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ND TOTALS" sheetId="1" r:id="rId4"/>
    <sheet state="visible" name="Bath and Body Works" sheetId="2" r:id="rId5"/>
    <sheet state="visible" name="Key Foods" sheetId="3" r:id="rId6"/>
    <sheet state="visible" name="CVS" sheetId="4" r:id="rId7"/>
    <sheet state="visible" name="Duane Reade" sheetId="5" r:id="rId8"/>
    <sheet state="visible" name="PetSmart" sheetId="6" r:id="rId9"/>
    <sheet state="visible" name="PetCo" sheetId="7" r:id="rId10"/>
    <sheet state="visible" name="Michaels" sheetId="8" r:id="rId11"/>
    <sheet state="visible" name="Party City" sheetId="9" r:id="rId12"/>
    <sheet state="visible" name="Lush" sheetId="10" r:id="rId13"/>
    <sheet state="visible" name="Barnes &amp; Noble" sheetId="11" r:id="rId14"/>
    <sheet state="visible" name="Juice Press" sheetId="12" r:id="rId15"/>
    <sheet state="visible" name="Western Beef" sheetId="13" r:id="rId16"/>
    <sheet state="visible" name="Rite Aid" sheetId="14" r:id="rId17"/>
    <sheet state="visible" name="Target" sheetId="15" r:id="rId18"/>
    <sheet state="visible" name="Marshalls" sheetId="16" r:id="rId19"/>
    <sheet state="visible" name="ALDI" sheetId="17" r:id="rId20"/>
    <sheet state="visible" name="Big Lots" sheetId="18" r:id="rId21"/>
    <sheet state="visible" name="Five Below" sheetId="19" r:id="rId22"/>
    <sheet state="visible" name="Face Values" sheetId="20" r:id="rId23"/>
    <sheet state="visible" name="Seven Eleven" sheetId="21" r:id="rId24"/>
    <sheet state="visible" name="Residential Trash Finds" sheetId="22" r:id="rId25"/>
    <sheet state="visible" name="Lot Less" sheetId="23" r:id="rId26"/>
    <sheet state="visible" name="Dollar Tree" sheetId="24" r:id="rId27"/>
  </sheets>
  <definedNames/>
  <calcPr/>
</workbook>
</file>

<file path=xl/comments1.xml><?xml version="1.0" encoding="utf-8"?>
<comments xmlns:r="http://schemas.openxmlformats.org/officeDocument/2006/relationships" xmlns="http://schemas.openxmlformats.org/spreadsheetml/2006/main">
  <authors>
    <author/>
  </authors>
  <commentList>
    <comment authorId="0" ref="O1">
      <text>
        <t xml:space="preserve">Since Marshalls and TJMaxx are owned by the same parent company, I've put the items from both companies here.
</t>
      </text>
    </comment>
    <comment authorId="0" ref="A2">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goods that are wasted everyday.</t>
      </text>
    </comment>
    <comment authorId="0" ref="A7">
      <text>
        <t xml:space="preserve">A note on the Chart "Total Retail Value of Goods Being Trashed"
The graph does not represent how much each of these stores throws away comparatively. For instance, we stop at B&amp;BW and CVS far more often than we do at Party City or Barnes and Noble. Thus, our data isn't representative of the comparative waste trends of these corporations, but instead reflects our own route of the stores we frequent the most often. For Comparative Data, see the graph entitled "Comparative Waste Trends". Granted, we have only scarcely been to some stores, like Lush or Western Beef, while others, like Duane Reade and CVS, we not only visit frequently, but we visit different locations to track a broader pattern of waste! It is not a perfect science--not yet, at least. But the data should be helpful in the long run to determine the average amount of waste each of these corporations tosses out on a given trash night. </t>
      </text>
    </comment>
  </commentList>
</comments>
</file>

<file path=xl/comments2.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C14">
      <text>
        <t xml:space="preserve">Some didn't even have chipped glass...</t>
      </text>
    </comment>
    <comment authorId="0" ref="E20">
      <text>
        <t xml:space="preserve">We price all Wallflower Plug-ins (including the nightlight, duo, seasonal, and regular) at $14.50. The Generic "Flower Top" Plug-ins go for $4.50. The "Duo-Plugs" go for about $12.50. The "Nightlight" Plugs and Holiday Plugs go anywhere from $12.50-22.50. For the first several hauls, we just priced each Wall-Flower plug at $14.50, knowing that some were worth less and others worth more. Moving forward, we hope to be more exact in our calculations so that this data can be as precise and meaningful as possible!</t>
      </text>
    </comment>
    <comment authorId="0" ref="C29">
      <text>
        <t xml:space="preserve">Four of them had literally no defects. </t>
      </text>
    </comment>
    <comment authorId="0" ref="C62">
      <text>
        <t xml:space="preserve">We used these refills in the beach house that our Wedding Party stayed in! </t>
      </text>
    </comment>
    <comment authorId="0" ref="B80">
      <text>
        <t xml:space="preserve">Not B&amp;BW product, but found in their trash bags.</t>
      </text>
    </comment>
    <comment authorId="0" ref="E81">
      <text>
        <t xml:space="preserve">Estimated price around $16.50--based on the Ginger Bread Refillable Ceramic Foam Hand Soap Dispenser we found in the trash before!</t>
      </text>
    </comment>
    <comment authorId="0" ref="A111">
      <text>
        <t xml:space="preserve">This haul was from Raleigh, NC.</t>
      </text>
    </comment>
    <comment authorId="0" ref="D113">
      <text>
        <t xml:space="preserve">2 not pictured</t>
      </text>
    </comment>
  </commentList>
</comments>
</file>

<file path=xl/comments3.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I4">
      <text>
        <t xml:space="preserve">This number is perhaps a bit misleading or, at least, not entirely helpful. $245 of the $490 was from trash we couldn't save. So it was not a $490 haul, per-say. However, that being said, The nice thing about this data is that it includes the amount of produce we COULDN'T save; the amount of produce that instead of being compacted was taken to a landfill.</t>
      </text>
    </comment>
    <comment authorId="0" ref="D8">
      <text>
        <t xml:space="preserve">The unit price is $1.99 for half-pound bundles; there was a 34 lb bag and a 24 lb bag.  Therefore, there was 58 lbs in total. Therefore, there were 116 half lb units.</t>
      </text>
    </comment>
    <comment authorId="0" ref="D14">
      <text>
        <t xml:space="preserve">Banana's are approximately 4 oz. each. There were 8 bundles of 6. 
That is a total of 192 oz, or 12 lbs. </t>
      </text>
    </comment>
    <comment authorId="0" ref="D16">
      <text>
        <t xml:space="preserve">$.99 per lb. 2 2-lb bags = 4 lbs.</t>
      </text>
    </comment>
    <comment authorId="0" ref="D21">
      <text>
        <t xml:space="preserve">$1.49 per pound. We found 16 yellow squash, approximately 6.67 lbs.
</t>
      </text>
    </comment>
    <comment authorId="0" ref="D23">
      <text>
        <t xml:space="preserve">2-for-$1, therefore, I divided the number found by 2. We found 6, therefore, the units is 3.
</t>
      </text>
    </comment>
    <comment authorId="0" ref="D24">
      <text>
        <t xml:space="preserve">Cucumbers are 3-for-$2. There were 13 Cucumbers. Therefore, for simplicity's sake, there were 4 units.
</t>
      </text>
    </comment>
    <comment authorId="0" ref="D26">
      <text>
        <t xml:space="preserve">An average cucumber, measuring 8 inches in length, weighs approximately 11 ounces (0.6875 pounds); There was a 45lb bag of Cucumbers; therefore, there were approximately 65 Cucumbers.</t>
      </text>
    </comment>
    <comment authorId="0" ref="C28">
      <text>
        <t xml:space="preserve">Why should we document the actual garbage like this that can't be salvaged? To document the fact that this one Key Foods location had 80 lbs of watermelons in December. Why? Isn't that excessive for Winter? Why do we produce so much? </t>
      </text>
    </comment>
    <comment authorId="0" ref="D41">
      <text>
        <t xml:space="preserve">There were 14 Activia in the bag, They are sold in packs of 4, meaning there at least four units in the bag. 
Not to mention, there were in a bag with at least 30 others from Yoplait, Forager, Dannon, etc. the I was unable to record.We couldn't save anything in this trash bag because we already had too much to carry; everything in this bag went to the landfill!</t>
      </text>
    </comment>
    <comment authorId="0" ref="D43">
      <text>
        <t xml:space="preserve">Bananas weigh approximately 4 oz (1/4 lb) each. Therefore, having two bananas, we had approximately 1/2 lb.</t>
      </text>
    </comment>
    <comment authorId="0" ref="D44">
      <text>
        <t xml:space="preserve">The weight of the average apple is .33 lb. Therefore, since we had four red delicious apples, we had ~1.33 lbs.  </t>
      </text>
    </comment>
    <comment authorId="0" ref="D45">
      <text>
        <t xml:space="preserve">1 apple = .33 lbs
</t>
      </text>
    </comment>
    <comment authorId="0" ref="D46">
      <text>
        <t xml:space="preserve">1 apple = .33 lbs
</t>
      </text>
    </comment>
    <comment authorId="0" ref="D47">
      <text>
        <t xml:space="preserve">The average red potato weighs approximately .4 lbs. Therefore, having 18 potatoes, we saved approximately 7.2 lbs.</t>
      </text>
    </comment>
    <comment authorId="0" ref="D48">
      <text>
        <t xml:space="preserve">The average Idaho Potato weighs approximately 6.5 oz (.4 lbs). Therefore, having 3 potatoes, we had approximately 1.2 lbs of potatoes.</t>
      </text>
    </comment>
    <comment authorId="0" ref="D49">
      <text>
        <t xml:space="preserve">The average sweet potato weighs approximately 6.5 oz (.4 lbs). Therefore, having 1 potatoes, we had approximately .4 lbs of potatoes.</t>
      </text>
    </comment>
    <comment authorId="0" ref="D50">
      <text>
        <t xml:space="preserve">The average Yellow Potato weighs approximately 6.5 oz (.4 lbs). Therefore, having 3 potatoes, we had approximately 1.2 lbs of potatoes</t>
      </text>
    </comment>
    <comment authorId="0" ref="D52">
      <text>
        <t xml:space="preserve">Lemons are priced individually, not by pound
</t>
      </text>
    </comment>
    <comment authorId="0" ref="D53">
      <text>
        <t xml:space="preserve">Limes are priced individually, not by pound.</t>
      </text>
    </comment>
    <comment authorId="0" ref="D54">
      <text>
        <t xml:space="preserve">The average pear weighs 178 grams; this is about 4/10 a pound. We found one pear and pears are priced by the pound; therefore, we had approximately .4 lbs.</t>
      </text>
    </comment>
    <comment authorId="0" ref="D55">
      <text>
        <t xml:space="preserve">The average pear weighs 178 grams; this is about 4/10 a pound. We found one pear and pears are priced by the pound; therefore, we had approximately .4 lbs.</t>
      </text>
    </comment>
    <comment authorId="0" ref="D56">
      <text>
        <t xml:space="preserve">The bag of Parsley weighed 40 lbs. A bundle of Parsley (one unit) is 1/4 lb. Therefore, since there are four units in each pound, there are (4x40=) 160 units.</t>
      </text>
    </comment>
  </commentList>
</comments>
</file>

<file path=xl/comments4.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E59">
      <text>
        <t xml:space="preserve">Based on the price of a Planters Cocktail Peanut can of the same size.</t>
      </text>
    </comment>
    <comment authorId="0" ref="D78">
      <text>
        <t xml:space="preserve">3 packs of 2, 6 batteries total</t>
      </text>
    </comment>
    <comment authorId="0" ref="E102">
      <text>
        <t xml:space="preserve">Prices not posted online and I couldn't find these on their shelves when I went in, so this is an estimate price leaning on the side of being lower rather than higher.</t>
      </text>
    </comment>
    <comment authorId="0" ref="E104">
      <text>
        <t xml:space="preserve">Prices not posted online and I couldn't find these on their shelves when I went in, so this is an estimate price leaning on the side of being lower rather than higher.</t>
      </text>
    </comment>
    <comment authorId="0" ref="E106">
      <text>
        <t xml:space="preserve">Prices not posted online and I couldn't find these on their shelves when I went in, so this is an estimate price leaning on the side of being lower rather than higher.</t>
      </text>
    </comment>
    <comment authorId="0" ref="D110">
      <text>
        <t xml:space="preserve">8 boxes of 48 bars.</t>
      </text>
    </comment>
    <comment authorId="0" ref="A119">
      <text>
        <t xml:space="preserve">None of the Deli food or fruit was expired; they all had sell-by dates past 1/12.</t>
      </text>
    </comment>
    <comment authorId="0" ref="E128">
      <text>
        <t xml:space="preserve">Some were $4.99</t>
      </text>
    </comment>
    <comment authorId="0" ref="E144">
      <text>
        <t xml:space="preserve">Based on the price of belVita Breakfast Biscuits</t>
      </text>
    </comment>
    <comment authorId="0" ref="E145">
      <text>
        <t xml:space="preserve">based on competitors prices online.
</t>
      </text>
    </comment>
    <comment authorId="0" ref="E171">
      <text>
        <t xml:space="preserve">The price online was $10.29, but the price label on the bottle from the CVS trash said $10.79, so I used this price.
</t>
      </text>
    </comment>
    <comment authorId="0" ref="E183">
      <text>
        <t xml:space="preserve">This is the price of the 160 ct. on CVS' website. The pack we found was 170 ct.</t>
      </text>
    </comment>
    <comment authorId="0" ref="D190">
      <text>
        <t xml:space="preserve">A box of four bars costs $8.99.
There were 19 bars, therefore there were 4.75 or (rounded up) 5 boxes of rx bars</t>
      </text>
    </comment>
    <comment authorId="0" ref="E204">
      <text>
        <t xml:space="preserve">Based on competitors prices.
</t>
      </text>
    </comment>
    <comment authorId="0" ref="E206">
      <text>
        <t xml:space="preserve">Based on the Price of Dole Mandarin Oranges at CVS.</t>
      </text>
    </comment>
    <comment authorId="0" ref="E216">
      <text>
        <t xml:space="preserve">Based on Walmart's Price</t>
      </text>
    </comment>
    <comment authorId="0" ref="B218">
      <text>
        <t xml:space="preserve">Sweet and Savory, Santa Fe, and Barbecue Flavored snacks.</t>
      </text>
    </comment>
    <comment authorId="0" ref="E218">
      <text>
        <t xml:space="preserve">Based on Competitor's Prices.
https://www.biglots.com/product/smart-snack-seed-mix-18-oz-/p810213004</t>
      </text>
    </comment>
    <comment authorId="0" ref="E223">
      <text>
        <t xml:space="preserve">Based on Walmart's Price, which is notoriously lower.</t>
      </text>
    </comment>
    <comment authorId="0" ref="E225">
      <text>
        <t xml:space="preserve">Based on the price of Oreo Thin Bites</t>
      </text>
    </comment>
    <comment authorId="0" ref="E227">
      <text>
        <t xml:space="preserve">Based on Rite Aid's price.</t>
      </text>
    </comment>
    <comment authorId="0" ref="E228">
      <text>
        <t xml:space="preserve">Based on Rite Aid's price.</t>
      </text>
    </comment>
    <comment authorId="0" ref="E231">
      <text>
        <t xml:space="preserve">Based on the price of Heinz Ketchup of the same size at CVS
</t>
      </text>
    </comment>
    <comment authorId="0" ref="E232">
      <text>
        <t xml:space="preserve">Based on the price of Mars Caramel Lovers/Mars Peanut Lovers 60ct packs.</t>
      </text>
    </comment>
    <comment authorId="0" ref="E233">
      <text>
        <t xml:space="preserve">Based on the price on Amazon.</t>
      </text>
    </comment>
    <comment authorId="0" ref="E234">
      <text>
        <t xml:space="preserve">Based on Walmart's Price
</t>
      </text>
    </comment>
    <comment authorId="0" ref="D236">
      <text>
        <t xml:space="preserve">There were 6 individual packets, the box holds 5; therefore, there were two boxes.</t>
      </text>
    </comment>
    <comment authorId="0" ref="E238">
      <text>
        <t xml:space="preserve">Based on Competitors' Prices
</t>
      </text>
    </comment>
    <comment authorId="0" ref="E246">
      <text>
        <t xml:space="preserve">Based on the price of Reese's King Size Eggs</t>
      </text>
    </comment>
    <comment authorId="0" ref="E265">
      <text>
        <t xml:space="preserve">Based on the price of a comparable cereal from CVS website. </t>
      </text>
    </comment>
    <comment authorId="0" ref="E273">
      <text>
        <t xml:space="preserve">based on competitor's prices
Nesquik ~ $1.49
FairLife ~ $1.99
________________
Nesquik = $1.99
FairLife ~ $2.69
1.99/1.49=1.34
1.34x1.99=2.66</t>
      </text>
    </comment>
    <comment authorId="0" ref="D313">
      <text>
        <t xml:space="preserve">15 total cans—1 missing</t>
      </text>
    </comment>
    <comment authorId="0" ref="D314">
      <text>
        <t xml:space="preserve">9 total cans—3 missing.</t>
      </text>
    </comment>
    <comment authorId="0" ref="D315">
      <text>
        <t xml:space="preserve">There were 6 boxes of 24 waters. 
6x24=144 waters.</t>
      </text>
    </comment>
    <comment authorId="0" ref="E316">
      <text>
        <t xml:space="preserve">Based on the price of David Sunflower Seeds. </t>
      </text>
    </comment>
    <comment authorId="0" ref="D317">
      <text>
        <t xml:space="preserve">28 bars in total—One 12 Count box and 16 loose bars.</t>
      </text>
    </comment>
    <comment authorId="0" ref="A318">
      <text>
        <t xml:space="preserve">This haul was from Raleigh, NC.</t>
      </text>
    </comment>
    <comment authorId="0" ref="A391">
      <text>
        <t xml:space="preserve">Some of these cards were holiday (Easter, Christmas, Valentine’s, Thanksgiving, Halloween, etc.); the rest were regular greeting cards (birthday, condolences, get-well-soon, etc.). </t>
      </text>
    </comment>
    <comment authorId="0" ref="E508">
      <text>
        <t xml:space="preserve">Based on Competitor's Pricing</t>
      </text>
    </comment>
    <comment authorId="0" ref="E510">
      <text>
        <t xml:space="preserve">Based on CVS prices for 5 x 7 frames online
</t>
      </text>
    </comment>
    <comment authorId="0" ref="E551">
      <text>
        <t xml:space="preserve">Based on competition’s prices</t>
      </text>
    </comment>
    <comment authorId="0" ref="D576">
      <text>
        <t xml:space="preserve">two trash bags full of ice cream; they were melted and gross, so we left them. Our phones were dead, so we did not get a photo of these. 
</t>
      </text>
    </comment>
    <comment authorId="0" ref="D585">
      <text>
        <t xml:space="preserve">These are sold in boxes of 12; we found 69 bars. round up to 72 and divide by 12 and you get 6. 6 boxes worth. </t>
      </text>
    </comment>
    <comment authorId="0" ref="D589">
      <text>
        <t xml:space="preserve">3 boxes
</t>
      </text>
    </comment>
    <comment authorId="0" ref="E600">
      <text>
        <t xml:space="preserve">Based on M.C. Sweet Bath Bombs prices at online retailers
</t>
      </text>
    </comment>
    <comment authorId="0" ref="E601">
      <text>
        <t xml:space="preserve">Based of the price of a 12-pack of isopure on isopure's website</t>
      </text>
    </comment>
    <comment authorId="0" ref="E603">
      <text>
        <t xml:space="preserve">Based on Walmart's Price</t>
      </text>
    </comment>
    <comment authorId="0" ref="E605">
      <text>
        <t xml:space="preserve">Based on the price on Thin Optics Website
</t>
      </text>
    </comment>
    <comment authorId="0" ref="E607">
      <text>
        <t xml:space="preserve">Target’s price</t>
      </text>
    </comment>
    <comment authorId="0" ref="E608">
      <text>
        <t xml:space="preserve">Competitor’s price</t>
      </text>
    </comment>
    <comment authorId="0" ref="E609">
      <text>
        <t xml:space="preserve">Based on Target’s Price</t>
      </text>
    </comment>
    <comment authorId="0" ref="E610">
      <text>
        <t xml:space="preserve">Based on competitor’s prices</t>
      </text>
    </comment>
    <comment authorId="0" ref="E619">
      <text>
        <t xml:space="preserve">Based on Amazon’s price </t>
      </text>
    </comment>
    <comment authorId="0" ref="E651">
      <text>
        <t xml:space="preserve">Based on other Planters items
</t>
      </text>
    </comment>
    <comment authorId="0" ref="E663">
      <text>
        <t xml:space="preserve">Based on price of Lays
</t>
      </text>
    </comment>
    <comment authorId="0" ref="E731">
      <text>
        <t xml:space="preserve">Based on Similar Product by Gold Emblem
</t>
      </text>
    </comment>
    <comment authorId="0" ref="E769">
      <text>
        <t xml:space="preserve">Based on Walgreens' price</t>
      </text>
    </comment>
    <comment authorId="0" ref="E780">
      <text>
        <t xml:space="preserve">Including Samples and Coupons, this bag was "worth over $30". These coupons could've been donated to save shelters and small families money. </t>
      </text>
    </comment>
    <comment authorId="0" ref="D795">
      <text>
        <t xml:space="preserve">Each sample was 1.8 ml or .06 fl oz. There were 10 samples in each of the three packages. .06 x 10 = .6; .6 x 3 = 1.8 fl oz. This Serum is $86.36 per fluid oz. </t>
      </text>
    </comment>
    <comment authorId="0" ref="D796">
      <text>
        <t xml:space="preserve">There were 15 samples per box and there were two boxes. Each sample was .5 oz. 15 x .5 = 7.5; 7.5 x 2 = 15 oz. This item is $2.22 per oz.</t>
      </text>
    </comment>
    <comment authorId="0" ref="D797">
      <text>
        <t xml:space="preserve">There were 15 samples, each .5 oz. 15 x .5 = 7.5 oz.</t>
      </text>
    </comment>
    <comment authorId="0" ref="D798">
      <text>
        <t xml:space="preserve">There were 13 samples, each .5 oz. 13 x .5 = 6.5 oz.</t>
      </text>
    </comment>
    <comment authorId="0" ref="D799">
      <text>
        <t xml:space="preserve">4 samples, .51 oz each
4 x .51 = 2.04 oz</t>
      </text>
    </comment>
    <comment authorId="0" ref="D800">
      <text>
        <t xml:space="preserve">There were 9 samples, each .03 oz
9 x .03 = .27</t>
      </text>
    </comment>
    <comment authorId="0" ref="D801">
      <text>
        <t xml:space="preserve">There were 4 samples, each .03 oz
4 x .03 = .12</t>
      </text>
    </comment>
    <comment authorId="0" ref="D802">
      <text>
        <t xml:space="preserve">There were 13 samples, each .05 oz
13 x .05 = .65 oz</t>
      </text>
    </comment>
    <comment authorId="0" ref="D803">
      <text>
        <t xml:space="preserve">There were 18 samples, each .05 oz
18 x .05 = .9</t>
      </text>
    </comment>
    <comment authorId="0" ref="D804">
      <text>
        <t xml:space="preserve">There were 14 samples, each .05 oz
14 x .05 = .7</t>
      </text>
    </comment>
    <comment authorId="0" ref="E805">
      <text>
        <t xml:space="preserve">According to Rite Aid's Prices
</t>
      </text>
    </comment>
    <comment authorId="0" ref="E806">
      <text>
        <t xml:space="preserve">According to Walmart </t>
      </text>
    </comment>
    <comment authorId="0" ref="E809">
      <text>
        <t xml:space="preserve">According to Walmart's Price
</t>
      </text>
    </comment>
    <comment authorId="0" ref="E823">
      <text>
        <t xml:space="preserve">Based on Target's Price
</t>
      </text>
    </comment>
    <comment authorId="0" ref="E864">
      <text>
        <t xml:space="preserve">Estimated Price</t>
      </text>
    </comment>
    <comment authorId="0" ref="E1078">
      <text>
        <t xml:space="preserve">Based on Target's Prices</t>
      </text>
    </comment>
    <comment authorId="0" ref="E1085">
      <text>
        <t xml:space="preserve">Based on Target's Prices</t>
      </text>
    </comment>
    <comment authorId="0" ref="E1086">
      <text>
        <t xml:space="preserve">Based on Target's Prices</t>
      </text>
    </comment>
    <comment authorId="0" ref="E1088">
      <text>
        <t xml:space="preserve">Based on price of Terra Chips</t>
      </text>
    </comment>
    <comment authorId="0" ref="E1089">
      <text>
        <t xml:space="preserve">Based on Competitor's Prices</t>
      </text>
    </comment>
    <comment authorId="0" ref="E1091">
      <text>
        <t xml:space="preserve">Based on Competitors' Price</t>
      </text>
    </comment>
    <comment authorId="0" ref="E1092">
      <text>
        <t xml:space="preserve">Based on Amazon Prices</t>
      </text>
    </comment>
    <comment authorId="0" ref="E1094">
      <text>
        <t xml:space="preserve">Based on Amazon Prices
</t>
      </text>
    </comment>
    <comment authorId="0" ref="E1155">
      <text>
        <t xml:space="preserve">based on the price of other holiday Reese's candy bars from competitors (Walgreens)
</t>
      </text>
    </comment>
    <comment authorId="0" ref="E1202">
      <text>
        <t xml:space="preserve">Based on CVS Health comparable product</t>
      </text>
    </comment>
    <comment authorId="0" ref="E1203">
      <text>
        <t xml:space="preserve">Based on Walmart’s pricing</t>
      </text>
    </comment>
  </commentList>
</comments>
</file>

<file path=xl/comments5.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A13">
      <text>
        <t xml:space="preserve">This haul was brought in by our good friend, Anna Sacks 
(IG: @thetrashwalker)
Her and another friend found all of this and split it between her friend's car and an uber xl. The credit of this very impressive haul goes to Anna! </t>
      </text>
    </comment>
    <comment authorId="0" ref="B13">
      <text>
        <t xml:space="preserve">The “Christmas” papers include: Classic Santa and Snowmen/penguins/polar bears.</t>
      </text>
    </comment>
    <comment authorId="0" ref="C19">
      <text>
        <t xml:space="preserve">There was nothing wrong with anything in rows 19-26 EXCEPT that the employees were forced by management to slash these products so they would be unusable. Some had long diagonal cuts down them. Others were ripped in half. Why they only damaged some of these and not all, God only knows. </t>
      </text>
    </comment>
    <comment authorId="0" ref="B50">
      <text>
        <t xml:space="preserve">I couldn’t find the prices for 126 assorted cards online, so I estimated based on other AG prices that these might’ve been approximately $14.00 for a set of 12.</t>
      </text>
    </comment>
    <comment authorId="0" ref="A52">
      <text>
        <t xml:space="preserve">This was Walgreens trash, technically. However, Duane Reade is a subset of Walgreens, so I added it on here.</t>
      </text>
    </comment>
    <comment authorId="0" ref="C56">
      <text>
        <t xml:space="preserve">Best By May 2020</t>
      </text>
    </comment>
    <comment authorId="0" ref="E72">
      <text>
        <t xml:space="preserve">On Sale 80% off. Cost $.40. 20% of $2.00 is $.40.</t>
      </text>
    </comment>
    <comment authorId="0" ref="E92">
      <text>
        <t xml:space="preserve">This price is pulled from Amazon.com as I couldn't find this product on Walgreen's website nor in their stores.</t>
      </text>
    </comment>
    <comment authorId="0" ref="A95">
      <text>
        <t xml:space="preserve">Most of the wrapping paper in the trash had been salvaged thanks to @Curbalertnyc posting it on his story. However, despite everyone's efforts, this is the amount of slashed paper I picked up from Duane Reade that was completely wasted. </t>
      </text>
    </comment>
    <comment authorId="0" ref="B96">
      <text>
        <t xml:space="preserve">Santa, Christmas creatures, Polka dots, Ho Ho Ho, &amp; Very Merry Christmas.</t>
      </text>
    </comment>
    <comment authorId="0" ref="B97">
      <text>
        <t xml:space="preserve">Paw Patrol, Disney Princesses, Disney Characters, &amp; Avengers.</t>
      </text>
    </comment>
    <comment authorId="0" ref="E106">
      <text>
        <t xml:space="preserve">Price according to a Duane Reade Employee. </t>
      </text>
    </comment>
    <comment authorId="0" ref="C125">
      <text>
        <t xml:space="preserve">Also, its okay to get rid of a dead plant; just compost it instead of throwing it away!!!
</t>
      </text>
    </comment>
    <comment authorId="0" ref="D127">
      <text>
        <t xml:space="preserve">there were ten of the 17x11x2.38 in boxes. 
there were twenty-nine of the 14.75x9.5x1.88 in boxes</t>
      </text>
    </comment>
    <comment authorId="0" ref="E156">
      <text>
        <t xml:space="preserve">Based on the price of Valentine's Candy</t>
      </text>
    </comment>
    <comment authorId="0" ref="E157">
      <text>
        <t xml:space="preserve">Based on the price of Valentine's Candy</t>
      </text>
    </comment>
    <comment authorId="0" ref="E159">
      <text>
        <t xml:space="preserve">Based on the price of Reece's Valentine's Hearts</t>
      </text>
    </comment>
    <comment authorId="0" ref="E160">
      <text>
        <t xml:space="preserve">Based on Insta Cart's Price, because Duane Reade didn't have prices online; will update prices in the Fall when they hit the shelves again. 
</t>
      </text>
    </comment>
    <comment authorId="0" ref="E161">
      <text>
        <t xml:space="preserve">Based on Insta Cart's Price, because Duane Reade didn't have prices online; will update prices in the Fall when they hit the shelves again. 
</t>
      </text>
    </comment>
    <comment authorId="0" ref="E162">
      <text>
        <t xml:space="preserve">Based on Insta Cart's Price, because Duane Reade didn't have prices online; will update prices in the Fall when they hit the shelves again. 
</t>
      </text>
    </comment>
    <comment authorId="0" ref="E163">
      <text>
        <t xml:space="preserve">Based on All City's Candy. Will update these numbers when the price is available again in the Fall.</t>
      </text>
    </comment>
    <comment authorId="0" ref="A164">
      <text>
        <t xml:space="preserve">This Duane Reade slashed and threw out 52  rolls of wrapping paper and 428 Holiday Gift Bags in a single night.</t>
      </text>
    </comment>
    <comment authorId="0" ref="B166">
      <text>
        <t xml:space="preserve">Santa, Christmas creatures, Polka dots, Ho Ho Ho, &amp; Very Merry Christmas.</t>
      </text>
    </comment>
    <comment authorId="0" ref="B167">
      <text>
        <t xml:space="preserve">Paw Patrol, Disney Princesses, Disney Characters, &amp; Avengers.</t>
      </text>
    </comment>
    <comment authorId="0" ref="E226">
      <text>
        <t xml:space="preserve">Based on price of competing candies at 2 lbs</t>
      </text>
    </comment>
    <comment authorId="0" ref="E227">
      <text>
        <t xml:space="preserve">Based on competing candy of the same oz</t>
      </text>
    </comment>
    <comment authorId="0" ref="E232">
      <text>
        <t xml:space="preserve">Based on similar Reese’s products</t>
      </text>
    </comment>
    <comment authorId="0" ref="E243">
      <text>
        <t xml:space="preserve">Estimated price</t>
      </text>
    </comment>
    <comment authorId="0" ref="E245">
      <text>
        <t xml:space="preserve">Based on the price of other brand snack mixes</t>
      </text>
    </comment>
    <comment authorId="0" ref="E250">
      <text>
        <t xml:space="preserve">Estimated from the price of the 17 oz—$6.99</t>
      </text>
    </comment>
    <comment authorId="0" ref="A251">
      <text>
        <t xml:space="preserve">The expiration date for all of this candy is 04/20</t>
      </text>
    </comment>
    <comment authorId="0" ref="E265">
      <text>
        <t xml:space="preserve">Estimate based on similar size chocolate candy</t>
      </text>
    </comment>
    <comment authorId="0" ref="E269">
      <text>
        <t xml:space="preserve">Estimate based on similar size candies</t>
      </text>
    </comment>
    <comment authorId="0" ref="E277">
      <text>
        <t xml:space="preserve">Based on the price of Walgreens Copper Knee Support.
</t>
      </text>
    </comment>
    <comment authorId="0" ref="C326">
      <text>
        <t xml:space="preserve">Dumped overtop of several of the other items.</t>
      </text>
    </comment>
    <comment authorId="0" ref="E329">
      <text>
        <t xml:space="preserve">Based on “Nice Apple Sauce” price</t>
      </text>
    </comment>
    <comment authorId="0" ref="A341">
      <text>
        <t xml:space="preserve">This haul was from Raleigh, NC. We were only able to pull 1 bag from the trash to check!</t>
      </text>
    </comment>
    <comment authorId="0" ref="D345">
      <text>
        <t xml:space="preserve">5 packages were unslashed and we managed to save them</t>
      </text>
    </comment>
    <comment authorId="0" ref="A355">
      <text>
        <t xml:space="preserve">There are less of these chocolates in our pictures because we gave an entire bag of things to our Uber driver.</t>
      </text>
    </comment>
    <comment authorId="0" ref="E357">
      <text>
        <t xml:space="preserve">Based on the price of the Ferrero Rocher Hazelnut Chocolate (24pc) Heart</t>
      </text>
    </comment>
    <comment authorId="0" ref="E423">
      <text>
        <t xml:space="preserve">6 pack is $11.99</t>
      </text>
    </comment>
    <comment authorId="0" ref="E424">
      <text>
        <t xml:space="preserve">6 pack is $12.99</t>
      </text>
    </comment>
    <comment authorId="0" ref="E439">
      <text>
        <t xml:space="preserve">12 pack is $6.49</t>
      </text>
    </comment>
    <comment authorId="0" ref="E440">
      <text>
        <t xml:space="preserve">12 pack is $6.49</t>
      </text>
    </comment>
    <comment authorId="0" ref="E441">
      <text>
        <t xml:space="preserve">6 pack $4.29</t>
      </text>
    </comment>
    <comment authorId="0" ref="A477">
      <text>
        <t xml:space="preserve">This is all from a Duane Reade that closed uptown on 70th and Broadway.</t>
      </text>
    </comment>
    <comment authorId="0" ref="A578">
      <text>
        <t xml:space="preserve">This is from a Duane Reade that Closed on New York Avenue in PLG</t>
      </text>
    </comment>
    <comment authorId="0" ref="C609">
      <text>
        <t xml:space="preserve">4 unexpired (06–08/20)
13 expired (12/19–1/20)</t>
      </text>
    </comment>
    <comment authorId="0" ref="A710">
      <text>
        <t xml:space="preserve">Just incase anyone cares to read this comment, we had to attend a gala this same night. We brought home 12 bags of cards, in the rain, mind you, then we put on our finest clothing and headed uptown to the Metropolitan Club. After the Gala, we went trashing again at Bath and Body Works. </t>
      </text>
    </comment>
    <comment authorId="0" ref="C779">
      <text>
        <t xml:space="preserve">Two bb 2/20</t>
      </text>
    </comment>
    <comment authorId="0" ref="C781">
      <text>
        <t xml:space="preserve">One bb 8/19</t>
      </text>
    </comment>
    <comment authorId="0" ref="D792">
      <text>
        <t xml:space="preserve">1 box</t>
      </text>
    </comment>
    <comment authorId="0" ref="E823">
      <text>
        <t xml:space="preserve">Price based on the price of other Contigo Bottles</t>
      </text>
    </comment>
    <comment authorId="0" ref="E839">
      <text>
        <t xml:space="preserve">Estimated from the price of other beers</t>
      </text>
    </comment>
    <comment authorId="0" ref="E914">
      <text>
        <t xml:space="preserve">Based on the price on Foster Grant’s Website</t>
      </text>
    </comment>
    <comment authorId="0" ref="E997">
      <text>
        <t xml:space="preserve">Based on price of other Walgreens Brand Pregnancy Tests</t>
      </text>
    </comment>
    <comment authorId="0" ref="E1019">
      <text>
        <t xml:space="preserve">Based on Instacart price for 200 count
</t>
      </text>
    </comment>
    <comment authorId="0" ref="E1026">
      <text>
        <t xml:space="preserve">Based on the price of Nice Beef Jerky</t>
      </text>
    </comment>
    <comment authorId="0" ref="E1028">
      <text>
        <t xml:space="preserve">Based on price of Nice Beef Jerky</t>
      </text>
    </comment>
    <comment authorId="0" ref="E1059">
      <text>
        <t xml:space="preserve">Based on Rite Aid's Price
</t>
      </text>
    </comment>
    <comment authorId="0" ref="E1060">
      <text>
        <t xml:space="preserve">Based on the price of Emergen-c</t>
      </text>
    </comment>
  </commentList>
</comments>
</file>

<file path=xl/comments6.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D9">
      <text>
        <t xml:space="preserve">two ~40 lb trash bags; bags of dog food weigh 24 lbs. </t>
      </text>
    </comment>
    <comment authorId="0" ref="D15">
      <text>
        <t xml:space="preserve">1 unit = 4 pet socks. (one per paw)</t>
      </text>
    </comment>
    <comment authorId="0" ref="C51">
      <text>
        <t xml:space="preserve">This one had a receipt and still had DNR painted on the front.</t>
      </text>
    </comment>
    <comment authorId="0" ref="E68">
      <text>
        <t xml:space="preserve">Based on the price of the 11-ct pack of Teenie Greenies</t>
      </text>
    </comment>
    <comment authorId="0" ref="B73">
      <text>
        <t xml:space="preserve">For the most part, all of these toys, unless otherwise noted, were from the Merry and Bright Collection</t>
      </text>
    </comment>
    <comment authorId="0" ref="E73">
      <text>
        <t xml:space="preserve">I found the link to this item on PetSmart's website, but the item was no longer in stock, so there was no item information. However, the link I clicked on said the item was "$1.47*". * indicated that it was a sale price. Most Christmas items on their clearance were discounted 75%.   Therefore, I assumed this to be 25% or 1/4 of the original sale price, multiplied it by 4, and used that price for all of the Merry and Bright Rubber Squeak Toys!</t>
      </text>
    </comment>
    <comment authorId="0" ref="E74">
      <text>
        <t xml:space="preserve">I found the link to this item on PetSmart's website, but the item was no longer in stock, so there was no item information. However, the link I clicked on said the item was "$1.47*". * indicated that it was a sale price. Most Christmas items on their clearance were discounted 75%.   Therefore, I assumed this to be 25% or 1/4 of the original sale price, multiplied it by 4, and used that price for all of the Merry and Bright Rubber Squeak Toys!</t>
      </text>
    </comment>
    <comment authorId="0" ref="E75">
      <text>
        <t xml:space="preserve">I found the link to this item on PetSmart's website, but the item was no longer in stock, so there was no item information. However, the link I clicked on said the item was "$1.47*". * indicated that it was a sale price. Most Christmas items on their clearance were discounted 75%.   Therefore, I assumed this to be 25% or 1/4 of the original sale price, multiplied it by 4, and used that price for all of the Merry and Bright Rubber Squeak Toys!</t>
      </text>
    </comment>
    <comment authorId="0" ref="E76">
      <text>
        <t xml:space="preserve">I found the link to this item on PetSmart's website, but the item was no longer in stock, so there was no item information. However, the link I clicked on said the item was "$1.47*". * indicated that it was a sale price. Most Christmas items on their clearance were discounted 75%.   Therefore, I assumed this to be 25% or 1/4 of the original sale price, multiplied it by 4, and used that price for all of the Merry and Bright Rubber Squeak Toys!</t>
      </text>
    </comment>
    <comment authorId="0" ref="E77">
      <text>
        <t xml:space="preserve">I found the link to this item on PetSmart's website, but the item was no longer in stock, so there was no item information. However, the link I clicked on said the item was "$1.47*". * indicated that it was a sale price. Most Christmas items on their clearance were discounted 75%.   Therefore, I assumed this to be 25% or 1/4 of the original sale price, multiplied it by 4, and used that price for all of the Merry and Bright Rubber Squeak Toys!</t>
      </text>
    </comment>
    <comment authorId="0" ref="E78">
      <text>
        <t xml:space="preserve">I found the link to this item on PetSmart's website, but the item was no longer in stock, so there was no item information. However, the link I clicked on said the item was "$1.47*". * indicated that it was a sale price. Most Christmas items on their clearance were discounted 75%.   Therefore, I assumed this to be 25% or 1/4 of the original sale price, multiplied it by 4, and used that price for all of the Merry and Bright Rubber Squeak Toys!</t>
      </text>
    </comment>
    <comment authorId="0" ref="E79">
      <text>
        <t xml:space="preserve">Based on the price of a generic squeaky rubber dog toy.
</t>
      </text>
    </comment>
    <comment authorId="0" ref="E80">
      <text>
        <t xml:space="preserve">Based on the price of a generic squeaky rubber dog toy.
</t>
      </text>
    </comment>
    <comment authorId="0" ref="E81">
      <text>
        <t xml:space="preserve">Based on the price of the cheapest holiday dog toy on PetSmart's Website. I used this price for all the holiday dog toys I could not find prices for.</t>
      </text>
    </comment>
    <comment authorId="0" ref="E82">
      <text>
        <t xml:space="preserve">Based on the price of the cheapest holiday dog toy on PetSmart's Website.</t>
      </text>
    </comment>
    <comment authorId="0" ref="E83">
      <text>
        <t xml:space="preserve">Based on the price of the cheapest holiday dog toy on PetSmart's Website. I used this price for all the holiday dog toys I could not find prices for.</t>
      </text>
    </comment>
    <comment authorId="0" ref="E85">
      <text>
        <t xml:space="preserve">Based on the price of the cheapest holiday dog toy on PetSmart's Website. I used this price for all the holiday dog toys I could not find prices for.</t>
      </text>
    </comment>
    <comment authorId="0" ref="E86">
      <text>
        <t xml:space="preserve">Based on the price of the cheapest holiday dog toy on PetSmart's Website. I used this price for all the holiday dog toys I could not find prices for.</t>
      </text>
    </comment>
    <comment authorId="0" ref="E87">
      <text>
        <t xml:space="preserve">Based on the price of the cheapest holiday dog toy on PetSmart's Website. I used this price for all the holiday dog toys I could not find prices for.</t>
      </text>
    </comment>
    <comment authorId="0" ref="E88">
      <text>
        <t xml:space="preserve">Based on the price of the cheapest holiday Merry &amp; Bright Collection dog toy on PetSmart's Website. I used this price for all the holiday dog toys I could not find prices for.</t>
      </text>
    </comment>
    <comment authorId="0" ref="E89">
      <text>
        <t xml:space="preserve">Based on the price of the cheapest holiday dog toy on PetSmart's Website. I used this price for all the holiday dog toys I could not find prices for.</t>
      </text>
    </comment>
    <comment authorId="0" ref="E90">
      <text>
        <t xml:space="preserve">Based on the price of the cheapest holiday dog toy on PetSmart's Website. I used this price for all the holiday dog toys I could not find prices for.</t>
      </text>
    </comment>
    <comment authorId="0" ref="E92">
      <text>
        <t xml:space="preserve">Based on the price of the cheapest holiday dog toy on PetSmart's Website. I used this price for all the holiday dog toys I could not find prices for.</t>
      </text>
    </comment>
    <comment authorId="0" ref="E94">
      <text>
        <t xml:space="preserve">Based on the price of Top Paw Puppy Dog Toy</t>
      </text>
    </comment>
    <comment authorId="0" ref="E95">
      <text>
        <t xml:space="preserve">Based on the price of Top Paw Puppy Dog Toy</t>
      </text>
    </comment>
    <comment authorId="0" ref="E98">
      <text>
        <t xml:space="preserve">Based on the average price of a doggie costume on PetSmart's Website</t>
      </text>
    </comment>
    <comment authorId="0" ref="E102">
      <text>
        <t xml:space="preserve">Based on the price of other Glow in the Dark Aquarium Decor</t>
      </text>
    </comment>
    <comment authorId="0" ref="E103">
      <text>
        <t xml:space="preserve">Based on the price of other Whisker City Collars
</t>
      </text>
    </comment>
    <comment authorId="0" ref="A123">
      <text>
        <t xml:space="preserve">This haul was in Raleigh, NC.</t>
      </text>
    </comment>
    <comment authorId="0" ref="E131">
      <text>
        <t xml:space="preserve">Based on the price of the cheapest holiday dog toy on PetSmart's Website. I used this price for all the holiday dog toys I could not find prices for.</t>
      </text>
    </comment>
    <comment authorId="0" ref="E173">
      <text>
        <t xml:space="preserve">Estimated price</t>
      </text>
    </comment>
    <comment authorId="0" ref="E218">
      <text>
        <t xml:space="preserve">Based on the price of the Adaptil Collar
</t>
      </text>
    </comment>
    <comment authorId="0" ref="E257">
      <text>
        <t xml:space="preserve">According to PetCo</t>
      </text>
    </comment>
    <comment authorId="0" ref="E275">
      <text>
        <t xml:space="preserve">Based on competitor's price for this product </t>
      </text>
    </comment>
    <comment authorId="0" ref="E325">
      <text>
        <t xml:space="preserve">Based on Similar Product</t>
      </text>
    </comment>
    <comment authorId="0" ref="E326">
      <text>
        <t xml:space="preserve">Based on similar product</t>
      </text>
    </comment>
    <comment authorId="0" ref="E328">
      <text>
        <t xml:space="preserve">Based on Amazon's price</t>
      </text>
    </comment>
    <comment authorId="0" ref="E352">
      <text>
        <t xml:space="preserve">Based on a Similar Product</t>
      </text>
    </comment>
    <comment authorId="0" ref="E359">
      <text>
        <t xml:space="preserve">Based on Amazon Prices</t>
      </text>
    </comment>
    <comment authorId="0" ref="D362">
      <text>
        <t xml:space="preserve">This is a SEVERLY conservative estimate. Michael was standing in a dumpster that was half full of these 24 lb bags. All of them were slashed open and dumped directly into the dumpster. </t>
      </text>
    </comment>
  </commentList>
</comments>
</file>

<file path=xl/comments7.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E52">
      <text>
        <t xml:space="preserve">Based on average price of bandana
</t>
      </text>
    </comment>
    <comment authorId="0" ref="E53">
      <text>
        <t xml:space="preserve">Based on average price of bandana
</t>
      </text>
    </comment>
  </commentList>
</comments>
</file>

<file path=xl/comments8.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D48">
      <text>
        <t xml:space="preserve">This was part of a pack of 6 or 12. Most were missing, therefore, I decided to add the price under "Wasted" because we did not manage to save all of them.</t>
      </text>
    </comment>
    <comment authorId="0" ref="D79">
      <text>
        <t xml:space="preserve">There were 36 Brushes total; mixed oval, flat, and angular. 
22 x #2
7 x #6
7 x #8</t>
      </text>
    </comment>
    <comment authorId="0" ref="E81">
      <text>
        <t xml:space="preserve">I couldn't find the price of these specific decorations online; however, the base-line price for Bead Landing stone decorations was $9.99. I estimate that the price of these stone decorations reflect that price. </t>
      </text>
    </comment>
    <comment authorId="0" ref="B87">
      <text>
        <t xml:space="preserve">Broken Capitalist Buddha is the least and most enlightened thing I've ever seen.</t>
      </text>
    </comment>
    <comment authorId="0" ref="D90">
      <text>
        <t xml:space="preserve">12 total = 3 sets of 4</t>
      </text>
    </comment>
    <comment authorId="0" ref="E90">
      <text>
        <t xml:space="preserve">Based on the price of Bead Landing™ Neon Plastic Stackable Box Organizer Set</t>
      </text>
    </comment>
    <comment authorId="0" ref="D127">
      <text>
        <t xml:space="preserve">There were 7-Bricks Total; i.e. 4 packs. </t>
      </text>
    </comment>
    <comment authorId="0" ref="E130">
      <text>
        <t xml:space="preserve">This is technically the price for the 10 count; we found a 30 count</t>
      </text>
    </comment>
    <comment authorId="0" ref="E141">
      <text>
        <t xml:space="preserve">Based on Amazon Prices</t>
      </text>
    </comment>
  </commentList>
</comments>
</file>

<file path=xl/comments9.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E3">
      <text>
        <t xml:space="preserve">Similar product
</t>
      </text>
    </comment>
    <comment authorId="0" ref="E5">
      <text>
        <t xml:space="preserve">Similar Product
</t>
      </text>
    </comment>
    <comment authorId="0" ref="E19">
      <text>
        <t xml:space="preserve">based on competitor's prices
</t>
      </text>
    </comment>
    <comment authorId="0" ref="E56">
      <text>
        <t xml:space="preserve">Based on Similar items
</t>
      </text>
    </comment>
    <comment authorId="0" ref="E87">
      <text>
        <t xml:space="preserve">Based on similar product
</t>
      </text>
    </comment>
    <comment authorId="0" ref="E88">
      <text>
        <t xml:space="preserve">Based on other gift bags
</t>
      </text>
    </comment>
    <comment authorId="0" ref="E117">
      <text>
        <t xml:space="preserve">similar product
</t>
      </text>
    </comment>
  </commentList>
</comments>
</file>

<file path=xl/comments10.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E2">
      <text>
        <t xml:space="preserve">We estimated the price of each bath bomb to be about $7.50. Most Lush Bath Bombs are $6.95 or $7.95 with a few exceptions. Moving Forward, we hope to perfect our method and to be more accurate in logging the exact dollar amount of each bath bomb. However, we had already gifted several of these bath bombs away to friends and found it hard to be exact for this haul. 
</t>
      </text>
    </comment>
  </commentList>
</comments>
</file>

<file path=xl/comments11.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C9">
      <text>
        <t xml:space="preserve">Also it is a toy named after the fecal matter of a supernatural creature...</t>
      </text>
    </comment>
    <comment authorId="0" ref="C11">
      <text>
        <t xml:space="preserve">This toy was in such good condition that I may or may not have played with it the entire way home...
</t>
      </text>
    </comment>
    <comment authorId="0" ref="B15">
      <text>
        <t xml:space="preserve">Things That Go
Puppy Pals
Peek-a-Boo
All Day Long
Busy Book 
Who Says MOO?</t>
      </text>
    </comment>
    <comment authorId="0" ref="A23">
      <text>
        <t xml:space="preserve">This haul was from Raleigh, NC.</t>
      </text>
    </comment>
  </commentList>
</comments>
</file>

<file path=xl/comments12.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List>
</comments>
</file>

<file path=xl/comments13.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sell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E3">
      <text>
        <t xml:space="preserve">The price of Campbell's specialty 18.6 oz soups is $3.69. These are only 16.3 oz. and therefore might be cheaper. Since their price wasn't on their website, I estimated the price to be about $3.49.</t>
      </text>
    </comment>
    <comment authorId="0" ref="C10">
      <text>
        <t xml:space="preserve">One had a sell-by-date of 02/26/18!</t>
      </text>
    </comment>
    <comment authorId="0" ref="C13">
      <text>
        <t xml:space="preserve">One Sell-by-date was 06/13/19</t>
      </text>
    </comment>
    <comment authorId="0" ref="C15">
      <text>
        <t xml:space="preserve">Sell By Date is 08/22/21!</t>
      </text>
    </comment>
    <comment authorId="0" ref="C16">
      <text>
        <t xml:space="preserve">Sell by date is 10/03/21!</t>
      </text>
    </comment>
    <comment authorId="0" ref="C18">
      <text>
        <t xml:space="preserve">Sell by date is 12/13/19!
One has a small dent.</t>
      </text>
    </comment>
  </commentList>
</comments>
</file>

<file path=xl/comments14.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List>
</comments>
</file>

<file path=xl/comments15.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E6">
      <text>
        <t xml:space="preserve">Retail price at FAO was $75!</t>
      </text>
    </comment>
    <comment authorId="0" ref="E107">
      <text>
        <t xml:space="preserve">Poshmark's price, used.
</t>
      </text>
    </comment>
    <comment authorId="0" ref="E120">
      <text>
        <t xml:space="preserve">Based on Odacite's Website</t>
      </text>
    </comment>
    <comment authorId="0" ref="E124">
      <text>
        <t xml:space="preserve">Based on Ulta</t>
      </text>
    </comment>
    <comment authorId="0" ref="E134">
      <text>
        <t xml:space="preserve">Based on Amazon's Price</t>
      </text>
    </comment>
    <comment authorId="0" ref="E135">
      <text>
        <t xml:space="preserve">Based on Amazon Prices</t>
      </text>
    </comment>
    <comment authorId="0" ref="E157">
      <text>
        <t xml:space="preserve">Based on price of other candles @ Marshall's</t>
      </text>
    </comment>
    <comment authorId="0" ref="D159">
      <text>
        <t xml:space="preserve">Three pictured; two given to friends that night.</t>
      </text>
    </comment>
    <comment authorId="0" ref="D166">
      <text>
        <t xml:space="preserve">Three had trash poured over them, so we did not salvage them.</t>
      </text>
    </comment>
    <comment authorId="0" ref="B190">
      <text>
        <t xml:space="preserve">These do not appear in the picture on our instagram post because we watched the man who got to the trash before us take the things he wanted before leaving the rest to us. He took three of these.</t>
      </text>
    </comment>
    <comment authorId="0" ref="D211">
      <text>
        <t xml:space="preserve">2 pictured</t>
      </text>
    </comment>
    <comment authorId="0" ref="E249">
      <text>
        <t xml:space="preserve">Based on Competitor's (Walmart) Price
</t>
      </text>
    </comment>
    <comment authorId="0" ref="E250">
      <text>
        <t xml:space="preserve">Based on the price of competing good (Utz), see above.</t>
      </text>
    </comment>
    <comment authorId="0" ref="E280">
      <text>
        <t xml:space="preserve">Estimated Price
</t>
      </text>
    </comment>
    <comment authorId="0" ref="B340">
      <text>
        <t xml:space="preserve">Some of these bras were singles, some 2-packs, some 3-packs.</t>
      </text>
    </comment>
    <comment authorId="0" ref="B341">
      <text>
        <t xml:space="preserve">Some of these bras were singles, some 2-packs, some 3-packs.</t>
      </text>
    </comment>
    <comment authorId="0" ref="B342">
      <text>
        <t xml:space="preserve">Some of these bras were singles, some 2-packs, some 3-packs.</t>
      </text>
    </comment>
    <comment authorId="0" ref="B343">
      <text>
        <t xml:space="preserve">Some of these bras were singles, some 2-packs, some 3-packs.</t>
      </text>
    </comment>
    <comment authorId="0" ref="B344">
      <text>
        <t xml:space="preserve">Some of these bras were singles, some 2-packs, some 3-packs.</t>
      </text>
    </comment>
    <comment authorId="0" ref="B345">
      <text>
        <t xml:space="preserve">Some of these bras were singles, some 2-packs, some 3-packs.</t>
      </text>
    </comment>
    <comment authorId="0" ref="B346">
      <text>
        <t xml:space="preserve">Some of these bras were singles, some 2-packs, some 3-packs.</t>
      </text>
    </comment>
    <comment authorId="0" ref="B347">
      <text>
        <t xml:space="preserve">Some of these bras were singles, some 2-packs, some 3-packs.</t>
      </text>
    </comment>
  </commentList>
</comments>
</file>

<file path=xl/comments16.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C2">
      <text>
        <t xml:space="preserve">They lasted in our fridge for over a week after we found them in the dumpster
</t>
      </text>
    </comment>
    <comment authorId="0" ref="E5">
      <text>
        <t xml:space="preserve">This is an estimated price. They are of course, priced by the pound; I could not acquire the weight of all of the ones in the dumpster
</t>
      </text>
    </comment>
    <comment authorId="0" ref="D8">
      <text>
        <t xml:space="preserve">There were 20 Bananas, weighing approximately 5.2 lbs combined
</t>
      </text>
    </comment>
    <comment authorId="0" ref="D23">
      <text>
        <t xml:space="preserve">There were 4 organic bananas weighing approximately 1.04 lbs combined.
</t>
      </text>
    </comment>
    <comment authorId="0" ref="D37">
      <text>
        <t xml:space="preserve">we found 2 soda cans; likely the remains of one six-pack.</t>
      </text>
    </comment>
    <comment authorId="0" ref="D39">
      <text>
        <t xml:space="preserve">There were 60 bananas in total. We saved 32, but had to leave 28. In total, they weigh probably around 15.6 lbs. 
</t>
      </text>
    </comment>
    <comment authorId="0" ref="D44">
      <text>
        <t xml:space="preserve">At least, I could only count 22 of them in the dumpster; there were probably, sadly, more.
</t>
      </text>
    </comment>
    <comment authorId="0" ref="C45">
      <text>
        <t xml:space="preserve">These still had ice crystals on them when we found them and tasted DELICIOUS when cooked!</t>
      </text>
    </comment>
    <comment authorId="0" ref="E63">
      <text>
        <t xml:space="preserve">Based on Zucchini Price</t>
      </text>
    </comment>
    <comment authorId="0" ref="D102">
      <text>
        <t xml:space="preserve">We only salvaged 9 because we did not have space to store more.</t>
      </text>
    </comment>
    <comment authorId="0" ref="D104">
      <text>
        <t xml:space="preserve">We only salvaged 13 of the baskets.</t>
      </text>
    </comment>
    <comment authorId="0" ref="C153">
      <text>
        <t xml:space="preserve">Definitely was growing some stuff. The package was bulging slightly; however, I do not know if this was because it had been left in the dumpster for two days or if it had gone bad two days early and that's why they threw it out. 
</t>
      </text>
    </comment>
    <comment authorId="0" ref="D178">
      <text>
        <t xml:space="preserve">There were four unpacked banana boxes of bananas. The average banana box holds about 100 bananas and weighs about 40lbs. </t>
      </text>
    </comment>
    <comment authorId="0" ref="D232">
      <text>
        <t xml:space="preserve">We counted 17, 5lb packages. </t>
      </text>
    </comment>
    <comment authorId="0" ref="E319">
      <text>
        <t xml:space="preserve">Price match with Amazon
</t>
      </text>
    </comment>
    <comment authorId="0" ref="E341">
      <text>
        <t xml:space="preserve">Competitor's price on Amazon.</t>
      </text>
    </comment>
    <comment authorId="0" ref="E355">
      <text>
        <t xml:space="preserve">Estimated from InstaCart Price</t>
      </text>
    </comment>
    <comment authorId="0" ref="E356">
      <text>
        <t xml:space="preserve">Estimated from InstaCart price
</t>
      </text>
    </comment>
    <comment authorId="0" ref="D396">
      <text>
        <t xml:space="preserve">9 x 12 = 108 
108 / 16 = 6.75
9 oz = avg. weight of broccoli crown
</t>
      </text>
    </comment>
  </commentList>
</comments>
</file>

<file path=xl/comments17.xml><?xml version="1.0" encoding="utf-8"?>
<comments xmlns:r="http://schemas.openxmlformats.org/officeDocument/2006/relationships" xmlns="http://schemas.openxmlformats.org/spreadsheetml/2006/main">
  <authors>
    <author/>
  </authors>
  <commentList>
    <comment authorId="0" ref="E2">
      <text>
        <t xml:space="preserve">Estimated from comparable 3-wick candles on Big Lots website.</t>
      </text>
    </comment>
    <comment authorId="0" ref="E5">
      <text>
        <t xml:space="preserve">Estimated from competitors' prices</t>
      </text>
    </comment>
    <comment authorId="0" ref="E7">
      <text>
        <t xml:space="preserve">Estimated from comparable 3-wick candles on Big Lots website.
</t>
      </text>
    </comment>
    <comment authorId="0" ref="D30">
      <text>
        <t xml:space="preserve">We could only salvage 3 of the candles</t>
      </text>
    </comment>
    <comment authorId="0" ref="E40">
      <text>
        <t xml:space="preserve">Based on Walgreens Price
</t>
      </text>
    </comment>
  </commentList>
</comments>
</file>

<file path=xl/comments18.xml><?xml version="1.0" encoding="utf-8"?>
<comments xmlns:r="http://schemas.openxmlformats.org/officeDocument/2006/relationships" xmlns="http://schemas.openxmlformats.org/spreadsheetml/2006/main">
  <authors>
    <author/>
  </authors>
  <commentList>
    <comment authorId="0" ref="D3">
      <text>
        <t xml:space="preserve">37 pictured, our friend took 13</t>
      </text>
    </comment>
    <comment authorId="0" ref="D4">
      <text>
        <t xml:space="preserve">6 pictured; our friend took 8
</t>
      </text>
    </comment>
    <comment authorId="0" ref="D5">
      <text>
        <t xml:space="preserve">11 pictured; our friend took 8
</t>
      </text>
    </comment>
    <comment authorId="0" ref="D6">
      <text>
        <t xml:space="preserve">3 pictured, our friend took 5
</t>
      </text>
    </comment>
    <comment authorId="0" ref="D7">
      <text>
        <t xml:space="preserve">Our friend took one, ten pictured
</t>
      </text>
    </comment>
    <comment authorId="0" ref="D10">
      <text>
        <t xml:space="preserve">10 pictured; our friend took 4
</t>
      </text>
    </comment>
    <comment authorId="0" ref="D11">
      <text>
        <t xml:space="preserve">our friend took one, 5 pictured
</t>
      </text>
    </comment>
    <comment authorId="0" ref="D13">
      <text>
        <t xml:space="preserve">Half of the bags were popped and dumped into trash bags/ half were untouched.</t>
      </text>
    </comment>
  </commentList>
</comments>
</file>

<file path=xl/comments19.xml><?xml version="1.0" encoding="utf-8"?>
<comments xmlns:r="http://schemas.openxmlformats.org/officeDocument/2006/relationships" xmlns="http://schemas.openxmlformats.org/spreadsheetml/2006/main">
  <authors>
    <author/>
  </authors>
  <commentList>
    <comment authorId="0" ref="E2">
      <text>
        <t xml:space="preserve">Based on similar Document Bags on Ted Baker's website</t>
      </text>
    </comment>
    <comment authorId="0" ref="E20">
      <text>
        <t xml:space="preserve">Estimated Price based on Burberry coats of similar style and material.</t>
      </text>
    </comment>
    <comment authorId="0" ref="E21">
      <text>
        <t xml:space="preserve">Based on the price of similar Free People Dresses
</t>
      </text>
    </comment>
    <comment authorId="0" ref="E81">
      <text>
        <t xml:space="preserve">Based on a similar product from Walmart's website</t>
      </text>
    </comment>
  </commentList>
</comments>
</file>

<file path=xl/comments20.xml><?xml version="1.0" encoding="utf-8"?>
<comments xmlns:r="http://schemas.openxmlformats.org/officeDocument/2006/relationships" xmlns="http://schemas.openxmlformats.org/spreadsheetml/2006/main">
  <authors>
    <author/>
  </authors>
  <commentList>
    <comment authorId="0" ref="E14">
      <text>
        <t xml:space="preserve">Based on price of Fruit of the Loom
</t>
      </text>
    </comment>
    <comment authorId="0" ref="E51">
      <text>
        <t xml:space="preserve">The Price for a 55 pack assorted fun size m&amp;m bag (30.35 oz or ~1.9 lb) at Staples is $17.89. If the box of M7M's we found in the trash was roughly 30 lbs, (30/1.9 = 15.79 or ~16 bags. 16 bags at $17.89 = $286.24</t>
      </text>
    </comment>
    <comment authorId="0" ref="E55">
      <text>
        <t xml:space="preserve">Estimated Price Online</t>
      </text>
    </comment>
    <comment authorId="0" ref="E56">
      <text>
        <t xml:space="preserve">The Price for a 55 pack assorted fun size m&amp;m bag (30.35 oz or ~1.9 lb) at Staples is $17.89. If the box of M7M's we found in the trash was roughly 10 lbs, (10/1.9 = 5.26 or ~5 bags. 5 bags at $17.89 = $89.45
</t>
      </text>
    </comment>
    <comment authorId="0" ref="E61">
      <text>
        <t xml:space="preserve">Based on Ulta Beauty Price
</t>
      </text>
    </comment>
  </commentList>
</comments>
</file>

<file path=xl/comments21.xml><?xml version="1.0" encoding="utf-8"?>
<comments xmlns:r="http://schemas.openxmlformats.org/officeDocument/2006/relationships" xmlns="http://schemas.openxmlformats.org/spreadsheetml/2006/main">
  <authors>
    <author/>
  </authors>
  <commentList>
    <comment authorId="0" ref="E1">
      <text>
        <t xml:space="preserve">This is the Average Retail Price for each given item. The price may have been lowered for a sale as the product approaches its sell-by date. Sales are a good way to sale damaged or soon-to-expire goods rather than throwing them out.</t>
      </text>
    </comment>
    <comment authorId="0" ref="G1">
      <text>
        <t xml:space="preserve">"Money Wasted" refers to the retail value of the goods that we were unable to save either because they had actually gone bad, had been destroyed by the corporation, or were too many for us to carry. Unfortunately, this number, although significant for considering how much things are wasted, does not genuinely reflect the sheer amount of waste we encounter. We truly cannot log all of the waste we encounter.</t>
      </text>
    </comment>
    <comment authorId="0" ref="D2">
      <text>
        <t xml:space="preserve">We salvaged 1,858 cards from DT’s dumpster; however, there were hundreds more at the bottom of their dumpster in a deep puddle of rain water that were completely ruined.</t>
      </text>
    </comment>
  </commentList>
</comments>
</file>

<file path=xl/sharedStrings.xml><?xml version="1.0" encoding="utf-8"?>
<sst xmlns="http://schemas.openxmlformats.org/spreadsheetml/2006/main" count="7863" uniqueCount="5247">
  <si>
    <t>Bath and Body Works</t>
  </si>
  <si>
    <t>CVS</t>
  </si>
  <si>
    <t>Key Foods</t>
  </si>
  <si>
    <t>Duane Reade</t>
  </si>
  <si>
    <t>PetSmart</t>
  </si>
  <si>
    <t>PetCo</t>
  </si>
  <si>
    <t>Michael's</t>
  </si>
  <si>
    <t>Party City</t>
  </si>
  <si>
    <t>Lush</t>
  </si>
  <si>
    <t>Barnes &amp; Noble</t>
  </si>
  <si>
    <t>Juice Press</t>
  </si>
  <si>
    <t>Western Beef</t>
  </si>
  <si>
    <t>Rite Aid</t>
  </si>
  <si>
    <t>Marshalls</t>
  </si>
  <si>
    <t>ALDI</t>
  </si>
  <si>
    <t>Big Lots</t>
  </si>
  <si>
    <t>Five Below</t>
  </si>
  <si>
    <t>Face Values</t>
  </si>
  <si>
    <t>Lot Less</t>
  </si>
  <si>
    <t>Dollar Tree</t>
  </si>
  <si>
    <t>Target</t>
  </si>
  <si>
    <t>Residential Trash Finds</t>
  </si>
  <si>
    <t>Grand Totals</t>
  </si>
  <si>
    <t>Total Items found</t>
  </si>
  <si>
    <t>Wasted</t>
  </si>
  <si>
    <t>Saved</t>
  </si>
  <si>
    <t>Total</t>
  </si>
  <si>
    <t>Average Haul</t>
  </si>
  <si>
    <t>About the Graphs</t>
  </si>
  <si>
    <t xml:space="preserve"> </t>
  </si>
  <si>
    <t>Date</t>
  </si>
  <si>
    <t>Item</t>
  </si>
  <si>
    <t>Defects? Why Trashed?</t>
  </si>
  <si>
    <t>Units</t>
  </si>
  <si>
    <t>Approx. Unit Price</t>
  </si>
  <si>
    <t>Money Saved</t>
  </si>
  <si>
    <t>Money Wasted</t>
  </si>
  <si>
    <t>Average Per Trip</t>
  </si>
  <si>
    <t>Grand Total</t>
  </si>
  <si>
    <t>Total Items Found</t>
  </si>
  <si>
    <t>3-Wick Scented Candle</t>
  </si>
  <si>
    <t>Chipped Glass</t>
  </si>
  <si>
    <t>Aromatherapy Lotion</t>
  </si>
  <si>
    <t>Chipped Nozzle (still functional)</t>
  </si>
  <si>
    <t>Biggest Haul</t>
  </si>
  <si>
    <t xml:space="preserve">Cocoa and Shea Body Wash </t>
  </si>
  <si>
    <t>Nothing</t>
  </si>
  <si>
    <t>Foam Hand Soap</t>
  </si>
  <si>
    <t>Nothing (1 chipped nozzle)</t>
  </si>
  <si>
    <t>Holiday Scented Lotion</t>
  </si>
  <si>
    <t>Cap Missing</t>
  </si>
  <si>
    <t>Aromatherapy Body Oil</t>
  </si>
  <si>
    <t>2-in-1 Body Wash</t>
  </si>
  <si>
    <t>Shimmery Foaming Body Lotion</t>
  </si>
  <si>
    <t>3-Wick Candle</t>
  </si>
  <si>
    <t>Body Mist</t>
  </si>
  <si>
    <t>1-Wick Candle</t>
  </si>
  <si>
    <t>Small 1_Wick Candle</t>
  </si>
  <si>
    <t>Moisturizing Body Wash</t>
  </si>
  <si>
    <t>Broken Cap</t>
  </si>
  <si>
    <t>Silver Candle Wreath</t>
  </si>
  <si>
    <t>1-Wick Scented Candle</t>
  </si>
  <si>
    <t>Chippped Glass</t>
  </si>
  <si>
    <t>Pair of Christmas Fuzzy Socks</t>
  </si>
  <si>
    <t>Unsure</t>
  </si>
  <si>
    <t xml:space="preserve">Chipped Nozzle (replaceable) </t>
  </si>
  <si>
    <t>Literally Nothing</t>
  </si>
  <si>
    <t>Wallflower Fragrance Refill</t>
  </si>
  <si>
    <t>Wallflower Duo Plug Copper</t>
  </si>
  <si>
    <t>Glittery Snow 3-Wick Pedestal</t>
  </si>
  <si>
    <t>Ultra Body Cream</t>
  </si>
  <si>
    <t>Missing Caps</t>
  </si>
  <si>
    <t>Small Body Cream</t>
  </si>
  <si>
    <t>Absolutely Nothing</t>
  </si>
  <si>
    <t>Fine Fragrance Mist Small</t>
  </si>
  <si>
    <t>Concentrated Room Spray</t>
  </si>
  <si>
    <t>"Try Me"</t>
  </si>
  <si>
    <t>Antibacterial Hand Gel (Pocket-size)</t>
  </si>
  <si>
    <t>Nothing, completely full</t>
  </si>
  <si>
    <t>Car Freshner Vent Clip</t>
  </si>
  <si>
    <t>Simple Metallic Candle Pedestal</t>
  </si>
  <si>
    <t>Broken, fixed with glue</t>
  </si>
  <si>
    <t>3-Wick Scented Candles</t>
  </si>
  <si>
    <t>Some w/ Broken Glass</t>
  </si>
  <si>
    <t>One w/ Broken Glass</t>
  </si>
  <si>
    <t>Holiday Soap Bottle</t>
  </si>
  <si>
    <t>Nothing or Chipped Nozzle</t>
  </si>
  <si>
    <t>Ultra Shea Body Cream</t>
  </si>
  <si>
    <t>Nothing or partially empty</t>
  </si>
  <si>
    <t>Wallflower Duo Plug</t>
  </si>
  <si>
    <t xml:space="preserve">Nothing or Chipped </t>
  </si>
  <si>
    <t>Into the Night Eau de Parfum</t>
  </si>
  <si>
    <t>Missing Cap</t>
  </si>
  <si>
    <t>8 oz Lotion</t>
  </si>
  <si>
    <t>Travel Size Shower Gel</t>
  </si>
  <si>
    <t>Cap Broken (Still Works)</t>
  </si>
  <si>
    <t>3-in-1 Aromatherapy Essential Oil</t>
  </si>
  <si>
    <t>3-in-1 Aroma. Essential Oil Mist</t>
  </si>
  <si>
    <t>Two with Broken Glass</t>
  </si>
  <si>
    <t>Wallflower Light+Scent Plug</t>
  </si>
  <si>
    <t>Used in Store</t>
  </si>
  <si>
    <t>Wallflower Scent Plug</t>
  </si>
  <si>
    <t>Loofah</t>
  </si>
  <si>
    <t>Missing bath-set</t>
  </si>
  <si>
    <t>Into the Night .23 oz Perfume</t>
  </si>
  <si>
    <t>Nothing-Return, Unopened</t>
  </si>
  <si>
    <t>Foaming Antibacterial Hand-Sanitizer</t>
  </si>
  <si>
    <t>"Try Me"--Full</t>
  </si>
  <si>
    <t>Off-Season (Fall Scents)</t>
  </si>
  <si>
    <t>Super Smooth Body Lotion</t>
  </si>
  <si>
    <t>Top Chipped</t>
  </si>
  <si>
    <t>Off Season (Summer Scent)</t>
  </si>
  <si>
    <t>Aromatherapy Thankful Body Scrub</t>
  </si>
  <si>
    <t>3 Oz. Fragrance Mist</t>
  </si>
  <si>
    <t>Aromatherapy Body Cream with Essential Oils</t>
  </si>
  <si>
    <t>White Barn Candle 3-Wick</t>
  </si>
  <si>
    <t>Partially Burned in Store</t>
  </si>
  <si>
    <t>Floral Tree Limb Decor</t>
  </si>
  <si>
    <t>Change in Seasonal Decor</t>
  </si>
  <si>
    <t>Essential Oil/Olive Oil Body Cream</t>
  </si>
  <si>
    <t>Bath Salts</t>
  </si>
  <si>
    <t>Wallflower Fragrance Refills</t>
  </si>
  <si>
    <t>1 Partially Burned, 1 Broken Glass</t>
  </si>
  <si>
    <t>Broken Glass</t>
  </si>
  <si>
    <t>3 missing glass, 3 perfectly fine</t>
  </si>
  <si>
    <t>2 missing glass, 2 perfectly fine</t>
  </si>
  <si>
    <t>Glass Broken</t>
  </si>
  <si>
    <t>Armoatherapy Lotion</t>
  </si>
  <si>
    <t>Literally Nothing.</t>
  </si>
  <si>
    <t>One Partially Burned; the rest had broken glass</t>
  </si>
  <si>
    <t>Broken glass</t>
  </si>
  <si>
    <t>Deep Cleansing Hand Soap</t>
  </si>
  <si>
    <t>Nothing. Literally Nothing</t>
  </si>
  <si>
    <t>3-wick Scented Candle</t>
  </si>
  <si>
    <t>Glass unbroken; wicks slightly burned</t>
  </si>
  <si>
    <t>1-wick Scented Candle</t>
  </si>
  <si>
    <t>2 with broken glass; one, unbroken glass, slightly burned.</t>
  </si>
  <si>
    <t>Wallflower Scent Refill</t>
  </si>
  <si>
    <t xml:space="preserve">Nothing. </t>
  </si>
  <si>
    <t>Nothing--used in store.</t>
  </si>
  <si>
    <t>Natural Elements Grass Decor</t>
  </si>
  <si>
    <t>Nothing--probably bought new decor</t>
  </si>
  <si>
    <t>Dinosaur Hand Soap Dispenser</t>
  </si>
  <si>
    <t>Nothing--poured out before discarding</t>
  </si>
  <si>
    <t>3-wick Candle</t>
  </si>
  <si>
    <t>1-wick Candle</t>
  </si>
  <si>
    <t>Small 1-Wick Candle</t>
  </si>
  <si>
    <t>Aromatherapy Luxury Bath</t>
  </si>
  <si>
    <t>8 oz lotion bottle</t>
  </si>
  <si>
    <t>Nothing ("Try Me") Completely Full</t>
  </si>
  <si>
    <t>Dumped Out</t>
  </si>
  <si>
    <t xml:space="preserve">8 oz Ultra Shea Body Cream </t>
  </si>
  <si>
    <t>8 oz Ultra Shea Body Cream</t>
  </si>
  <si>
    <t>Dumped Out/Slashed</t>
  </si>
  <si>
    <t xml:space="preserve">WallFlower Plug-In </t>
  </si>
  <si>
    <t>Ornamentation Broken</t>
  </si>
  <si>
    <t>Burned in Store (Still about half full)</t>
  </si>
  <si>
    <t>Some Broken</t>
  </si>
  <si>
    <t>Poured Out</t>
  </si>
  <si>
    <t xml:space="preserve">WallFlower Scent Refill </t>
  </si>
  <si>
    <t>Partially Empty</t>
  </si>
  <si>
    <t>"Try Me" still full</t>
  </si>
  <si>
    <t>Concentrated room spray seasonal special</t>
  </si>
  <si>
    <t>"Try me" still full</t>
  </si>
  <si>
    <t>3-wick scented candle</t>
  </si>
  <si>
    <t>2 broken glass</t>
  </si>
  <si>
    <t>Luxury bath</t>
  </si>
  <si>
    <t>Dumped into bag</t>
  </si>
  <si>
    <t>Foaming hand soap</t>
  </si>
  <si>
    <t>Nozzle broken (replaceable); completely full</t>
  </si>
  <si>
    <t>Wallflower Rainbow Light+Scent plug in</t>
  </si>
  <si>
    <t>Wallflower scent refills</t>
  </si>
  <si>
    <t>Aromatherapy moisturizing body cream 8oz</t>
  </si>
  <si>
    <t>"Try Me" mostly full</t>
  </si>
  <si>
    <t>Ultra Shea body cream 8 oz</t>
  </si>
  <si>
    <t>"Try me" half empty</t>
  </si>
  <si>
    <t>Paraffin Hand Cream 4 oz</t>
  </si>
  <si>
    <t>Shower Gel 10 oz</t>
  </si>
  <si>
    <t>"Try me"? Mostly full</t>
  </si>
  <si>
    <t>Pocket Hand Sanitizer</t>
  </si>
  <si>
    <t>"Try Me" mostly Full</t>
  </si>
  <si>
    <t>Rainbow Body Oil</t>
  </si>
  <si>
    <t xml:space="preserve">Nothing. Employees drew on them with sharpie. </t>
  </si>
  <si>
    <t>3-wick candles</t>
  </si>
  <si>
    <t>One chipped; two nothing.</t>
  </si>
  <si>
    <t>Hand Soap 8 oz</t>
  </si>
  <si>
    <t>Seasonal Scent</t>
  </si>
  <si>
    <t>Pineapple Candle Pedestal</t>
  </si>
  <si>
    <t>Damaged (easily fixed)</t>
  </si>
  <si>
    <t>Flamingo Soap Holder</t>
  </si>
  <si>
    <t>Butterfly Night Light Wallflower Plug-in</t>
  </si>
  <si>
    <t>Wallflower Scent Plug-in</t>
  </si>
  <si>
    <t>"Try Me", Still Partially Filled</t>
  </si>
  <si>
    <t>Fiji Sunshine Guava-tini Body Cream Travel Size</t>
  </si>
  <si>
    <t>3-wick Candles</t>
  </si>
  <si>
    <t>"Try Me", Partially Burned</t>
  </si>
  <si>
    <t>Wallflower Plug-In</t>
  </si>
  <si>
    <t>Used in store</t>
  </si>
  <si>
    <t>1-wick Candles</t>
  </si>
  <si>
    <t>Foaming Hand Soap</t>
  </si>
  <si>
    <t>Try Me</t>
  </si>
  <si>
    <t>Body Wash</t>
  </si>
  <si>
    <t>nothing, missing front label</t>
  </si>
  <si>
    <t>Hand Soap</t>
  </si>
  <si>
    <t>try me</t>
  </si>
  <si>
    <t>Fine Fragrance Mist</t>
  </si>
  <si>
    <t>2, chipped Glass</t>
  </si>
  <si>
    <t>Winter Candy Apple Confetti Moisturizing Body Wash</t>
  </si>
  <si>
    <t>3-wick candle</t>
  </si>
  <si>
    <t>1 partially burned in store; 1 broken glass</t>
  </si>
  <si>
    <t xml:space="preserve">Body Cream </t>
  </si>
  <si>
    <t>Seasonal (Vanilla Bean Noelle)</t>
  </si>
  <si>
    <t>Shower Gel</t>
  </si>
  <si>
    <t>Wallflower Plug with Decorations</t>
  </si>
  <si>
    <t>Used in store (still work)</t>
  </si>
  <si>
    <t>Some broken, some seasonal, some partially burned in store</t>
  </si>
  <si>
    <t>Nothing.</t>
  </si>
  <si>
    <t>1-wick candle</t>
  </si>
  <si>
    <t>Partially  burned in store</t>
  </si>
  <si>
    <t>Wallflower Plug</t>
  </si>
  <si>
    <t>Units/Pounds</t>
  </si>
  <si>
    <r>
      <rPr>
        <rFont val="Arial"/>
        <b/>
        <color theme="1"/>
      </rPr>
      <t xml:space="preserve">Money </t>
    </r>
    <r>
      <rPr>
        <rFont val="Arial"/>
        <b/>
        <color theme="1"/>
        <u/>
      </rPr>
      <t>Wasted</t>
    </r>
  </si>
  <si>
    <t>6 yellow peppers</t>
  </si>
  <si>
    <t>7 red pepeprs</t>
  </si>
  <si>
    <t>5 orange peppers</t>
  </si>
  <si>
    <t>1 mango</t>
  </si>
  <si>
    <t>Ripe</t>
  </si>
  <si>
    <t>4 Bananas</t>
  </si>
  <si>
    <t>Orange</t>
  </si>
  <si>
    <t>Red Leaf Lettuce (1/2 lb Bundles)</t>
  </si>
  <si>
    <t>Yoplait singles</t>
  </si>
  <si>
    <t>Activia</t>
  </si>
  <si>
    <t>Nothing (prune flavored)</t>
  </si>
  <si>
    <t>Ronnybrook Drinkable Yogurt</t>
  </si>
  <si>
    <t>La Yogurt Singles</t>
  </si>
  <si>
    <t>Stoneyfield Organic Yogurt Tubes</t>
  </si>
  <si>
    <t>8 Bundles of Bananas</t>
  </si>
  <si>
    <t>Cantalopes</t>
  </si>
  <si>
    <t>Bag Little Chef Apples</t>
  </si>
  <si>
    <t>6 Orange Peppers</t>
  </si>
  <si>
    <t>4 Yellow Peppers</t>
  </si>
  <si>
    <t xml:space="preserve">3 Green Peppers </t>
  </si>
  <si>
    <t>2 Red Peppers</t>
  </si>
  <si>
    <t>16 Yellow Squash</t>
  </si>
  <si>
    <t>Bundles of Organic Kale</t>
  </si>
  <si>
    <t>Cactus Fruit (Prickly Pear)</t>
  </si>
  <si>
    <t>Cucumbers</t>
  </si>
  <si>
    <t>Pre-Packaged Dole Salads</t>
  </si>
  <si>
    <t xml:space="preserve">Nothing. Not past the date. </t>
  </si>
  <si>
    <t>Some were a little soft; no mold</t>
  </si>
  <si>
    <t>Glory Foods Collard Greens</t>
  </si>
  <si>
    <t>12/8/19 and 12/12/19</t>
  </si>
  <si>
    <t>80 lbs of Watermelons</t>
  </si>
  <si>
    <t>Rotten</t>
  </si>
  <si>
    <t>Chevre Cream Cheese (assorted)</t>
  </si>
  <si>
    <t>Hood Cottage Cheese</t>
  </si>
  <si>
    <t xml:space="preserve">Philadelphia Strawberry Cream Cheese </t>
  </si>
  <si>
    <t>YQ Protein Yogurt</t>
  </si>
  <si>
    <t>Oikos Greek Yogurt</t>
  </si>
  <si>
    <t>Yoplait Oui</t>
  </si>
  <si>
    <t>Nounos Yogurt</t>
  </si>
  <si>
    <t>Liberte Yogurt</t>
  </si>
  <si>
    <t>Fage</t>
  </si>
  <si>
    <t>Chobani Flip</t>
  </si>
  <si>
    <t>Dole Pre-Packaged Salads</t>
  </si>
  <si>
    <t>"Best-By" Date either 1/12 oe 1/13</t>
  </si>
  <si>
    <t>Organic Bananas</t>
  </si>
  <si>
    <t>RIPE</t>
  </si>
  <si>
    <t>Red Delicious Apple</t>
  </si>
  <si>
    <t>Golden Delicious</t>
  </si>
  <si>
    <t>Ambrosia Apple</t>
  </si>
  <si>
    <t>Red Potato</t>
  </si>
  <si>
    <t>Idaho (Baking) Potato</t>
  </si>
  <si>
    <t>Yam</t>
  </si>
  <si>
    <t>Yellow Potato</t>
  </si>
  <si>
    <t>Eggplant</t>
  </si>
  <si>
    <t>Nothing. Just a handsome eggplant.</t>
  </si>
  <si>
    <t>Lemons</t>
  </si>
  <si>
    <t>Limes</t>
  </si>
  <si>
    <t>Ripe. Should be used soon.</t>
  </si>
  <si>
    <t>Bosc Pear</t>
  </si>
  <si>
    <t>Bartlet Pear</t>
  </si>
  <si>
    <t>Not "Pretty"</t>
  </si>
  <si>
    <t>Parsely</t>
  </si>
  <si>
    <t>Roses</t>
  </si>
  <si>
    <t>Flower bouquet small</t>
  </si>
  <si>
    <t>Flower bouquet large</t>
  </si>
  <si>
    <r>
      <rPr>
        <rFont val="Arial"/>
        <b/>
        <color theme="1"/>
      </rPr>
      <t xml:space="preserve">Money  </t>
    </r>
    <r>
      <rPr>
        <rFont val="Arial"/>
        <b/>
        <color theme="1"/>
        <u/>
      </rPr>
      <t>Wasted</t>
    </r>
  </si>
  <si>
    <t>Grand Total Wasted/Saved</t>
  </si>
  <si>
    <t>Dove Antiperspirant Deodorant 2 PK</t>
  </si>
  <si>
    <t>Degree 2 PK Antiperspirant De.</t>
  </si>
  <si>
    <t>Advanced Floss Picks 150 CT.</t>
  </si>
  <si>
    <t>Cera Ve Baby Ointment</t>
  </si>
  <si>
    <t>Total number of goods wasted</t>
  </si>
  <si>
    <t>Black Radiance Lipstick</t>
  </si>
  <si>
    <t>Queen V Body Wash</t>
  </si>
  <si>
    <t>Lid Covers Missing</t>
  </si>
  <si>
    <t>Food, beverages, and candy</t>
  </si>
  <si>
    <t>Sensodyne Whitening Toothpaste</t>
  </si>
  <si>
    <t>Large Decorative Nutcracker</t>
  </si>
  <si>
    <t>Heads needed glued</t>
  </si>
  <si>
    <t>Hygiene, medicine, and other health related products</t>
  </si>
  <si>
    <t>True Complexion HD Corrector</t>
  </si>
  <si>
    <t>The Plain One - Almond Milk 2Qts</t>
  </si>
  <si>
    <t>Past Sell By Date</t>
  </si>
  <si>
    <t>Make-up related products</t>
  </si>
  <si>
    <t>Hood - Sour Creme 8oz</t>
  </si>
  <si>
    <t>Domino Sugar</t>
  </si>
  <si>
    <r>
      <rPr>
        <rFont val="Arial"/>
        <color theme="1"/>
      </rPr>
      <t>Nothing-</t>
    </r>
    <r>
      <rPr>
        <rFont val="Arial"/>
        <color theme="1"/>
        <sz val="9.0"/>
      </rPr>
      <t>dumped into trash bag</t>
    </r>
  </si>
  <si>
    <t>Holiday related products</t>
  </si>
  <si>
    <t>Kraft Singles - White American</t>
  </si>
  <si>
    <r>
      <rPr>
        <rFont val="Arial"/>
        <color theme="1"/>
      </rPr>
      <t>Nothing-</t>
    </r>
    <r>
      <rPr>
        <rFont val="Arial"/>
        <color theme="1"/>
        <sz val="9.0"/>
      </rPr>
      <t>Melted in bag</t>
    </r>
  </si>
  <si>
    <t>Siggis Yogurt</t>
  </si>
  <si>
    <t>Naturale On-the-Go</t>
  </si>
  <si>
    <t>Nothing (Sell by: 02/16/20)</t>
  </si>
  <si>
    <t>Dietz&amp;Watson On-the-Go</t>
  </si>
  <si>
    <t>Conair Magnified Flip Mirror</t>
  </si>
  <si>
    <t>Menthol Coughdrops CVS 200ct</t>
  </si>
  <si>
    <r>
      <rPr>
        <rFont val="Arial"/>
        <color theme="1"/>
      </rPr>
      <t>Nothing-</t>
    </r>
    <r>
      <rPr>
        <rFont val="Arial"/>
        <color theme="1"/>
        <sz val="9.0"/>
      </rPr>
      <t>dumped into trash bag</t>
    </r>
  </si>
  <si>
    <t>PopTart Bites</t>
  </si>
  <si>
    <r>
      <rPr>
        <rFont val="Arial"/>
        <color theme="1"/>
      </rPr>
      <t>Nothing-</t>
    </r>
    <r>
      <rPr>
        <rFont val="Arial"/>
        <color theme="1"/>
        <sz val="9.0"/>
      </rPr>
      <t>dumped into trash bag</t>
    </r>
  </si>
  <si>
    <t>Chips Ahoy Snack Size</t>
  </si>
  <si>
    <r>
      <rPr>
        <rFont val="Arial"/>
        <color theme="1"/>
      </rPr>
      <t>Nothing-</t>
    </r>
    <r>
      <rPr>
        <rFont val="Arial"/>
        <color theme="1"/>
        <sz val="9.0"/>
      </rPr>
      <t>dumped into trash bag</t>
    </r>
  </si>
  <si>
    <t>Scotch Long-Lasting Storage Tape</t>
  </si>
  <si>
    <t>Value Pack CVS Cough Drops 200</t>
  </si>
  <si>
    <r>
      <rPr>
        <rFont val="Arial"/>
        <color theme="1"/>
      </rPr>
      <t>Open-</t>
    </r>
    <r>
      <rPr>
        <rFont val="Arial"/>
        <color theme="1"/>
        <sz val="9.0"/>
      </rPr>
      <t>individually wrapped</t>
    </r>
  </si>
  <si>
    <t>Hershey's Golden Nuggets</t>
  </si>
  <si>
    <r>
      <rPr>
        <rFont val="Arial"/>
        <color theme="1"/>
      </rPr>
      <t>Open-</t>
    </r>
    <r>
      <rPr>
        <rFont val="Arial"/>
        <color theme="1"/>
        <sz val="9.0"/>
      </rPr>
      <t>individually wrapped</t>
    </r>
  </si>
  <si>
    <t>Neutragena Healthy Skin Pressed Pwdr</t>
  </si>
  <si>
    <t>Value Pack Cotton Rounds</t>
  </si>
  <si>
    <t>Open</t>
  </si>
  <si>
    <t>Keebler M&amp;M Cookies</t>
  </si>
  <si>
    <t>Axe Hair Product</t>
  </si>
  <si>
    <t>"Hozier" Cowboy Santa</t>
  </si>
  <si>
    <t>Literally LITERALLY nothing</t>
  </si>
  <si>
    <t>Total Home Microwavable Plates</t>
  </si>
  <si>
    <t>Packaging ripped</t>
  </si>
  <si>
    <t>Plaid On-the-go Mug</t>
  </si>
  <si>
    <t>Small 4 oz 1-wick Holiday Candles</t>
  </si>
  <si>
    <t>Glass broken</t>
  </si>
  <si>
    <t xml:space="preserve">Crest Gum and Enamel Repair </t>
  </si>
  <si>
    <t>Sour Patch Kids Extreme</t>
  </si>
  <si>
    <t>Total Home Freezer Bags</t>
  </si>
  <si>
    <t>Care-free Acti-Fresh (92 pack)</t>
  </si>
  <si>
    <t>Box Opened</t>
  </si>
  <si>
    <t>Advanced Gel Orthotics In-soles</t>
  </si>
  <si>
    <t>Opened</t>
  </si>
  <si>
    <t>Abound 1ox Dried organic Mango</t>
  </si>
  <si>
    <t>Vanilla and Hazlenut Coffee Grounds</t>
  </si>
  <si>
    <t>Pop-Secret Homestyle</t>
  </si>
  <si>
    <t>Opened-only 1 left</t>
  </si>
  <si>
    <t>Mommys Bliss Probiotic Drops</t>
  </si>
  <si>
    <t>BR Soft Focus Powder</t>
  </si>
  <si>
    <t>Air Head Soft-Filled Bites</t>
  </si>
  <si>
    <t>Ricola LemonMint Family Pack</t>
  </si>
  <si>
    <t>Copper Fit Knee Compression Sleeve</t>
  </si>
  <si>
    <t>Welches Fruit Snacks</t>
  </si>
  <si>
    <t>Probiotic CVS Health</t>
  </si>
  <si>
    <t>Prilosec OTC</t>
  </si>
  <si>
    <t>Zarbees Baby Cough Syrup</t>
  </si>
  <si>
    <t>Zarbees Cough Syrup</t>
  </si>
  <si>
    <t>Zantac Max Strength</t>
  </si>
  <si>
    <t>PanOxyl</t>
  </si>
  <si>
    <t>Unicorn Braids</t>
  </si>
  <si>
    <t xml:space="preserve">Gold Emblem Marshmallows </t>
  </si>
  <si>
    <t>Opened, not stale</t>
  </si>
  <si>
    <t>Sandisk 64 GB SD card</t>
  </si>
  <si>
    <t>Dulcolax Laxative</t>
  </si>
  <si>
    <t>Waterproof Transparent Dressings</t>
  </si>
  <si>
    <t>Pringles</t>
  </si>
  <si>
    <t>Lid Missing, fresh seal in tact</t>
  </si>
  <si>
    <t>Planters Harvest Medley</t>
  </si>
  <si>
    <t>Instax Mini Film</t>
  </si>
  <si>
    <t>Shower Vapor Tabs</t>
  </si>
  <si>
    <t>Mike and Ike Mega Mix Sour</t>
  </si>
  <si>
    <t>Breathe Right</t>
  </si>
  <si>
    <t>Ultra Strength Probiotic CVS Health</t>
  </si>
  <si>
    <t>Oil-Free Moisturizer Neutrogena</t>
  </si>
  <si>
    <t>One Touch Delica</t>
  </si>
  <si>
    <t>4 Piece Travel Kit</t>
  </si>
  <si>
    <t>Reindeer Holly Wreath Decoration</t>
  </si>
  <si>
    <t>Silimac Advance Infant Formula On-The-Go</t>
  </si>
  <si>
    <t>Miralax Mix-in Pax</t>
  </si>
  <si>
    <t>Lindt Lindor Truffles</t>
  </si>
  <si>
    <t>Nature Valley Crunchy Granola Bars</t>
  </si>
  <si>
    <t>Copper Fit Elbow Sleeve</t>
  </si>
  <si>
    <t>Package Opened</t>
  </si>
  <si>
    <t>Carpe Antiperspirant foot cream</t>
  </si>
  <si>
    <t>Think Thin Protein/Fiber bar</t>
  </si>
  <si>
    <t>Reese's Snack Size Cups</t>
  </si>
  <si>
    <t>Package Torn</t>
  </si>
  <si>
    <t>Special K Protein Bars</t>
  </si>
  <si>
    <t>Alkaline D Batteries</t>
  </si>
  <si>
    <t>Alkaline C Batteries</t>
  </si>
  <si>
    <t>MAX Hearing Aid Batteries</t>
  </si>
  <si>
    <t>Duracell Lithium 245</t>
  </si>
  <si>
    <t>Duracell Lithium 223</t>
  </si>
  <si>
    <t>Duracell 13 Easy Tab</t>
  </si>
  <si>
    <t>Lifesaver Mints</t>
  </si>
  <si>
    <t>Glossy L.A. Girl</t>
  </si>
  <si>
    <t>Gold Emblem White Choc. Macadamia Cookies</t>
  </si>
  <si>
    <t>Solar Bobble Head Disney</t>
  </si>
  <si>
    <t>Nothing (Halloween Decor)</t>
  </si>
  <si>
    <t>Cheez-itz</t>
  </si>
  <si>
    <t>Package Worn</t>
  </si>
  <si>
    <t>PowerXcel 10 ft Lightning Cable</t>
  </si>
  <si>
    <t>Pain-Relieving Patch</t>
  </si>
  <si>
    <t>Acid Reducer</t>
  </si>
  <si>
    <t>Annie's Shell Mac and Cheese</t>
  </si>
  <si>
    <t>Daytime Non-Drowsy Cold/Flu Relief</t>
  </si>
  <si>
    <t>Cold-Eeze</t>
  </si>
  <si>
    <t>Adjustables Command Strips</t>
  </si>
  <si>
    <t>Hemorrhoidal Wipes</t>
  </si>
  <si>
    <t>Scotch Brite 3-pack Dish Sponges</t>
  </si>
  <si>
    <t>Twizzlers Cherry Bites</t>
  </si>
  <si>
    <t>Nothing. Literally Nothing.</t>
  </si>
  <si>
    <t>Twizzlers Sweet and Sour Filled Twists</t>
  </si>
  <si>
    <t>Twizzlers Hershey's</t>
  </si>
  <si>
    <t>Twizzlers Licorice 16 oz</t>
  </si>
  <si>
    <t>Twizzlers Strawberry (10% extra)</t>
  </si>
  <si>
    <t>Twizzlers Strawberry 16 oz</t>
  </si>
  <si>
    <t>Twizzlers Orange Cream Pop</t>
  </si>
  <si>
    <t>Butter Fingers Fun Size</t>
  </si>
  <si>
    <t>Almond Joy Snack Size</t>
  </si>
  <si>
    <t>Hershey's Cookies and Cream</t>
  </si>
  <si>
    <t>BB Date September 2019</t>
  </si>
  <si>
    <t>Snickers</t>
  </si>
  <si>
    <t>Papyrus holiday cards, blank</t>
  </si>
  <si>
    <t>Nothing (Seasonal)</t>
  </si>
  <si>
    <t>Wet N Wild Eye Shadow (Envy)</t>
  </si>
  <si>
    <t>Physical Formula Lip Stick Murumuru Butter</t>
  </si>
  <si>
    <t>Wet N Wild Perfect Pout Lip Stick</t>
  </si>
  <si>
    <t>Rimmel ScandalEyes Waterproof Kohl Eyeliner</t>
  </si>
  <si>
    <t>Axe Clean and Fresh 16 oz Body Wash</t>
  </si>
  <si>
    <t>Nothing (except that it is Axe)</t>
  </si>
  <si>
    <t>NYX Professional Makeup Slim Eye Pencil</t>
  </si>
  <si>
    <t>CVS Health Allergy Relief</t>
  </si>
  <si>
    <t>Nothing--Mint in box</t>
  </si>
  <si>
    <t>Extra Small Pet Vest (For Boone)</t>
  </si>
  <si>
    <t>Deli Chicken Salad Sandwich</t>
  </si>
  <si>
    <t>Spicy Thai Style Chicken Salad</t>
  </si>
  <si>
    <t>Chicken Caesar Salad</t>
  </si>
  <si>
    <t>Turkey Breast Cheddar Wrap</t>
  </si>
  <si>
    <t>Sargento Balanced Breaks</t>
  </si>
  <si>
    <t xml:space="preserve">Chips Ahoy Chewy </t>
  </si>
  <si>
    <t>Package slashed open</t>
  </si>
  <si>
    <t>Piccini Rolls</t>
  </si>
  <si>
    <t>Tuna Salad Sandwhich</t>
  </si>
  <si>
    <t>Assorted Fruit Bowls</t>
  </si>
  <si>
    <t>Noosa French Vanilla Yogurt</t>
  </si>
  <si>
    <t>Vicks FluTherapy SEVERE Cold &amp; Flu, Daytime, Hot Drink, 6ct</t>
  </si>
  <si>
    <t>Out of Box</t>
  </si>
  <si>
    <t>Extenze Fast Acting Extended Release Maximum Strength Male Enhancement Liquid Gel Capsules</t>
  </si>
  <si>
    <t>Colgate Max Fresh Knockout Gel Toothpaste Mint Fusion, 6 OZ</t>
  </si>
  <si>
    <t>Ice Breakers Sours Mixed Berry, Strawberry, Cherry</t>
  </si>
  <si>
    <t xml:space="preserve">Axe Spiked Up Look </t>
  </si>
  <si>
    <t>Opened. Half Empty.</t>
  </si>
  <si>
    <t>Headwrap Botanical Design, Pink</t>
  </si>
  <si>
    <t>Nothing, out of package</t>
  </si>
  <si>
    <t>Coco Chanel</t>
  </si>
  <si>
    <t>1-use Breathalyzer</t>
  </si>
  <si>
    <t>CVS Water Bottle (Hot or Cold)</t>
  </si>
  <si>
    <t>Out of Package</t>
  </si>
  <si>
    <t>Lindt Bear Advent Calendar</t>
  </si>
  <si>
    <t>Elf on the Shelf Ginger Bread House</t>
  </si>
  <si>
    <t>Rose Plants</t>
  </si>
  <si>
    <t>Underwatered. Dumped into trash bag.</t>
  </si>
  <si>
    <t>Mini Orchid</t>
  </si>
  <si>
    <t>Similac Advance Baby Formula 23.2 oz</t>
  </si>
  <si>
    <t>Nothing: Seal was unbroken and the exp. date was 2022</t>
  </si>
  <si>
    <t>Belvita Bites</t>
  </si>
  <si>
    <t>Rice Krispies Treats Poppers 8-pack</t>
  </si>
  <si>
    <t>Smashmallow Smash Crispy Marshmallow Rice Treats</t>
  </si>
  <si>
    <t>Nothing, one box damaged</t>
  </si>
  <si>
    <t>Bluetooth Wireless Headphones</t>
  </si>
  <si>
    <t>CVS Health Procedural Face Masks</t>
  </si>
  <si>
    <t xml:space="preserve">Box Opened </t>
  </si>
  <si>
    <t>Small Pipettes</t>
  </si>
  <si>
    <t>Out of package</t>
  </si>
  <si>
    <t>CVS Cough Drops Value Pack 150 ct</t>
  </si>
  <si>
    <t>Total Home Red Plastic Cups (50 Ct)</t>
  </si>
  <si>
    <t>Maybelline SuperStay Full Coverage Foundation</t>
  </si>
  <si>
    <t>OPI Nail Lacquer</t>
  </si>
  <si>
    <t>Nail Polish Remover Kit</t>
  </si>
  <si>
    <t>Gold Emblem Dried Cranberries</t>
  </si>
  <si>
    <t>Starburst Jelly Bean-Filled Candy Cane</t>
  </si>
  <si>
    <t>Nothing (seasonal)</t>
  </si>
  <si>
    <t>Aquafresh Twin-Pack</t>
  </si>
  <si>
    <t>Colgate Max Fresh with Whitening Breath Strips 4 OZ</t>
  </si>
  <si>
    <t>Clearasil overnight soft patches</t>
  </si>
  <si>
    <t>Box opened</t>
  </si>
  <si>
    <t>Nail Buffer</t>
  </si>
  <si>
    <t>Duracell Optimum AA 12 pack</t>
  </si>
  <si>
    <t>Listerine Ultraclean Access Mint Flosser Refill Heads, 28 Count</t>
  </si>
  <si>
    <t>Missing 7</t>
  </si>
  <si>
    <t>Eos Hand Lotion</t>
  </si>
  <si>
    <t>The Creme Shop Creamy Gel Eyeliner</t>
  </si>
  <si>
    <t>Garnier SkinActive Micellar Cleansing Water 23.7 OZ</t>
  </si>
  <si>
    <t>Lumify Redness Reliever Eye Drops</t>
  </si>
  <si>
    <t>Kiwi Leather Care Kit</t>
  </si>
  <si>
    <t>CVS Health Nicotine Lozenge Lively Mint 10 CT</t>
  </si>
  <si>
    <t>CVS Health Dye-Free Infants' Pain Relief Liquid Bubble Gum 2 oz</t>
  </si>
  <si>
    <t>CVS Health Dye-Free Infants' Pain Relief Liquid Cherry 1 oz</t>
  </si>
  <si>
    <t>CVS Health Milk of Magnesia Cherry Flavor 26 oz</t>
  </si>
  <si>
    <t>Nothing; missing measuring cup</t>
  </si>
  <si>
    <t>Total Home Disinfecting Wipes Lemon Fresh, 75CT</t>
  </si>
  <si>
    <t>Missing Lid, still sealed.</t>
  </si>
  <si>
    <t>Duracell CopperTop 9V Alkaline Battery</t>
  </si>
  <si>
    <t>Missing Packaging; still good</t>
  </si>
  <si>
    <t>CVS Health Low Strength Aspirin</t>
  </si>
  <si>
    <t>CVS Health Maximum Strength Acid Reducer</t>
  </si>
  <si>
    <t>Box damaged.</t>
  </si>
  <si>
    <t>Lindt Assorted Chocolate Truffles</t>
  </si>
  <si>
    <t>Hollywood Fashion Secrets Breast Lift Tape No.14</t>
  </si>
  <si>
    <t>Bigelow Earl Grey Tea</t>
  </si>
  <si>
    <t>Supportables Adhesive Bra C/D</t>
  </si>
  <si>
    <t>Nicorette Nicotine Gum, Stop Smoking Aid, 4 mg, 170 CT</t>
  </si>
  <si>
    <t>Nicorette Nicotine Gum, Stop Smoking Aid, 4 mg, 100 CT</t>
  </si>
  <si>
    <t>CVS Health Sugar Free Nicotine Gum 4 mg 100 CT</t>
  </si>
  <si>
    <t>CVS Health Sugar Free Nicotine Gum 4 mg 170 Ct</t>
  </si>
  <si>
    <t>CVS Health Nicotine Polacrilex Lozenges, 4 mg (nicotine),  168 CT</t>
  </si>
  <si>
    <t>Pepto Diarrhea Liquicaps</t>
  </si>
  <si>
    <t>Kashi GO Protein Bars, 4 ct</t>
  </si>
  <si>
    <t>Kind Snacks Granola Bar 5CT</t>
  </si>
  <si>
    <t>Gold Emblem Abound Organic Raisins, 12 OZ</t>
  </si>
  <si>
    <t>Fiber One Brownies</t>
  </si>
  <si>
    <t>RX-BAR</t>
  </si>
  <si>
    <t>Cheez-its</t>
  </si>
  <si>
    <t>boxes opened, plastic still sealed</t>
  </si>
  <si>
    <t>Beauty 360 Nail Polish remover 6 oz</t>
  </si>
  <si>
    <t>Beauty 360 Nail Polish remover 10 oz</t>
  </si>
  <si>
    <t>Olay Cleansing Infusion Hydrating Glow Body Wash, 22 OZ</t>
  </si>
  <si>
    <t>slashed</t>
  </si>
  <si>
    <t>Dove Nutritive Solutions Shampoo Daily Moisture, 12 OZ</t>
  </si>
  <si>
    <t>Johnson's Head-To-Toe Tearless Gentle Baby Wash &amp; Shampoo</t>
  </si>
  <si>
    <t>Garnier Fructis Pure Clean Fortifying Shampoo 22 OZ</t>
  </si>
  <si>
    <t>Maybelline Expert Eyes Moisturizing Eye Makeup Remover, 2.3 OZ</t>
  </si>
  <si>
    <t>Dawn Platinum Dishwashing Liquid Dish Soap, Refreshing Rain Scent 8 oz</t>
  </si>
  <si>
    <t>Batiste Dry Shampoo, Brilliant Blonde with Fragrance, 6.73 OZ</t>
  </si>
  <si>
    <t>Icy Hot Medicated Spray, 4 OZ</t>
  </si>
  <si>
    <t>Kleenex Ultra Soft &amp; Strong Facial Tissues, Medium Count Flat Tissue Box, 120CT</t>
  </si>
  <si>
    <t>Heidi Klum Intimates Solutions The Wing Bra, C/D</t>
  </si>
  <si>
    <t>Tate's Bake Shop Toasted Almond Cookies</t>
  </si>
  <si>
    <t>Delmonte Fruit and Chia</t>
  </si>
  <si>
    <t>BB Dates 11/19-1/20</t>
  </si>
  <si>
    <t>Delmonte Mandarin Oranges</t>
  </si>
  <si>
    <t>BB Date 12/19</t>
  </si>
  <si>
    <t>Epic Bars Chicken Jerkey</t>
  </si>
  <si>
    <t>Nothing, BB date 06/20</t>
  </si>
  <si>
    <t>Enjoy Life Soft Baked Snickerdoodle Cookies</t>
  </si>
  <si>
    <t>BB date 11/19</t>
  </si>
  <si>
    <t>Kashi Kids Super Food Bites</t>
  </si>
  <si>
    <t>BB date 08/19</t>
  </si>
  <si>
    <t>RX-BAR Chocolate Seat Salt (4ct)</t>
  </si>
  <si>
    <t>Nothing, BB date 01/20</t>
  </si>
  <si>
    <t>Nothing, BB 04/20</t>
  </si>
  <si>
    <t>Famous Amos Three Pack</t>
  </si>
  <si>
    <t>Atkins Indulge 5 ct</t>
  </si>
  <si>
    <t>BB date 12/19</t>
  </si>
  <si>
    <t>Kind Kids Chewy Chocolate Chips Bar</t>
  </si>
  <si>
    <t>Nothing, BB Date 01/20</t>
  </si>
  <si>
    <t>Handi Snacks Premium Breadsticks and cheesy dip</t>
  </si>
  <si>
    <t>BB Date 10/19</t>
  </si>
  <si>
    <t>Chickpea Rotini 8.8 oz</t>
  </si>
  <si>
    <t>BB date 10/19</t>
  </si>
  <si>
    <t>GK Snacks, Snack Mix</t>
  </si>
  <si>
    <t>Smash Crispy Strawberries and Cream</t>
  </si>
  <si>
    <t>Smash Crispy Cinammon Churro</t>
  </si>
  <si>
    <t>BB date 11/20</t>
  </si>
  <si>
    <t>Hershey's Hot Cocoa Kisses</t>
  </si>
  <si>
    <t>Nothing, BB Date 05/20</t>
  </si>
  <si>
    <t>Lipton Tea Mix 3lbs</t>
  </si>
  <si>
    <t>BB Date 12/18</t>
  </si>
  <si>
    <t>Oreo Thin Bites</t>
  </si>
  <si>
    <t>BB Date 08/19</t>
  </si>
  <si>
    <t>Chips Ahoy Thin Bites</t>
  </si>
  <si>
    <t>Nothing, BB Date 07/20</t>
  </si>
  <si>
    <t>Gold Emblem Organic Raisins</t>
  </si>
  <si>
    <t>Planters Cheese Balls</t>
  </si>
  <si>
    <t>Planters Cheese Curls</t>
  </si>
  <si>
    <t>BB Date 01/20</t>
  </si>
  <si>
    <t>Goldfish 20-ct</t>
  </si>
  <si>
    <t>BB Date 11/19</t>
  </si>
  <si>
    <t>American Home Lavender Scented Candle</t>
  </si>
  <si>
    <t>Heinz Kansas City BBQ Sauce</t>
  </si>
  <si>
    <t>Mars Chocolate Favorites (50ct)</t>
  </si>
  <si>
    <t>Swedish Fish/Sour Patch Kids Variety Pack (50ct)</t>
  </si>
  <si>
    <t>Child's Play, Candy Variety Pack</t>
  </si>
  <si>
    <t>Jamba Organic Fruit Bites</t>
  </si>
  <si>
    <t>Quaker Sandwich Bites</t>
  </si>
  <si>
    <t>BB Date 07/19</t>
  </si>
  <si>
    <t>Oreo Thin Bites Individual</t>
  </si>
  <si>
    <t>Smash Mallow Mint Chocolate Chip</t>
  </si>
  <si>
    <t>Drawstring Trash Bags (10ct)</t>
  </si>
  <si>
    <t>Cetaphil Daily Advance Lotion 16 oz</t>
  </si>
  <si>
    <t>Dented bottle</t>
  </si>
  <si>
    <t>Itek High Speed Charging Micro USB to Lightning Cable</t>
  </si>
  <si>
    <t>Packaging damaged</t>
  </si>
  <si>
    <t>Total Home Toilet Bowl Cleaner Tabs</t>
  </si>
  <si>
    <t>Wirebound Personal Notebook 7''x5''</t>
  </si>
  <si>
    <t>Total Home 18 oz party cups 100 ct.</t>
  </si>
  <si>
    <t>Wreath Hanger</t>
  </si>
  <si>
    <t>King Size Reese's Peanut Butter Trees</t>
  </si>
  <si>
    <t>Nothing, (Seasonal) BB Date 05/20</t>
  </si>
  <si>
    <t>OraCoat XyliMelts for Dry Mouth, Mint-Free, 40CT</t>
  </si>
  <si>
    <t>Sour Patch Kids</t>
  </si>
  <si>
    <t>Slashed and poured into a bag with Baby Oil</t>
  </si>
  <si>
    <t>Gold Emblem Spearmint Leaves Jelly Candy, 11 OZ</t>
  </si>
  <si>
    <t>Philips Avent Soothie Newborn Pacifier 0-3 Mos, 2CT</t>
  </si>
  <si>
    <t>Heidi Klum Intimates Triangle Insert Pads</t>
  </si>
  <si>
    <t>Beauty 360 Shower And Bath Oil, 16 OZ</t>
  </si>
  <si>
    <t>Campbell's Chunky Creamy Chicken &amp; Dumplings Soup</t>
  </si>
  <si>
    <t>L'Oreal Paris Studio Line Clear Minded Clean Gel, 6.8 OZ</t>
  </si>
  <si>
    <t>Nothing, chipped cap</t>
  </si>
  <si>
    <t>Revlon Powder Blush</t>
  </si>
  <si>
    <t>Fuzzy Flip Flops</t>
  </si>
  <si>
    <t>Wine Gift Bags</t>
  </si>
  <si>
    <t xml:space="preserve">Nothing </t>
  </si>
  <si>
    <t>light up Gingerbread man decor</t>
  </si>
  <si>
    <t>2 pc color changing tree</t>
  </si>
  <si>
    <t>Advent stocking banner</t>
  </si>
  <si>
    <t>Memory foam slippers</t>
  </si>
  <si>
    <t xml:space="preserve">Merry brite tree with decorations </t>
  </si>
  <si>
    <t>Peanuts imagine ink kit</t>
  </si>
  <si>
    <t>Elf snot slime</t>
  </si>
  <si>
    <t>Count Chocula</t>
  </si>
  <si>
    <t>Gloria Duchin angel ornament</t>
  </si>
  <si>
    <t>Regent square ornament</t>
  </si>
  <si>
    <t>Chicken deli sandwich</t>
  </si>
  <si>
    <t>Turkey breast cheddar wrap</t>
  </si>
  <si>
    <t>Spicy Thai chicken salad</t>
  </si>
  <si>
    <t>Chicken and bacon Cobb salad</t>
  </si>
  <si>
    <t>Christmas Tree Mini Plants</t>
  </si>
  <si>
    <t>Fair Life YUP! Strawberry Milk</t>
  </si>
  <si>
    <t>Nesquik Strawberry</t>
  </si>
  <si>
    <t>Eggs Dozen</t>
  </si>
  <si>
    <t>Ritz Crackers 13.7 oz</t>
  </si>
  <si>
    <t>Cheez-it</t>
  </si>
  <si>
    <t>Steep Bigelow Tea oolong and jasmine</t>
  </si>
  <si>
    <t>Diet Coke</t>
  </si>
  <si>
    <t>Merry Brite 40ft extension cord</t>
  </si>
  <si>
    <t>Merry Brite 15ft extension cord</t>
  </si>
  <si>
    <t>Elf Snot slime</t>
  </si>
  <si>
    <t>Family Size Cheerios</t>
  </si>
  <si>
    <t>Aveeno Positively Radiant</t>
  </si>
  <si>
    <t>Pop-arazzi nail polish</t>
  </si>
  <si>
    <t>Triple Antibiotic Ointment</t>
  </si>
  <si>
    <t>Beauty 360 Make-Up Wipes</t>
  </si>
  <si>
    <t>Abound Sweet Potato Tortilla</t>
  </si>
  <si>
    <t>Diet Coke Can Large</t>
  </si>
  <si>
    <t>Dent</t>
  </si>
  <si>
    <t>Arizona Raspberry Tea</t>
  </si>
  <si>
    <t>Corona Extra six-pack</t>
  </si>
  <si>
    <t>Nothing (Missing 2)</t>
  </si>
  <si>
    <t>Beauty 360 Facial Cleansing Power Brush</t>
  </si>
  <si>
    <t>Ricola Lemon Mint</t>
  </si>
  <si>
    <t>Package ripped</t>
  </si>
  <si>
    <t>Dozen multi-colored long stem roses</t>
  </si>
  <si>
    <t>Half Dozen Pink Long Stem Roses</t>
  </si>
  <si>
    <t>Total Home Parchment Paper</t>
  </si>
  <si>
    <t>Purina Kitten Chow 3.15 lb</t>
  </si>
  <si>
    <t>Nutro indoor adult cat food 3 lb</t>
  </si>
  <si>
    <t>Milo's Dog Treats</t>
  </si>
  <si>
    <t>Gold emblem Iced Cinnamon Roll cookies</t>
  </si>
  <si>
    <t>Align Probiotic Chewable Tablets</t>
  </si>
  <si>
    <t>Reese's 2 peanut butter cups</t>
  </si>
  <si>
    <t>Duracell 4-ct AA</t>
  </si>
  <si>
    <t>Duracell 4-ct AAA</t>
  </si>
  <si>
    <t>L'Oréal age perfect toner/moisturizer</t>
  </si>
  <si>
    <t>Style Essentials Cotton Leggings</t>
  </si>
  <si>
    <t>Abound Dried Banana</t>
  </si>
  <si>
    <t>Wet Brush</t>
  </si>
  <si>
    <t>Nothing; missing box</t>
  </si>
  <si>
    <t>Visine Maximum Strength</t>
  </si>
  <si>
    <t>Power XCell wireless charging pad</t>
  </si>
  <si>
    <t>Headphones</t>
  </si>
  <si>
    <t>Silver lightning cable</t>
  </si>
  <si>
    <t>Nothing; returned</t>
  </si>
  <si>
    <t>Spindrift 8-pack</t>
  </si>
  <si>
    <t>Nothing; out of package</t>
  </si>
  <si>
    <t>Perrier 6-pack</t>
  </si>
  <si>
    <t>Moodwater</t>
  </si>
  <si>
    <t>Nothing. Literally nothing. Not even unboxed yet.</t>
  </si>
  <si>
    <t>Spitz sunflower seeds Cracked Pepper</t>
  </si>
  <si>
    <t>RX-Bar</t>
  </si>
  <si>
    <t>Crest Gum Detoxify Gentle Whitening Toothpaste, 4.1 oz</t>
  </si>
  <si>
    <t>Gold Bond Ultimate Multi-Symptom Psoriasis Relief Cream</t>
  </si>
  <si>
    <t>Gold Bond Ultimate Eczema Relief</t>
  </si>
  <si>
    <t>GE Crystal Clear 40w Candelabra Base Ceiling Fan Lightbulbs</t>
  </si>
  <si>
    <t>One Broken</t>
  </si>
  <si>
    <t>CVS Pro Defense Toothpaste Mint</t>
  </si>
  <si>
    <t>CVS Health Cold Sore Treatment Maximum Strength</t>
  </si>
  <si>
    <t>Oreal Paris Elvive Dream Lengths No Haircut Cream Leave In Conditioner, 6.8 OZ</t>
  </si>
  <si>
    <t>Gold Emblem Maple Leaf Creme Cookies</t>
  </si>
  <si>
    <t>Box Dented</t>
  </si>
  <si>
    <t>Triscuit Original</t>
  </si>
  <si>
    <t>Tom's of Maine Charcoal Anticavity Toothpaste, 4.7 OZ</t>
  </si>
  <si>
    <t>Nabisco Premium Saltine Crackers</t>
  </si>
  <si>
    <t>Boston Baked Beans Candy Coated Peanuts, 4.3 OZ</t>
  </si>
  <si>
    <t>Reese's Pieces Peanut Butter Candy</t>
  </si>
  <si>
    <t>Whoppers Malted Milk Balls</t>
  </si>
  <si>
    <t>Good &amp; Plenty Soft &amp; Chewy Licorice Candy</t>
  </si>
  <si>
    <t>Charleston Chews Mini Chewy Flavored Nougat</t>
  </si>
  <si>
    <t>Junior Mints Creamy Mints</t>
  </si>
  <si>
    <t>Air Heads Soft Filled Bite</t>
  </si>
  <si>
    <t>Ghiradelli 72% cacao bar</t>
  </si>
  <si>
    <t>Weather Station Automatic Folding Two-Person Umbrella</t>
  </si>
  <si>
    <t>Party Birthday Candles</t>
  </si>
  <si>
    <t>Visine Dry Eye Relief Lubricating Eye Drops, 0.5 fl. oz</t>
  </si>
  <si>
    <t>Lipo Flavonoid Plus Ear Ringing Caplets, 90 CT</t>
  </si>
  <si>
    <t>SYSTANE COMPLETE Lubricant Eye Drops 10ml</t>
  </si>
  <si>
    <t>Oreo Creme Chocolate Sandwich Cookies, King Size</t>
  </si>
  <si>
    <t>Reese's  Cups Snack Size 10.5oz</t>
  </si>
  <si>
    <t>Nothing. Literally nothing.</t>
  </si>
  <si>
    <t>Tampax Pearl Superplus 36 Tampons</t>
  </si>
  <si>
    <t>Tampax Pocket Radiant 14 Super Compact Tampons</t>
  </si>
  <si>
    <t>Fleet 4-Pack</t>
  </si>
  <si>
    <t>Fleet 2-Pack</t>
  </si>
  <si>
    <t>Fleet Single</t>
  </si>
  <si>
    <t>Tampax Pearl Super 18 ct</t>
  </si>
  <si>
    <t>Nothing-box opened</t>
  </si>
  <si>
    <t>Tampax Pearl Super Plus 18 ct</t>
  </si>
  <si>
    <t>Toms Antiplaque &amp; Whitening Toothpaste</t>
  </si>
  <si>
    <t>Toms Activsred Charcoal Toothpaste</t>
  </si>
  <si>
    <t>Colgate Max Clean</t>
  </si>
  <si>
    <t>Hazelnut M&amp;M</t>
  </si>
  <si>
    <t>Cover girl Exhibitionist 24 hour Kohl eyeliner</t>
  </si>
  <si>
    <t>Natural - Miracle Teeth Whitener</t>
  </si>
  <si>
    <t>CVS Health Unscented Pantiliners 40 count</t>
  </si>
  <si>
    <t xml:space="preserve">Beauty 360 Jaw Clips 12-pack </t>
  </si>
  <si>
    <t>Missing 1</t>
  </si>
  <si>
    <t>Living Solutions Super Glue Twin Pack</t>
  </si>
  <si>
    <t>Anefrin Nasal Spray .5 oz</t>
  </si>
  <si>
    <t>Contigo 14 oz children's water bottle</t>
  </si>
  <si>
    <t>Elmers 3 pack of Glue Sticks</t>
  </si>
  <si>
    <t>Zebra 2 pack 3 series pens</t>
  </si>
  <si>
    <t>Bic White Out</t>
  </si>
  <si>
    <t>Bic Erasers 2 pack</t>
  </si>
  <si>
    <t>Bic Mechanical Pencil Refill 2 pack</t>
  </si>
  <si>
    <t>Caliber 15 pack colored pencils</t>
  </si>
  <si>
    <t>Slap Rulers</t>
  </si>
  <si>
    <t>Ticonderoga 10 pack</t>
  </si>
  <si>
    <t>Intensity Pro Pens 5 pack</t>
  </si>
  <si>
    <t>FineLiner fine point pens 3 pack</t>
  </si>
  <si>
    <t>Silly Sour Legs</t>
  </si>
  <si>
    <t>Crayola 24 pack Crayons</t>
  </si>
  <si>
    <t>Gorilla Kids Glue Sticks 6 pack</t>
  </si>
  <si>
    <t>Sharpie 8 pack</t>
  </si>
  <si>
    <t>Assorted Dodge Balls</t>
  </si>
  <si>
    <t>Slashed</t>
  </si>
  <si>
    <t>"Sport Pillow"</t>
  </si>
  <si>
    <t>Smart Food White Cheddar pop corn (2.75 oz)</t>
  </si>
  <si>
    <t>True Fruit cherry medley 7 oz</t>
  </si>
  <si>
    <t>Nothing—bb 1/21</t>
  </si>
  <si>
    <t xml:space="preserve">Hostess Donettes </t>
  </si>
  <si>
    <t>Bb 2/20</t>
  </si>
  <si>
    <t>Pirates booty 1 oz</t>
  </si>
  <si>
    <t>Nothing—bb 05/20</t>
  </si>
  <si>
    <t xml:space="preserve">Oreo brownie 3 oz </t>
  </si>
  <si>
    <t>Bb 01/20</t>
  </si>
  <si>
    <t>Doritos 3.125 oz</t>
  </si>
  <si>
    <t>Nothing—bb 02-20</t>
  </si>
  <si>
    <t>Hostess chocolate cake twinkies</t>
  </si>
  <si>
    <t>Special K Pastry Crisp</t>
  </si>
  <si>
    <t>Conair Quick Blow-Dry Hot Curling Round Brush</t>
  </si>
  <si>
    <t>Maybe Kline dream brightening creamy concealer .11 oz</t>
  </si>
  <si>
    <t>Bolthouse Farms Vanilla Protein Drinks</t>
  </si>
  <si>
    <t>Bb 02/16/20</t>
  </si>
  <si>
    <t>Made Good Chocolate Banana Granola Minis</t>
  </si>
  <si>
    <t>Box opened—bb 12/20</t>
  </si>
  <si>
    <t>Hallmark Assorted Cards</t>
  </si>
  <si>
    <t xml:space="preserve">Nothing. Literally nothing. </t>
  </si>
  <si>
    <t>Hallmark Assorted Card Sets</t>
  </si>
  <si>
    <t>Hallmark Assorted Gift Bags (small)</t>
  </si>
  <si>
    <t>Hallmark Gift Bags (Small)</t>
  </si>
  <si>
    <t xml:space="preserve">Hood 2% milk gallon </t>
  </si>
  <si>
    <t>Nothing BB 3/19/20</t>
  </si>
  <si>
    <t>Hood 1% Milk Gallon</t>
  </si>
  <si>
    <t>Hood 1% Milk Quart</t>
  </si>
  <si>
    <t>Nothing BB 3/18/20</t>
  </si>
  <si>
    <t>Hood Fat Free Milk Pint</t>
  </si>
  <si>
    <t>Stonyfield Organic Fat Free Milk</t>
  </si>
  <si>
    <t>Hood, Half-and-half Pint</t>
  </si>
  <si>
    <t>Dozen Eggs</t>
  </si>
  <si>
    <t>Some BB 9/12, others 9/19</t>
  </si>
  <si>
    <t>Hershey's Swiss Rolls Box</t>
  </si>
  <si>
    <t>Twizzlers Nibs</t>
  </si>
  <si>
    <t>Scuni Headwrap</t>
  </si>
  <si>
    <t>Tic Tacs 200 Mints</t>
  </si>
  <si>
    <t>Total Take Away Bubble Mask</t>
  </si>
  <si>
    <t>CVS Health Denture Cleanser</t>
  </si>
  <si>
    <t>Lindor Assorted Truffles</t>
  </si>
  <si>
    <t>eos Shave Cream</t>
  </si>
  <si>
    <t xml:space="preserve">NYC LON Rain Poncho </t>
  </si>
  <si>
    <t>Safe Soft Antibacterial Hand Wipes</t>
  </si>
  <si>
    <t>Oral-B Superfloss</t>
  </si>
  <si>
    <t>Colgate Total Twin Pack</t>
  </si>
  <si>
    <t>L.A. Gel Glitter Topper</t>
  </si>
  <si>
    <t>Minute Maid</t>
  </si>
  <si>
    <t>CVS Health Spray Sun Screen</t>
  </si>
  <si>
    <t>Burt's Bees Citrus Body Wash</t>
  </si>
  <si>
    <t>Pampers Sensitive Wipes</t>
  </si>
  <si>
    <t>Nutrigrain Bars</t>
  </si>
  <si>
    <t>Nothing, bb 12/20-2/21</t>
  </si>
  <si>
    <t>Nabisco Saltines</t>
  </si>
  <si>
    <t>Garnier Fructis Style Gel</t>
  </si>
  <si>
    <t>CVS Health Sheer Bandages</t>
  </si>
  <si>
    <t>Stevia in the Raw</t>
  </si>
  <si>
    <t>Garnier Nutrisse Nourishing Color Creme</t>
  </si>
  <si>
    <t>Birthday Card Mother</t>
  </si>
  <si>
    <t>Birthday Card "Old Age"</t>
  </si>
  <si>
    <t>You and Me Card</t>
  </si>
  <si>
    <t>Birthday Card 50</t>
  </si>
  <si>
    <t>Refresh Plus Lubricating Eye Drops 70 Single Use Containers</t>
  </si>
  <si>
    <t xml:space="preserve">CVS Gentle Laxative Gentle Suppositories 4 count </t>
  </si>
  <si>
    <t>Birthday Number Candle</t>
  </si>
  <si>
    <t>CVS Ease Between Dental Floss</t>
  </si>
  <si>
    <t>Vintage Car</t>
  </si>
  <si>
    <t xml:space="preserve">Scunci 8 Pack Scrunchies </t>
  </si>
  <si>
    <t>Scotch Super Hold</t>
  </si>
  <si>
    <t xml:space="preserve">Scotch Wall Safe </t>
  </si>
  <si>
    <t>Extension Cord</t>
  </si>
  <si>
    <t>Coleman Botanicals Insect Repellent Lemon Eucalyptus</t>
  </si>
  <si>
    <t>Extra Refreshers Polar Ice Gum</t>
  </si>
  <si>
    <t>Lindt Lindor</t>
  </si>
  <si>
    <t>Ferrero Rocher 5.3 oz</t>
  </si>
  <si>
    <t>Ferrero Collection 1 oz</t>
  </si>
  <si>
    <t>Crispy m&amp;m Chocolate Bar</t>
  </si>
  <si>
    <t>Ghirardelli Chocolate Bar</t>
  </si>
  <si>
    <t>Kinder Bueno 2 pack</t>
  </si>
  <si>
    <t>Kinder Bueno 4 pack</t>
  </si>
  <si>
    <t xml:space="preserve">Kit Kat King Size </t>
  </si>
  <si>
    <t>Munch Peanut Butter Bars</t>
  </si>
  <si>
    <t>Reese's King Size</t>
  </si>
  <si>
    <t>Rx Choco Coconut Bar</t>
  </si>
  <si>
    <t>Go Macro Bar</t>
  </si>
  <si>
    <t>Pay Day</t>
  </si>
  <si>
    <t>m&amp;m</t>
  </si>
  <si>
    <t>m&amp;m Party Size</t>
  </si>
  <si>
    <t>Opened and poured into the trash bag</t>
  </si>
  <si>
    <t>Hershey's Kisses Share Size Almond</t>
  </si>
  <si>
    <t>Swedish Fish Minis</t>
  </si>
  <si>
    <t xml:space="preserve">Dove Dark Chocolate and Almond </t>
  </si>
  <si>
    <t>Lindt Gourmet Truffles</t>
  </si>
  <si>
    <t>Lindt Dark Chocolate Bar</t>
  </si>
  <si>
    <t>Mars Chocolate Assorted Minis</t>
  </si>
  <si>
    <t>Mars Caramel Assorted Minis</t>
  </si>
  <si>
    <t>White Claw 12 pack</t>
  </si>
  <si>
    <t>CVS Denture Cleaner</t>
  </si>
  <si>
    <t>5 x 7 Frame</t>
  </si>
  <si>
    <t>Halls</t>
  </si>
  <si>
    <t>Jimmy Dean Breakfast Bowl</t>
  </si>
  <si>
    <t>Jimmy Dean Croissant Sausage Egg Cheese Croissant</t>
  </si>
  <si>
    <t>DiGiorno Three Meat Pizza</t>
  </si>
  <si>
    <t>Totinos Pizza Roll</t>
  </si>
  <si>
    <t>White Castle Mini Burger Sliders</t>
  </si>
  <si>
    <t>Nestle Toll House Chocolate Chip Cookie Dough</t>
  </si>
  <si>
    <t>Smuckers Uncrustables</t>
  </si>
  <si>
    <t>Real Good Enchiladas</t>
  </si>
  <si>
    <t>Love Fire Grilled Steak</t>
  </si>
  <si>
    <t>SmartMade Chicken with Spinach Fettuccini</t>
  </si>
  <si>
    <t>SmartMade Roasted Turkey &amp; Veggies</t>
  </si>
  <si>
    <t>Gorton's Natural Catch Grilled Salmon</t>
  </si>
  <si>
    <t>Sabra Pretzels and Hummus</t>
  </si>
  <si>
    <t>Sweet Earth Kyoto Stir Fry</t>
  </si>
  <si>
    <t>Sweet Earth Pad Thai</t>
  </si>
  <si>
    <t>Sweet Earth Curry Tiger</t>
  </si>
  <si>
    <t>Lean Cuisine Chicken Parmesan</t>
  </si>
  <si>
    <t>Nesquik Strawberry Milk</t>
  </si>
  <si>
    <t>Ultimate Flora Probiotic</t>
  </si>
  <si>
    <t>Emergen-C Packets</t>
  </si>
  <si>
    <t>Tyson Grilled &amp; Ready Chicken Breast Strips</t>
  </si>
  <si>
    <t>Visine .5 oz Eye Drops</t>
  </si>
  <si>
    <t xml:space="preserve">CVS Gas Relief </t>
  </si>
  <si>
    <t>Just the Basics Sandwich Bags</t>
  </si>
  <si>
    <t xml:space="preserve">Just the Basics straws </t>
  </si>
  <si>
    <t>Renew Life Probiotic Colic Drops</t>
  </si>
  <si>
    <t>Walgreens Value Pack Baby Wipes</t>
  </si>
  <si>
    <t>Thera-Tears Dry Eye Therapy</t>
  </si>
  <si>
    <t>CVS Heat Therapy Patches</t>
  </si>
  <si>
    <t>CVS Cherry Cough Drops 200</t>
  </si>
  <si>
    <t>First Check Home Drug Test</t>
  </si>
  <si>
    <t>Babybel Cheese</t>
  </si>
  <si>
    <t>CVS Cold Compress</t>
  </si>
  <si>
    <t>CVS Clay Based Hot and Cold Compress</t>
  </si>
  <si>
    <t>Gardetto's Special Request Garlic Rye Chips</t>
  </si>
  <si>
    <t>CVS Glycerin Suppositories</t>
  </si>
  <si>
    <t>Gold Emblem Oatmeal Raisin Cookies</t>
  </si>
  <si>
    <t>Tiny Tate's Thin Crispy Cookies</t>
  </si>
  <si>
    <t>CVS Extra Absorbent Adhesive Pads</t>
  </si>
  <si>
    <t>Chapstick Hydration</t>
  </si>
  <si>
    <t>CVS Pure Cotton Tampons</t>
  </si>
  <si>
    <t>CVS Face Shield</t>
  </si>
  <si>
    <t>Aspercreme Lidocane Patch</t>
  </si>
  <si>
    <t>CVS Itch Relief Cream</t>
  </si>
  <si>
    <t>Kinder Egg</t>
  </si>
  <si>
    <t>Dr. Sholl's Work Massaging Gel Soles</t>
  </si>
  <si>
    <t>GE Crystal Bulbs</t>
  </si>
  <si>
    <t>Luden's Melatonin Soothers</t>
  </si>
  <si>
    <t>Aveeno Facial Moisturizer</t>
  </si>
  <si>
    <t>Okabashi sandals</t>
  </si>
  <si>
    <t>Sol Body Bronzer</t>
  </si>
  <si>
    <t>CVS Honey Lemon Cough Drops 30</t>
  </si>
  <si>
    <t>Halls Honey Lemon Cough Drops 80</t>
  </si>
  <si>
    <t>CVS Menthol Cough Drops 30</t>
  </si>
  <si>
    <t>Clif Bars</t>
  </si>
  <si>
    <t>Mott's Apple sauce 6 pack</t>
  </si>
  <si>
    <t>Dole Mandarin Oranges 4 pack</t>
  </si>
  <si>
    <t>Chocolate Coins</t>
  </si>
  <si>
    <t>Anti-aging spf and moisturizer</t>
  </si>
  <si>
    <t>Tussin DM</t>
  </si>
  <si>
    <t>CVS Allergy Relif</t>
  </si>
  <si>
    <t>Pint Ice Creams Assorted</t>
  </si>
  <si>
    <t>Werther's Caramels 5.5 oz</t>
  </si>
  <si>
    <t>Twizzlers 16 ooz</t>
  </si>
  <si>
    <t>Red Vines 16 oz</t>
  </si>
  <si>
    <t xml:space="preserve">Riesen </t>
  </si>
  <si>
    <t>Haribo</t>
  </si>
  <si>
    <t>Hi-Chew</t>
  </si>
  <si>
    <t>Sour Patch</t>
  </si>
  <si>
    <t>Life Savers Mints</t>
  </si>
  <si>
    <t>This Saves Lives Bars</t>
  </si>
  <si>
    <t>Clif Builders Protein Bars</t>
  </si>
  <si>
    <t>Nature Valley Toasted Nut Crunch Bar</t>
  </si>
  <si>
    <t>Bobo's</t>
  </si>
  <si>
    <t>Abound Organic Strawberry Soft Baked Bar</t>
  </si>
  <si>
    <t>Peanut m&amp;m 5 oz</t>
  </si>
  <si>
    <t>Nut Harvest Spircy Cashews</t>
  </si>
  <si>
    <t>Bat Pez</t>
  </si>
  <si>
    <t>The GFB (Gluten Free Bites)</t>
  </si>
  <si>
    <t>Fig Newtons 6.5 oz</t>
  </si>
  <si>
    <t>Mission Cooling Neck Gaiter</t>
  </si>
  <si>
    <t>Premium Nabisco Mini Saltines</t>
  </si>
  <si>
    <t>Gold Emblem Chocolate Chip Chewy Cookies</t>
  </si>
  <si>
    <t>Blue Louffa</t>
  </si>
  <si>
    <t>Vita Coco</t>
  </si>
  <si>
    <t>M.C. Sweets Bath Bombs</t>
  </si>
  <si>
    <t>IsoPure Protein Drink 12 pack</t>
  </si>
  <si>
    <t>Runa Energy Drink</t>
  </si>
  <si>
    <t>The Clapper Sound Activated ON/OFF Switch</t>
  </si>
  <si>
    <t>Zico Juice</t>
  </si>
  <si>
    <t>Thin Optics +2.0</t>
  </si>
  <si>
    <t>Uts Red Hot Chips</t>
  </si>
  <si>
    <t>Bolt 24</t>
  </si>
  <si>
    <t>Jarritos</t>
  </si>
  <si>
    <t>Hostess cupcakes</t>
  </si>
  <si>
    <t xml:space="preserve">Hostess white bread </t>
  </si>
  <si>
    <t>Sour patch kids 1 lb</t>
  </si>
  <si>
    <t>CVS Health Ultra thin heat wraps</t>
  </si>
  <si>
    <t>Oral b pro 1000</t>
  </si>
  <si>
    <t>Hallmark Gift Enclosure</t>
  </si>
  <si>
    <t>Trojan Condoms 3 pack</t>
  </si>
  <si>
    <t>Vick's Flu Therapy</t>
  </si>
  <si>
    <t>Lindt Bar</t>
  </si>
  <si>
    <t>Total home lint roller twin pack</t>
  </si>
  <si>
    <t xml:space="preserve">Beanie babies mini boos </t>
  </si>
  <si>
    <t>Altoids</t>
  </si>
  <si>
    <t>Sea bond denture seal</t>
  </si>
  <si>
    <t>CVS Health Ear plugs</t>
  </si>
  <si>
    <t>ChapStick Coffee Collection</t>
  </si>
  <si>
    <t>Post Honey Bunches Oats</t>
  </si>
  <si>
    <t>Lip Medex lip balm</t>
  </si>
  <si>
    <t>Gold Fish Veggie Snacks</t>
  </si>
  <si>
    <t>ivory soap bars box of 10</t>
  </si>
  <si>
    <t>3 missing</t>
  </si>
  <si>
    <t>Gold emblem peanut butter filled pretzels</t>
  </si>
  <si>
    <t>Gold emblem cheddar flavored twists</t>
  </si>
  <si>
    <t>Nutter Butter 8 pack</t>
  </si>
  <si>
    <t>Cheez It 4 pack</t>
  </si>
  <si>
    <t>Nabisco mini saltines</t>
  </si>
  <si>
    <t>Abreva twin pack</t>
  </si>
  <si>
    <t>Spindrift 8 pack</t>
  </si>
  <si>
    <t>Mini Mouse Vampire Halloween Decoration</t>
  </si>
  <si>
    <t>Lenny and Larry's Crunchy Cookies</t>
  </si>
  <si>
    <t>Think Thin Protein Bars</t>
  </si>
  <si>
    <t>Starbucks K Cups</t>
  </si>
  <si>
    <t>Gold Emblem K Cups</t>
  </si>
  <si>
    <t>Gold Emblem Chewy Chocolate Chip Cookies</t>
  </si>
  <si>
    <t>Goldfish Veggie Snacks</t>
  </si>
  <si>
    <t>Gold Emblem Peanut Butter Pretzels</t>
  </si>
  <si>
    <t>Gold Emblem Energy Blend Trail Mix</t>
  </si>
  <si>
    <t>Gold Emblem Tex Mex Snack Mix</t>
  </si>
  <si>
    <t>Gold Emblem Asian Blend Trail Mix</t>
  </si>
  <si>
    <t>Abound Raw Natural Almonds</t>
  </si>
  <si>
    <t>Chex Mix Cheddar</t>
  </si>
  <si>
    <t>Gardettos Orivinal Recipe Chex Mix</t>
  </si>
  <si>
    <t>Lorna Doone Cookies</t>
  </si>
  <si>
    <t>Abound Natural Organic Cashews</t>
  </si>
  <si>
    <t>Planters Drizzle Chocolate Almonds</t>
  </si>
  <si>
    <t>U by Katex 18 count regular pads</t>
  </si>
  <si>
    <t>U by Katex Teens 14 count Pads</t>
  </si>
  <si>
    <t>Takis Fuego</t>
  </si>
  <si>
    <t>CVS Health Sterile Non Stick Pads</t>
  </si>
  <si>
    <t>Rainbow Nerds</t>
  </si>
  <si>
    <t>Vapo Rub</t>
  </si>
  <si>
    <t>Gold Emblem Mixed Nuts</t>
  </si>
  <si>
    <t>Pepto Bismal Chews</t>
  </si>
  <si>
    <t>O.B. 40 Ultra Tampons</t>
  </si>
  <si>
    <t>Bigelow Earl Grey</t>
  </si>
  <si>
    <t>Herr's Crispy 'N Tasty Chips</t>
  </si>
  <si>
    <t>CVS Itch Relief and Repellent (Chiggers)</t>
  </si>
  <si>
    <t>Monistat 7 day antifungal vaginal treatment</t>
  </si>
  <si>
    <t>Keurig Bailey's Irich Cream K-Cups</t>
  </si>
  <si>
    <t>Atkins Protein Wafer Crisps</t>
  </si>
  <si>
    <t>Verry Berry Cheerios</t>
  </si>
  <si>
    <t>Chocolate Peanut Butter Cheerios</t>
  </si>
  <si>
    <t>Quest Bars Boxes</t>
  </si>
  <si>
    <t>Gold Emblem Fruit and Nut Mix</t>
  </si>
  <si>
    <t>Gold Emblem Pistachio Fruit and Nut Trail Mix</t>
  </si>
  <si>
    <t>Natural Bronzer</t>
  </si>
  <si>
    <t>Gas-X ultra strength soft gels</t>
  </si>
  <si>
    <t xml:space="preserve">Dove Milk Chocolate Bers </t>
  </si>
  <si>
    <t>Lucky Charms</t>
  </si>
  <si>
    <t>CVS Health Epsom Salt</t>
  </si>
  <si>
    <t>Haribo Sour Sghetti</t>
  </si>
  <si>
    <t>Earth's Best Sweet Potato Apple Pouch</t>
  </si>
  <si>
    <t>CVS Health Breathable Gentle Tape Adhesive</t>
  </si>
  <si>
    <t>RX Bars</t>
  </si>
  <si>
    <t>Arm Brace - Child</t>
  </si>
  <si>
    <t>Gold Emblem Macadamia Nuts</t>
  </si>
  <si>
    <t>Hydrayte Orange Drink Mix</t>
  </si>
  <si>
    <t>Deodorant (Secrets)</t>
  </si>
  <si>
    <t>Cortizone Psoriosis Cream</t>
  </si>
  <si>
    <t>CVS Health Wart REmover Solid Stick</t>
  </si>
  <si>
    <t>Trident 3 Pack gum</t>
  </si>
  <si>
    <t>CVS Health Thumb Splint</t>
  </si>
  <si>
    <t>Vagisil</t>
  </si>
  <si>
    <t>Burts Bees Chapstick</t>
  </si>
  <si>
    <t>Krazy Glue Stick</t>
  </si>
  <si>
    <t>Vapo Stick</t>
  </si>
  <si>
    <t>U by Katex 18 Barely There Pads</t>
  </si>
  <si>
    <t>B Complex</t>
  </si>
  <si>
    <t>Murray's Pomade</t>
  </si>
  <si>
    <t xml:space="preserve">Nexcare </t>
  </si>
  <si>
    <t>CVS Health Flexible Fabric Bandaid</t>
  </si>
  <si>
    <t>CVS Health Clear Bandaid</t>
  </si>
  <si>
    <t>CVS Health Gel Adhesive Pads</t>
  </si>
  <si>
    <t>Glucerna Hunger Shake</t>
  </si>
  <si>
    <t>missing 3</t>
  </si>
  <si>
    <t>CVS Health Moleskin</t>
  </si>
  <si>
    <t>Advil Pocket Size</t>
  </si>
  <si>
    <t>Sour Punch Straws</t>
  </si>
  <si>
    <t>Garnier Fructis Shampoo Travel Size</t>
  </si>
  <si>
    <t>Jack Link's Beef Jerky</t>
  </si>
  <si>
    <t>Futuro Knee Brace</t>
  </si>
  <si>
    <t xml:space="preserve">Weather Station Black Umbrella </t>
  </si>
  <si>
    <t>Club Saltine Crackers</t>
  </si>
  <si>
    <t>Abound Strawberry Soft Baked Bars</t>
  </si>
  <si>
    <t>Gold Emblem Crunchy Granola Bars</t>
  </si>
  <si>
    <t xml:space="preserve">Total Home Plastic Forks </t>
  </si>
  <si>
    <t>Pure Protein Bars Box</t>
  </si>
  <si>
    <t>Tate's Soft Baked Cookies</t>
  </si>
  <si>
    <t>Cactus Small</t>
  </si>
  <si>
    <t>Cactus</t>
  </si>
  <si>
    <t>Succulent</t>
  </si>
  <si>
    <t>Aloe Vera</t>
  </si>
  <si>
    <t>Siete Tortilla Chips</t>
  </si>
  <si>
    <t>Cap'n Crunch On-The-Go</t>
  </si>
  <si>
    <t>Gold Emblem Jerky</t>
  </si>
  <si>
    <t>Quaker Granola</t>
  </si>
  <si>
    <t>Muddy Buddies Chex Mix</t>
  </si>
  <si>
    <t>Ritz Crisp &amp; Thins</t>
  </si>
  <si>
    <t>Cheez-It Snap'd</t>
  </si>
  <si>
    <t>Dunkin Donuts Coffee Grounds</t>
  </si>
  <si>
    <t>Garden Veggie Straws Sea Salt Pack of Five</t>
  </si>
  <si>
    <t>Missing Four</t>
  </si>
  <si>
    <t xml:space="preserve">Goldfish </t>
  </si>
  <si>
    <t>L Frances Caramel Corn</t>
  </si>
  <si>
    <t xml:space="preserve">m&amp;m Share Size </t>
  </si>
  <si>
    <t xml:space="preserve">Twix </t>
  </si>
  <si>
    <t>Clif bar</t>
  </si>
  <si>
    <t>Blackhead Eliminating Neutrogena</t>
  </si>
  <si>
    <t>Pepto Bismol Chewables</t>
  </si>
  <si>
    <t>CVS Health Toothbrushes Pack of 3</t>
  </si>
  <si>
    <t>Sharpie</t>
  </si>
  <si>
    <t>Physicians Formula Lip Stick</t>
  </si>
  <si>
    <t>Simple Make Up Removers Eye Pads</t>
  </si>
  <si>
    <t>Skin + Pharmacy Advanced Acne Therapy 5 oz</t>
  </si>
  <si>
    <t>Skin + Pharmacy Advanced Anti-Aging Therapy 5 oz</t>
  </si>
  <si>
    <t xml:space="preserve">Skin + Pharmacy Advanced Anti-Aging Therapy 1 oz </t>
  </si>
  <si>
    <t>Hempz Body Moisturizer</t>
  </si>
  <si>
    <t>Broken Nozzle</t>
  </si>
  <si>
    <t>Beauty 360 Detox Facemasks</t>
  </si>
  <si>
    <t xml:space="preserve">Salonpass Pain Relief Patches </t>
  </si>
  <si>
    <t>Claire's Unicorn Headband</t>
  </si>
  <si>
    <t>Tampax Pearl 36 ct Tampons</t>
  </si>
  <si>
    <t>Meyer's Clean Day Dryer Sheets</t>
  </si>
  <si>
    <t>Always Thong Liners</t>
  </si>
  <si>
    <t>Total Home 30 Trash Bags</t>
  </si>
  <si>
    <t>Hefty Ultra Strong 40 Trash bags</t>
  </si>
  <si>
    <t>Trolls Scunci</t>
  </si>
  <si>
    <t>Reese's Thins Share Size</t>
  </si>
  <si>
    <t>Hersheys Share Size</t>
  </si>
  <si>
    <t>Halls Defense</t>
  </si>
  <si>
    <t>Raid Fruit Fly Traps</t>
  </si>
  <si>
    <t>Realime Lime Juice</t>
  </si>
  <si>
    <t>Orbit Gum 3 pack</t>
  </si>
  <si>
    <t>Crest Advanced Toothpaste</t>
  </si>
  <si>
    <t>Core Values Bunion Sleeve</t>
  </si>
  <si>
    <t>After bite</t>
  </si>
  <si>
    <t>Aquaphor Advanced Therapy</t>
  </si>
  <si>
    <t>Gold Emblem Vanilla Flavored Yogurt Covered Raising</t>
  </si>
  <si>
    <t>Special K Chocolate Cereal</t>
  </si>
  <si>
    <t>Trash Bags (Total Home Large Easy Tie Flaps)</t>
  </si>
  <si>
    <t>Candy Corn Brachs</t>
  </si>
  <si>
    <t>Halloween climbing dead decoration</t>
  </si>
  <si>
    <t>Halloween Singing Witch's Hat</t>
  </si>
  <si>
    <t>Halloween Trick or Treat Interactive Bowls</t>
  </si>
  <si>
    <t>Halloween Animated Hanging Reaper Frame</t>
  </si>
  <si>
    <t>Reese's Share Size</t>
  </si>
  <si>
    <t>M&amp;m Share Size</t>
  </si>
  <si>
    <t>Hershey Share Size</t>
  </si>
  <si>
    <t>Dove chocolate covered Hazelnut</t>
  </si>
  <si>
    <t>Dove soap</t>
  </si>
  <si>
    <t>Nature valley crunchy granola</t>
  </si>
  <si>
    <t>CVS Beauty Day Giveaway Bag</t>
  </si>
  <si>
    <t>Simply Pet Soft and Chewy Dog Treats</t>
  </si>
  <si>
    <t>Caramel Apple Mix</t>
  </si>
  <si>
    <t>Frozen Multivitamin Gummies</t>
  </si>
  <si>
    <t>CVS Health Skin Treatment</t>
  </si>
  <si>
    <t>Gold Emblem Salted Caramel Corn Puffs</t>
  </si>
  <si>
    <t>Nightmare Before Christmas Bobblehead</t>
  </si>
  <si>
    <t>Aveeno Moisturizing Lotion 1 oz</t>
  </si>
  <si>
    <t>CVS Health Clear Bandaids</t>
  </si>
  <si>
    <t>Secrets Deodorant</t>
  </si>
  <si>
    <t>Witches Brew Coffee</t>
  </si>
  <si>
    <t>Halloween Mug Set</t>
  </si>
  <si>
    <t>Verdissimo Preserved Roses</t>
  </si>
  <si>
    <t>Fall Cone Decorative</t>
  </si>
  <si>
    <t>Vichy LiftActiv Vitamin C Brightening Skin Corrector with Hyaluronic Acid</t>
  </si>
  <si>
    <t>Laroche Posay Intense Repair Moisturizing Cream</t>
  </si>
  <si>
    <t>Laroche Posay Purifying foaming Cleanser</t>
  </si>
  <si>
    <t>Laroche Posay Hydrating Gentle Cleanser</t>
  </si>
  <si>
    <t>Vichy Aqualia Thermal Creme Riche</t>
  </si>
  <si>
    <t>Vichy Mineral 89 Eye Fortifier</t>
  </si>
  <si>
    <t>Vichy Mineral 89 Skin Fortifier</t>
  </si>
  <si>
    <t xml:space="preserve">Vichy Aqualia Thermal Moisturizer </t>
  </si>
  <si>
    <t>Vichy Aqualia Thermal Rehydrating Cream Gel</t>
  </si>
  <si>
    <t>Vichy Aqualia Thermal Rehydrating Serum</t>
  </si>
  <si>
    <t>Jack Links Beef Jerky Lunch Box Ready 5 packs</t>
  </si>
  <si>
    <t>Lorissa's Beef Jerky Lunch Box packs</t>
  </si>
  <si>
    <t>Golden Grahams Treats</t>
  </si>
  <si>
    <t>Bran Flakes Cereal</t>
  </si>
  <si>
    <t>Sharper Image Color Changing Salt Lamp</t>
  </si>
  <si>
    <t>Peanut M&amp;M Fun Size Packs</t>
  </si>
  <si>
    <t>Physicians Formula Three Pack</t>
  </si>
  <si>
    <t>Maybelline Tattoo Studio</t>
  </si>
  <si>
    <t>Sensational Gelvolution</t>
  </si>
  <si>
    <t>Naicene Daily Wear Naturals</t>
  </si>
  <si>
    <t xml:space="preserve">Loofah </t>
  </si>
  <si>
    <t>Laroche Posay Double Repair Face Moisturizer</t>
  </si>
  <si>
    <t>Vichy Charcoal Clay Face Mask</t>
  </si>
  <si>
    <t>Tester - Literally one little line missing</t>
  </si>
  <si>
    <t>Vichy Liftactiv</t>
  </si>
  <si>
    <t>Tester</t>
  </si>
  <si>
    <t>Vichy Aqualia Thermal Rich Cream Face Moisturizer</t>
  </si>
  <si>
    <t>Vichy Aqualia Thermal Hydrating Mineral Water Gel Face Moisturizer</t>
  </si>
  <si>
    <t>Good and Plenty</t>
  </si>
  <si>
    <t>Snickers Minis Bags</t>
  </si>
  <si>
    <t>Reese's Candy Cane</t>
  </si>
  <si>
    <t xml:space="preserve">Hershey's </t>
  </si>
  <si>
    <t>Hershey's Almond</t>
  </si>
  <si>
    <t>Hershey's King Size</t>
  </si>
  <si>
    <t xml:space="preserve">Reese's Outrageous </t>
  </si>
  <si>
    <t>Reese's Big Cups</t>
  </si>
  <si>
    <t>Snickers Twin Packs</t>
  </si>
  <si>
    <t>Skittles</t>
  </si>
  <si>
    <t>M&amp;M Peanut</t>
  </si>
  <si>
    <t>Jelly Bean Juice Drops</t>
  </si>
  <si>
    <t>Fun Dip</t>
  </si>
  <si>
    <t>CVS Value Readers 3 pack reading glasses</t>
  </si>
  <si>
    <t>Melatonin 90 tablets 12 mg</t>
  </si>
  <si>
    <t>Cotex Barely There Liners</t>
  </si>
  <si>
    <t>Irish Spring Soap</t>
  </si>
  <si>
    <t>Nano Pad Super</t>
  </si>
  <si>
    <t>U by Cotex 40 Ultra Thin</t>
  </si>
  <si>
    <t>Meyers Dryer Sheets</t>
  </si>
  <si>
    <t>Degree Motion Sense Deodorant</t>
  </si>
  <si>
    <t>Gold Bond Dry Skin Relief</t>
  </si>
  <si>
    <t>Poise Ultra Thin Pads</t>
  </si>
  <si>
    <t>Merry &amp; Brite 70 Icicle Lights</t>
  </si>
  <si>
    <t xml:space="preserve">Merry &amp; Brite Battery 50 LED </t>
  </si>
  <si>
    <t>Scotch Tape</t>
  </si>
  <si>
    <t>Panama Jack Polarized Sunglasses</t>
  </si>
  <si>
    <t>Foster Grant (FG) Magnivision Titanium Reading Glasses</t>
  </si>
  <si>
    <t>FG Reading Glasses</t>
  </si>
  <si>
    <t>FG Magnivision Reading Glasses</t>
  </si>
  <si>
    <t>Sight Station Reading Glasses</t>
  </si>
  <si>
    <t>FG Light Spectacles</t>
  </si>
  <si>
    <t xml:space="preserve">FG Titech </t>
  </si>
  <si>
    <t>FG Advanced Lens</t>
  </si>
  <si>
    <t>FG Readers</t>
  </si>
  <si>
    <t>Sunglasses</t>
  </si>
  <si>
    <t>Lenses Popped Out</t>
  </si>
  <si>
    <t>Raisin Bran Family Size</t>
  </si>
  <si>
    <t>Total Home Anti-Bacterial Wipes</t>
  </si>
  <si>
    <t>Juniper Surface Wipes</t>
  </si>
  <si>
    <t>Oreo</t>
  </si>
  <si>
    <t>Cera Ve Moisturizing Cream</t>
  </si>
  <si>
    <t>Scotch Masking Tape</t>
  </si>
  <si>
    <t xml:space="preserve">Ritz </t>
  </si>
  <si>
    <t>Club Crackers</t>
  </si>
  <si>
    <t>CVS Health Artificial Tears</t>
  </si>
  <si>
    <t>Olly The Perfect Women's Multi-vitamin</t>
  </si>
  <si>
    <t>Trolli Sour Brite Trees</t>
  </si>
  <si>
    <t>Finishiing Touch Flawless Facial Hair Remover</t>
  </si>
  <si>
    <t>Special K Red Berries Family Size Cereal</t>
  </si>
  <si>
    <t>Just the Basics Paper Plates</t>
  </si>
  <si>
    <t>Total Home Plastic Cups</t>
  </si>
  <si>
    <t>Hefty Scented Trash Bags</t>
  </si>
  <si>
    <t>CVS Health Ultra Thin Pads 32 ct</t>
  </si>
  <si>
    <t>CVS Health Ultra Thin Pads 18 ct</t>
  </si>
  <si>
    <t xml:space="preserve">Tampax Pearl Super Plus tampons 50 ct </t>
  </si>
  <si>
    <t>Cera Ve lotion</t>
  </si>
  <si>
    <t>Dunkin' Hazelnut Coffee Grounds</t>
  </si>
  <si>
    <t>Ensure Max Protein 4 pack</t>
  </si>
  <si>
    <t>Arnold Whole Grain Healthy Multi-Grain Bread</t>
  </si>
  <si>
    <t>Arnold Whole Grain Twelve Grain Bread</t>
  </si>
  <si>
    <t>Arnold White Hamburger Buns</t>
  </si>
  <si>
    <t>Ziploc 19 Gallon Bags</t>
  </si>
  <si>
    <t>Revolution makeup color palet</t>
  </si>
  <si>
    <t>Cover girl eyeliner</t>
  </si>
  <si>
    <t>Vaseline Cocoa Butter</t>
  </si>
  <si>
    <t>Reese's Zero Sugar Cups</t>
  </si>
  <si>
    <t>Dove Solid Milk Chocolate Heart</t>
  </si>
  <si>
    <t xml:space="preserve">Tony's Chocolonely </t>
  </si>
  <si>
    <t>Quaker Granola Bars</t>
  </si>
  <si>
    <t>Phillips Dual USB Charger</t>
  </si>
  <si>
    <t>Wild Side Hot Sauce Collection</t>
  </si>
  <si>
    <t>Imodium 12 caplets</t>
  </si>
  <si>
    <t>Boomer Reusable Face Mask</t>
  </si>
  <si>
    <t>Face Shield</t>
  </si>
  <si>
    <t>Snyders pretzels</t>
  </si>
  <si>
    <t>Petroleum Jelly</t>
  </si>
  <si>
    <t>Cortisone Cream</t>
  </si>
  <si>
    <t>CVS Health Unscented Pantiliners 60</t>
  </si>
  <si>
    <t>CVS Health Tampons Assorted 52</t>
  </si>
  <si>
    <t>Ziploc 24 quart storage bags</t>
  </si>
  <si>
    <t>Bounty 2 double rolls paper towels</t>
  </si>
  <si>
    <t xml:space="preserve">Reese's </t>
  </si>
  <si>
    <t>Great Grains Cereal</t>
  </si>
  <si>
    <t>Gold Bond Aloe Lotion</t>
  </si>
  <si>
    <t>Color Lock Paper Ream</t>
  </si>
  <si>
    <t>CVS Health Enamel Guard</t>
  </si>
  <si>
    <t>Colgate Double</t>
  </si>
  <si>
    <t>Neutrogena Zinc 50 SPF Sunscreen</t>
  </si>
  <si>
    <t>Abveeno Baby 50 SPF Sunscreen</t>
  </si>
  <si>
    <t>Essence Cosmetics Waterproof Mascara</t>
  </si>
  <si>
    <t>Caliber Tape 3-pack</t>
  </si>
  <si>
    <t>Durex Invisible Ultra Thin Condoms</t>
  </si>
  <si>
    <t>Honey Maid Graham Crackers</t>
  </si>
  <si>
    <t>Swiffer Dusters Kit</t>
  </si>
  <si>
    <t>Laxative Pills CVS Health 24 tablets</t>
  </si>
  <si>
    <t>CVS Health Vaginal Cleansing Cloths</t>
  </si>
  <si>
    <t>Hefty Easy Flaps Trash bags</t>
  </si>
  <si>
    <t>Hershey's Kisses Share Size</t>
  </si>
  <si>
    <t>Move Free Joint Health Dietary Supplement</t>
  </si>
  <si>
    <t>bb 2023</t>
  </si>
  <si>
    <t>York King Size</t>
  </si>
  <si>
    <t>bb 02/21</t>
  </si>
  <si>
    <t>Reese's</t>
  </si>
  <si>
    <t>bb 03/21</t>
  </si>
  <si>
    <t>m&amp;m Peanut 1.74 oz</t>
  </si>
  <si>
    <t>m&amp;m Caramel 1.74 oz</t>
  </si>
  <si>
    <t>bb 04/21</t>
  </si>
  <si>
    <t>m&amp;m Peanutbutter 1.74 oz</t>
  </si>
  <si>
    <t>m&amp;m 1.74 oz</t>
  </si>
  <si>
    <t>m&amp;m 3.14 oz Share Size</t>
  </si>
  <si>
    <t>m&amp;m 3.14 oz Hazelnut Share Size</t>
  </si>
  <si>
    <t>m&amp;m 3.14 oz Fudge Brownie Share Size</t>
  </si>
  <si>
    <t>5th Avenue Bar</t>
  </si>
  <si>
    <t>Twix</t>
  </si>
  <si>
    <t>Twix Cookies &amp; Creme</t>
  </si>
  <si>
    <t>Hostess hamburger buns</t>
  </si>
  <si>
    <t>Hostess hot dog buns</t>
  </si>
  <si>
    <t>Bumble bee pink salmon canned</t>
  </si>
  <si>
    <t>Motts applesauce pack of 6</t>
  </si>
  <si>
    <t>Cinnamon toast crunch bars</t>
  </si>
  <si>
    <t>Nature valley granola bars</t>
  </si>
  <si>
    <t>Gold emblem popcorn</t>
  </si>
  <si>
    <t>Dove chocolate bar</t>
  </si>
  <si>
    <t>Ghirardelli Valentine's Chocolate</t>
  </si>
  <si>
    <t>Mars Assorted Valentine's Candy</t>
  </si>
  <si>
    <t>Ensure High protein</t>
  </si>
  <si>
    <t>Ensure protein drink</t>
  </si>
  <si>
    <t>Balmex</t>
  </si>
  <si>
    <t xml:space="preserve">Sensodyne 6 oz </t>
  </si>
  <si>
    <t xml:space="preserve">Colgate enamel health </t>
  </si>
  <si>
    <t>Colgate optic white</t>
  </si>
  <si>
    <t>Dr Sheffeld's Toothpaste</t>
  </si>
  <si>
    <t>Colgate cavity protection</t>
  </si>
  <si>
    <t>Cognate total value pack (2)</t>
  </si>
  <si>
    <t>Tom's prebiotic toothpaste</t>
  </si>
  <si>
    <t>Crest cavity protection</t>
  </si>
  <si>
    <t>Hydroxycut</t>
  </si>
  <si>
    <t xml:space="preserve">Aveeno </t>
  </si>
  <si>
    <t>Dr paw paw lip balm</t>
  </si>
  <si>
    <t xml:space="preserve">Total home lightbulbs </t>
  </si>
  <si>
    <t>The Creme Shop acne patches</t>
  </si>
  <si>
    <t>Durex 16 pack Condoms</t>
  </si>
  <si>
    <t>Frozen 2 Bowling Set</t>
  </si>
  <si>
    <t>Pampers baby wipes</t>
  </si>
  <si>
    <t>Always Ultra Thin Pads 28 count</t>
  </si>
  <si>
    <t>One step early detection pregnancy test 2 pack</t>
  </si>
  <si>
    <t>Fresh step clay cat litter 7 lbs</t>
  </si>
  <si>
    <t>Kellogs Rice Crispies</t>
  </si>
  <si>
    <t>Speical K Red Berries</t>
  </si>
  <si>
    <t>Lara Bar</t>
  </si>
  <si>
    <t>Kind Protein Bar</t>
  </si>
  <si>
    <t>Vaseline Essential Healing Body Lotion</t>
  </si>
  <si>
    <t>CVS Health Enema Twin Pack</t>
  </si>
  <si>
    <t>Coppertone Water Babies SPF 50</t>
  </si>
  <si>
    <t>Babyganics SPF 50</t>
  </si>
  <si>
    <t>Fruit Bites Multivitamin Kids</t>
  </si>
  <si>
    <t>One a Day Multivitamin Men 50+</t>
  </si>
  <si>
    <t>CVS Health Spectrav Multivitamin Women</t>
  </si>
  <si>
    <t>CVS Health Electrolyte Mix</t>
  </si>
  <si>
    <t>Constipation Ease Prebiotic Drops</t>
  </si>
  <si>
    <t>Kraft to-go 4 pack</t>
  </si>
  <si>
    <t>Squishy Plush Toy</t>
  </si>
  <si>
    <t>Twinnings Lemon &amp; Ginger Tea</t>
  </si>
  <si>
    <t>Swiffer Dry Sweeping Cloths</t>
  </si>
  <si>
    <t xml:space="preserve">Swiffer Dry + Wet </t>
  </si>
  <si>
    <t>Gain Flings</t>
  </si>
  <si>
    <t>Total Home Reusable Latex Gloves</t>
  </si>
  <si>
    <t>Revlon Colorstay Makeup</t>
  </si>
  <si>
    <t>Cheerios Apple Cinnamon</t>
  </si>
  <si>
    <t>Reese's Take Five Snack Size 10.5 oz</t>
  </si>
  <si>
    <t>Paas Classic Egg  Decorating Kit</t>
  </si>
  <si>
    <t xml:space="preserve">Pistachios </t>
  </si>
  <si>
    <t>Pepperidge Farms Chessmen</t>
  </si>
  <si>
    <t>Bounce Dryer Sheets</t>
  </si>
  <si>
    <t>Enfamil D-Vi-Sol</t>
  </si>
  <si>
    <t>Dole Pineapple Juice 1.36 L</t>
  </si>
  <si>
    <t>Total Home Mega Toilet Paper Rolls 4</t>
  </si>
  <si>
    <t>Lactaid 32 Caplets</t>
  </si>
  <si>
    <t>Maybelline Color Sensational Shaping Lip Liner</t>
  </si>
  <si>
    <t>Maybelline Color Sensational Made For All Lipstick</t>
  </si>
  <si>
    <t>Maybelline SuperStay 24 2-Step Liquid Lipstick Makeup</t>
  </si>
  <si>
    <t>Duster</t>
  </si>
  <si>
    <t>Colgate Max Fresh</t>
  </si>
  <si>
    <t>Colgrate Max Fresh 2 Pack</t>
  </si>
  <si>
    <t>Crest 3D White</t>
  </si>
  <si>
    <t>Colgate Optic White 2 Pack</t>
  </si>
  <si>
    <t>Sensodyne Pronamel</t>
  </si>
  <si>
    <t>Sensodyne Whitening</t>
  </si>
  <si>
    <t>CeraVe Therapeutic Handcream</t>
  </si>
  <si>
    <t>Thin Optics +2.00</t>
  </si>
  <si>
    <t>Always Radiant Teen Pads</t>
  </si>
  <si>
    <t>CVS Health Urinary Health Cranberry Supplement</t>
  </si>
  <si>
    <t>Neosporin Pain Relief</t>
  </si>
  <si>
    <t>Keurig Dunkin</t>
  </si>
  <si>
    <t>Keurig Starbucks</t>
  </si>
  <si>
    <t>Sharpie Precision Tip 2 Pack</t>
  </si>
  <si>
    <t>Caliber Clasp Envelopes</t>
  </si>
  <si>
    <t>Lindt Chocolate Easter Ducks</t>
  </si>
  <si>
    <t>Phillips Type-C to Type-C Cable</t>
  </si>
  <si>
    <t>Easter Peeps head band</t>
  </si>
  <si>
    <t>Q-Tips</t>
  </si>
  <si>
    <t>Burt's Bees Lip Butter</t>
  </si>
  <si>
    <t>Kind Bar</t>
  </si>
  <si>
    <t>Secret Clinical Strength Deodorant</t>
  </si>
  <si>
    <t>Boil Relief CVS Health</t>
  </si>
  <si>
    <t>Conair Sparkle &amp; Dry</t>
  </si>
  <si>
    <t>Colgate Optic White Toothpaste 2 Pack</t>
  </si>
  <si>
    <t>Sell-By 3/27</t>
  </si>
  <si>
    <t>Colgate Cavity Protection Twin Pack</t>
  </si>
  <si>
    <t>Sensodyne</t>
  </si>
  <si>
    <t>Colgate Total</t>
  </si>
  <si>
    <t>Crest Scope</t>
  </si>
  <si>
    <t>Crest Brilliance</t>
  </si>
  <si>
    <t>Hello Charcoal Activated Toothpaste</t>
  </si>
  <si>
    <t>Glucosamine Chondroitin Complex</t>
  </si>
  <si>
    <t>bb 3/21</t>
  </si>
  <si>
    <t>Preservision Areds Soft Gels 90</t>
  </si>
  <si>
    <t>CVS Health Cool Gel Pack</t>
  </si>
  <si>
    <t>Pedialyte Advanced Care</t>
  </si>
  <si>
    <t>CVS Health Lidocaine Pain-Relieving Patch Max Strength</t>
  </si>
  <si>
    <t>Raisin Bran</t>
  </si>
  <si>
    <t>Beauty 360 Hydrating Beauty Bar 6 ct</t>
  </si>
  <si>
    <t>Zarbees Children's Chewable tablet with Melatonin</t>
  </si>
  <si>
    <t>NOTHING. bb 08/21</t>
  </si>
  <si>
    <t>Schiff Digestive Advantage</t>
  </si>
  <si>
    <t>One Touch Delica Plus Lancets</t>
  </si>
  <si>
    <t>CVS Health Cortisone Cream</t>
  </si>
  <si>
    <t>Duracel AA 8-pack</t>
  </si>
  <si>
    <t>CVS Health Melatonin 10 mg</t>
  </si>
  <si>
    <t>CVS Health Mint Waxed Floss</t>
  </si>
  <si>
    <t>Phillips One Electric Toothbrush</t>
  </si>
  <si>
    <t>CVS Health Smart Grip Contour Toothbrushes Set of 3</t>
  </si>
  <si>
    <t>Purina Friskies Cat Food 3.15 lb</t>
  </si>
  <si>
    <t>Honey Bunches of Oats Cereal</t>
  </si>
  <si>
    <t>Dunkin Mocha Latte Cereal</t>
  </si>
  <si>
    <t>Kellogs Blueberry Special K</t>
  </si>
  <si>
    <t>Quest Bar Boxes</t>
  </si>
  <si>
    <t>Quaker Chewy Granola Bars</t>
  </si>
  <si>
    <t>Gold Emblem Chewy Protein Bars</t>
  </si>
  <si>
    <t>Gold Emblem Chewy Dipped Peanut Butter Granola Bars</t>
  </si>
  <si>
    <t>Total Home Dryer Sheets</t>
  </si>
  <si>
    <t>CVS Health Cold Compress</t>
  </si>
  <si>
    <t>Abound Raisins</t>
  </si>
  <si>
    <t>Blistex Medicated Lip Balm Value Pack</t>
  </si>
  <si>
    <t>Imodium 24 Caplets</t>
  </si>
  <si>
    <t>M&amp;m's Share Size</t>
  </si>
  <si>
    <t>Maybelline New York Lash Sensations</t>
  </si>
  <si>
    <t>Revlon Colorstay Lipstick</t>
  </si>
  <si>
    <t>Sensodyne Extra Whitening</t>
  </si>
  <si>
    <t>Total Home Coffee Filters Cone Style</t>
  </si>
  <si>
    <t>Move Free Advanced</t>
  </si>
  <si>
    <t>Lays Simply Sea Salted Chips</t>
  </si>
  <si>
    <t>Gold Emblem Dried Coconut</t>
  </si>
  <si>
    <t>Boost</t>
  </si>
  <si>
    <t>Pedigree Small Dog Dry Food</t>
  </si>
  <si>
    <t>Twinkies</t>
  </si>
  <si>
    <t xml:space="preserve">Adappalene Gel </t>
  </si>
  <si>
    <t>Vichy 60 Sunscreen</t>
  </si>
  <si>
    <t>Shea Moisture Oil Serum</t>
  </si>
  <si>
    <t>CVS Health Grass Fed Advanced Collagen Complex</t>
  </si>
  <si>
    <t>CVS Health Advanced Healing Ointment 3 Pack</t>
  </si>
  <si>
    <t>Colgate Optic White Value Pack Toothbrush</t>
  </si>
  <si>
    <t>Joyva Marshmallow Twists</t>
  </si>
  <si>
    <t>Joyva Ring Jells</t>
  </si>
  <si>
    <t>Terra Chips</t>
  </si>
  <si>
    <t>Kettle Brand Potato Chips</t>
  </si>
  <si>
    <t>Vegan Rob's Spinach Puffs</t>
  </si>
  <si>
    <t>Peeled Snacks Dried Fruit</t>
  </si>
  <si>
    <t>Holiday Candies Matzoh Crackers</t>
  </si>
  <si>
    <t>Thick, fuzzy Socks</t>
  </si>
  <si>
    <t>Luna Bars</t>
  </si>
  <si>
    <t>GFB 12 bar box</t>
  </si>
  <si>
    <t>Go Macro Bars</t>
  </si>
  <si>
    <t>Loacker</t>
  </si>
  <si>
    <t>Matt's Munchies</t>
  </si>
  <si>
    <t>Russel Stover</t>
  </si>
  <si>
    <t>Downy WrinkleGuard Liquid Fabric Softener and Conditioner, Fresh, 48 OZ</t>
  </si>
  <si>
    <t>Fresh Step Kitty Litter</t>
  </si>
  <si>
    <t>Fancy Feast</t>
  </si>
  <si>
    <t>Total Home Trash Bags</t>
  </si>
  <si>
    <t>Hefty Trash Bags</t>
  </si>
  <si>
    <t>Mepitac Silicone Tape</t>
  </si>
  <si>
    <t>Summer's Eve Scented Wipes</t>
  </si>
  <si>
    <t>Oral-B Glide Floss 3 pack</t>
  </si>
  <si>
    <t>Listerine Cool Mint Strips 3 pack</t>
  </si>
  <si>
    <t>CVS Health Travel Toothbrush sets</t>
  </si>
  <si>
    <t>Crst Pro Health Value Pack</t>
  </si>
  <si>
    <t>Blink Contacts Eye Drops</t>
  </si>
  <si>
    <t>U By Kotex Regular 36 Pads</t>
  </si>
  <si>
    <t>Poise Maximum Ultra Thin Pads</t>
  </si>
  <si>
    <t>Tampax Pearl 36 Super Tampons</t>
  </si>
  <si>
    <t>o.b. 40 Compact Tampons</t>
  </si>
  <si>
    <t>CVS Health Extra Long Heating Pad Series 500</t>
  </si>
  <si>
    <t>Fleet Saline Enema</t>
  </si>
  <si>
    <t>Umbrella</t>
  </si>
  <si>
    <t>Vibes Trident Gum</t>
  </si>
  <si>
    <t>Mascara</t>
  </si>
  <si>
    <t>65 Piece Candy Bags</t>
  </si>
  <si>
    <t>Raisin Bran Crunch</t>
  </si>
  <si>
    <t>Gold Emblem K-Cup Coffee</t>
  </si>
  <si>
    <t>Starbucks K-Cup Coffee</t>
  </si>
  <si>
    <t>Annie's Bunny Grahams</t>
  </si>
  <si>
    <t>Ensure Max Protein</t>
  </si>
  <si>
    <t>Kellog's Club Crackers</t>
  </si>
  <si>
    <t>Dunkin Original Blend Coffee Grounds</t>
  </si>
  <si>
    <t>CVS Health Lidocaine Foot Pain Cream</t>
  </si>
  <si>
    <t>Dove White Sensitive Skin Bar</t>
  </si>
  <si>
    <t>Hot Tamales</t>
  </si>
  <si>
    <t>2021–22 16-month calendars</t>
  </si>
  <si>
    <t>2021–22 16-month calendars small</t>
  </si>
  <si>
    <t>2021 Desk Planners</t>
  </si>
  <si>
    <t>Pocket Weekly Planners</t>
  </si>
  <si>
    <t>Good2Grow Podz</t>
  </si>
  <si>
    <t>Kellogs Special K Cereal</t>
  </si>
  <si>
    <t>Beuaty 360 Shower Caps</t>
  </si>
  <si>
    <t>ogx tea tree scalp treatment</t>
  </si>
  <si>
    <t>ogx liquid pearl serum</t>
  </si>
  <si>
    <t>quaker Chewy Granola Bars</t>
  </si>
  <si>
    <t>Muscle Milk pack of 4</t>
  </si>
  <si>
    <t>Campbell's Chunky Chili with Beans</t>
  </si>
  <si>
    <t>Gold Eblem Milk Chocolate Pretzel Twists</t>
  </si>
  <si>
    <t>Peanut m&amp;m fun size 10.57 oz</t>
  </si>
  <si>
    <t>Twix Fun Size</t>
  </si>
  <si>
    <t>Reese's Snack Size</t>
  </si>
  <si>
    <t>Snickers Fun Size</t>
  </si>
  <si>
    <t>Mini's family size 30 pc</t>
  </si>
  <si>
    <t>Mini Starburst</t>
  </si>
  <si>
    <t>Hershey's</t>
  </si>
  <si>
    <t>KitKat</t>
  </si>
  <si>
    <t>Reese's Big Cup</t>
  </si>
  <si>
    <t>Hershey's Holiday Santa Bars</t>
  </si>
  <si>
    <t>Reese's Trees</t>
  </si>
  <si>
    <t xml:space="preserve">Assorted Fun Size Chocolate Bars 2 lb </t>
  </si>
  <si>
    <t>Hershey's/Reese's/KitKat share size</t>
  </si>
  <si>
    <t xml:space="preserve">Twix Cookies and Cream 9 oz </t>
  </si>
  <si>
    <t>Clif Builders Protein Bar</t>
  </si>
  <si>
    <t>Cera VeLotion 12 oz</t>
  </si>
  <si>
    <t>Griffin Charging Lightning Cable</t>
  </si>
  <si>
    <t>Band-Aid Skin Flex</t>
  </si>
  <si>
    <t>Aveeno daily moisturizer 2.5 oz</t>
  </si>
  <si>
    <t>CVS Health Women's Absorptive Underwear Value Size</t>
  </si>
  <si>
    <t>Total Home Party Home</t>
  </si>
  <si>
    <t>Cosamin ASU Advanced Joint Health 90 Caplets</t>
  </si>
  <si>
    <t>CVS Health Gluzosamine Chondroitin 120 Tablets</t>
  </si>
  <si>
    <t>CVS Health Gluzosamine Chondroitin 80 Tablets</t>
  </si>
  <si>
    <t>Ocuvite Eye Performance 30 softgels</t>
  </si>
  <si>
    <t>Cetaphil cleansing cloths</t>
  </si>
  <si>
    <t>Loreal Paris Studio Line Hair Putty</t>
  </si>
  <si>
    <t>Extra Refreshers Gum</t>
  </si>
  <si>
    <t>Nads Natural Precision Eyebrow Wax Wand</t>
  </si>
  <si>
    <t>Beauty 360 razor</t>
  </si>
  <si>
    <t>paradontax womplete protection toothpaste</t>
  </si>
  <si>
    <t>peroxiCare arm and hammer toothpaste</t>
  </si>
  <si>
    <t>Colgate Sensitive toothpaste</t>
  </si>
  <si>
    <t>Covergirl LipStick</t>
  </si>
  <si>
    <t>Cera Ve Hydrating Mineral Sunscreen</t>
  </si>
  <si>
    <t>Olay Cleanse Foaming Cleanser</t>
  </si>
  <si>
    <t>Cera Ve Hydrating Facial Cleanser</t>
  </si>
  <si>
    <t>Hefty Slider Gallons</t>
  </si>
  <si>
    <t>Ziploc 72 sandwich bags</t>
  </si>
  <si>
    <t>Nilla Wafers</t>
  </si>
  <si>
    <t>Dr Scholl's Women's Extra Support</t>
  </si>
  <si>
    <t>CVS Health Waterproof Adhesive Pads</t>
  </si>
  <si>
    <t>Zarbees Elderberry 72 Gummies</t>
  </si>
  <si>
    <t>Immodium 24 Caplets</t>
  </si>
  <si>
    <t>Skeletal Solar Dancer</t>
  </si>
  <si>
    <t>Trojan Deep Wave Vibrator</t>
  </si>
  <si>
    <t>Two boxes, one box missing toy</t>
  </si>
  <si>
    <t>Trojan Divine Contoured Vibrator</t>
  </si>
  <si>
    <t>Cera Ve Ultra-Light Moistrizing Lotion</t>
  </si>
  <si>
    <t>Fig Newtons</t>
  </si>
  <si>
    <t>Mylanta Coat &amp; Cool</t>
  </si>
  <si>
    <t>Always Ultra Thin 36 ct Pads</t>
  </si>
  <si>
    <t xml:space="preserve">Kiss Jewel Accents </t>
  </si>
  <si>
    <t>Revlon Photoready</t>
  </si>
  <si>
    <t>Good Start Soothe Comforting Probiotic Drops</t>
  </si>
  <si>
    <t>Advanced Anti-Aging Therapy Retinol Day Moisturizer</t>
  </si>
  <si>
    <t>Advanced Anti-Aging Therapy Retinol Eye Cream</t>
  </si>
  <si>
    <t>Advanced Anti-Aging Therapy Glycolic Day Moisturizer</t>
  </si>
  <si>
    <t>ameripharm extra strength acetaminophen</t>
  </si>
  <si>
    <t>Nothing, bb 04/22</t>
  </si>
  <si>
    <t>Dr Kids children's pain and fever acetaminophen</t>
  </si>
  <si>
    <t>nothing, bb 04/22</t>
  </si>
  <si>
    <t>Theraflu</t>
  </si>
  <si>
    <t>nothing, bb 02/22</t>
  </si>
  <si>
    <t>Total Items</t>
  </si>
  <si>
    <t>Wexford Pink Erasers</t>
  </si>
  <si>
    <t>Nutrish Dog Food 56.0 oz</t>
  </si>
  <si>
    <t>Nice Dark Chocolate Covered Almond</t>
  </si>
  <si>
    <t>Sabra Pretzel and Hummus</t>
  </si>
  <si>
    <t>Total Items Thrown Away</t>
  </si>
  <si>
    <t>Sabra Veggie Straw and Guac</t>
  </si>
  <si>
    <t>Oral B Glide Floss 3-pack</t>
  </si>
  <si>
    <t>Five Hour Energy 2-pack</t>
  </si>
  <si>
    <t>Futuro Wrist Brace</t>
  </si>
  <si>
    <t>Plush Mickey</t>
  </si>
  <si>
    <t>American Greetings Holiday Gift Bag With Tissue Paper</t>
  </si>
  <si>
    <t>American Greetings Christmas Wrapping Paper Singles</t>
  </si>
  <si>
    <t>American Greetings Holiday Wrapping Paper Singles</t>
  </si>
  <si>
    <t>American Greetings Christmas Wrapping Paper Doubles</t>
  </si>
  <si>
    <t>American Greetings Wrapping Paper Triples</t>
  </si>
  <si>
    <t>Papyrus Holiday Wrapping Paper</t>
  </si>
  <si>
    <t>Papyrus Christmas Wrapping Paper</t>
  </si>
  <si>
    <t>American Greetings Holiday Wrapping Paper</t>
  </si>
  <si>
    <t xml:space="preserve">Slashed </t>
  </si>
  <si>
    <t>American Greetings Christmas Wrapping Paper</t>
  </si>
  <si>
    <t>American Greetings Wrapping Paper Doubles</t>
  </si>
  <si>
    <t>American Greetings Robe Boxes</t>
  </si>
  <si>
    <t>American Greetings Gift Bag Large</t>
  </si>
  <si>
    <t>American Greetings Gift Bag Small</t>
  </si>
  <si>
    <t>Papyrus Penguin Felt Gift Bag</t>
  </si>
  <si>
    <t>Papyrus Gift Bow</t>
  </si>
  <si>
    <t>Glittering Gold Icons Boxed Christmas Cards (Set of 8)</t>
  </si>
  <si>
    <t>AG PREMIUM GOLD LETTERING TREE SEASON'S GREETINGS BOXED CARDS AND GOLD FOIL-LINED WHITE ENVELOPES, 14-COUNT</t>
  </si>
  <si>
    <t>AG CHRISTMAS GIFT CARD HOLDER BOXED CARDS AND WHITE ENVELOPES, 8-COUNT</t>
  </si>
  <si>
    <t>AG CHURCH CHRISTMAS BOXED CARDS, 14 COUNT</t>
  </si>
  <si>
    <t>AG SNOWY CHURCH CHRISTMAS BOXED CARDS, 14 COUNT</t>
  </si>
  <si>
    <t>Happy Holidays Lettering Boxed Holiday Cards (set of 16)</t>
  </si>
  <si>
    <t>Whimsy Tree with Gifts Boxed Holiday Cards (Set of 16)</t>
  </si>
  <si>
    <t>Papyrus Christmas Carols Boxed, Holiday Tree Under Moon (set of 14)</t>
  </si>
  <si>
    <t>Papyrus Holiday Cards Boxed Hanging Glitter Snowflakes (ser of 12)</t>
  </si>
  <si>
    <t>Papyrus Holiday Cards Boxed All Is Calm (set of 12)</t>
  </si>
  <si>
    <t>Papyrus Holiday Cards Money Holders Boxed Snowy Metallic and Glitter Holiday Trees (set of 16)</t>
  </si>
  <si>
    <t>Papyrus Holiday Cards Boxed Happy Holidays (set of 14)</t>
  </si>
  <si>
    <t>Papyrus Holiday Cards Boxed Reindeer with Wreath (set of 14)</t>
  </si>
  <si>
    <t>AG Traditional Assorted Christmas Cards, 20 Count</t>
  </si>
  <si>
    <t>AG Gold Glitted Christmas Tree Religious Boxed Cards, 12 Count</t>
  </si>
  <si>
    <t>Papyrus Holiday Cards Boxed Traditional Sleigh Boxed Christmas Cards (set of 14))</t>
  </si>
  <si>
    <t>Papyrus Holiday Cards Boxed Christmas Angel of Peace (set of 16)</t>
  </si>
  <si>
    <t>AG Forest Animals and Tree Season's Greetings Boxed, 12 Count</t>
  </si>
  <si>
    <t>AG Santa cuddling Puppy, 14 count</t>
  </si>
  <si>
    <t>AG Deluxe Chalkboard Christmas Boxed, 14 Count</t>
  </si>
  <si>
    <t>AG Bright Christmas Tree Boxed, 12 Count</t>
  </si>
  <si>
    <t>AG Assorted Christmas Cards</t>
  </si>
  <si>
    <t>Papyrus Holiday Cards Boxed, Assorted Small (set of 20)</t>
  </si>
  <si>
    <t>Cafe Bistro and Lindt Valentines gift with mug</t>
  </si>
  <si>
    <t>Broken Mugs</t>
  </si>
  <si>
    <t>Dawn Ultra 19.4 oz</t>
  </si>
  <si>
    <t>Partially empty (mostly full)</t>
  </si>
  <si>
    <t>Dawn Ultra 40 Oz</t>
  </si>
  <si>
    <t>Seventh Generation 25 oz</t>
  </si>
  <si>
    <t>Skinny Pop 4.4 oz</t>
  </si>
  <si>
    <t>Nothing--bags slashed</t>
  </si>
  <si>
    <t>Vita Coco 14 oz</t>
  </si>
  <si>
    <t>Lays 2 3/4 oz</t>
  </si>
  <si>
    <t>Nothing--bag slashed</t>
  </si>
  <si>
    <t>Nice Veggie Straws 7 oz</t>
  </si>
  <si>
    <t xml:space="preserve">Lite &amp; Fit Greek Yogurt </t>
  </si>
  <si>
    <t>Stay On Satin Night Cap</t>
  </si>
  <si>
    <t>Dashing Mini Punching Bag</t>
  </si>
  <si>
    <t>Dashing Beverage Holder</t>
  </si>
  <si>
    <t>Dashing Air Soccer</t>
  </si>
  <si>
    <t>Dashing IQ Puzzles</t>
  </si>
  <si>
    <t>Dashing Battle Game</t>
  </si>
  <si>
    <t>Christmas Ornaments (Santa and Gnomish Elf)</t>
  </si>
  <si>
    <t xml:space="preserve">Christmas White Stockings </t>
  </si>
  <si>
    <t>Ornament Hooks</t>
  </si>
  <si>
    <t>Happy Holidays Holiday Calendar</t>
  </si>
  <si>
    <t>Simple Pleasures Holly Jolly Nail Sticker Sets</t>
  </si>
  <si>
    <t>Simple Pleasures Fa-La-La-La-La Cosmetics Blender</t>
  </si>
  <si>
    <t>Happy Holidays Bristol Tree</t>
  </si>
  <si>
    <t>Happy Holidays Silver Tinsel</t>
  </si>
  <si>
    <t>Cadbury Mini Holiday Eggs</t>
  </si>
  <si>
    <t>Papyrus Tissue Paper</t>
  </si>
  <si>
    <t>Nothing. Something from the trash leaked into the package.</t>
  </si>
  <si>
    <t>Papyrus Holiday Gift Bags Assorted</t>
  </si>
  <si>
    <t>Rainbow Dreams Reversible Plush</t>
  </si>
  <si>
    <t>Dino Straws</t>
  </si>
  <si>
    <t>Unicorn Straws</t>
  </si>
  <si>
    <t>Rainbow Dreams Putty (2-ct)</t>
  </si>
  <si>
    <t>Harry Potter (HP) Jelly Slugs</t>
  </si>
  <si>
    <t>HP Chocolate Frogs</t>
  </si>
  <si>
    <t>HP Bertie Bott's Every Flavor Beans</t>
  </si>
  <si>
    <t>HP Magical Creatures Mystery Cube</t>
  </si>
  <si>
    <t>HP Collectible Wand 4 in with stand</t>
  </si>
  <si>
    <t>Nice Dark Chocolate Covered Almonds</t>
  </si>
  <si>
    <t>L.A. Color Plum</t>
  </si>
  <si>
    <t>Odds and Ends Coin Purse</t>
  </si>
  <si>
    <t>Duke Cannon Bar Soap</t>
  </si>
  <si>
    <t>A Little Something "Let's Get Fizzical"</t>
  </si>
  <si>
    <t>Pet Shoppe Dog Step With Cover</t>
  </si>
  <si>
    <t>Toy Wonders Collectible Cars</t>
  </si>
  <si>
    <t>American Greeting Cristmas Wrapping Paper 25 ft²</t>
  </si>
  <si>
    <t>American Greeting Holiday Wrapping Paper</t>
  </si>
  <si>
    <t>American Greeting Christmas Wrapping Paper</t>
  </si>
  <si>
    <t>American Greeting Double Roll Wrapping Paper</t>
  </si>
  <si>
    <t>Papyrus Wrapping Paper</t>
  </si>
  <si>
    <t>Fage Yogurt Flavored</t>
  </si>
  <si>
    <t>Nothing. (Exp. Dates from 2/24/20--3/5/20)</t>
  </si>
  <si>
    <t>Fage Yogurt Plain</t>
  </si>
  <si>
    <t>Half and Half</t>
  </si>
  <si>
    <t>Nothing (Exp. Date 2/23/20)</t>
  </si>
  <si>
    <t>PayDay</t>
  </si>
  <si>
    <t>Dashing Muffin Top Baking Cups</t>
  </si>
  <si>
    <t>Dashing IQ Puzzle</t>
  </si>
  <si>
    <t>Over the Moon Styro Sludge</t>
  </si>
  <si>
    <t>Over the Moon Light-Up Glow Slime</t>
  </si>
  <si>
    <t>Over the Moon Jumbo Character Slime</t>
  </si>
  <si>
    <t>Dozen Roses</t>
  </si>
  <si>
    <t>Less pretty than the replacement roses</t>
  </si>
  <si>
    <t>Roses Suprise Bouqet</t>
  </si>
  <si>
    <t>Less pretty than the replacement bouqet</t>
  </si>
  <si>
    <t xml:space="preserve">Oral Pain Relief Liquid </t>
  </si>
  <si>
    <t>Expired 01-02/2019</t>
  </si>
  <si>
    <t>Infant D3 drops</t>
  </si>
  <si>
    <t>Expired 2018</t>
  </si>
  <si>
    <t>Orajel Pain Relief (Teething)</t>
  </si>
  <si>
    <t>1 good, 6 expired.</t>
  </si>
  <si>
    <t>Lubricant Eye Drops</t>
  </si>
  <si>
    <t>Nothing. Expire 01/2020</t>
  </si>
  <si>
    <t>11 x 14 Canvas Frame</t>
  </si>
  <si>
    <t>Water Damage to Packaging, Contents Fine</t>
  </si>
  <si>
    <t>11 1/2 x 13 1/2 Picture Frame</t>
  </si>
  <si>
    <t>16 x 20 Canvas Frame</t>
  </si>
  <si>
    <t>Soy Wooden Wick Candle</t>
  </si>
  <si>
    <t>Kickass Makeup</t>
  </si>
  <si>
    <t>Large Orchid</t>
  </si>
  <si>
    <t>Dead (They obviously weren't caring for it)</t>
  </si>
  <si>
    <t>Nice Eggs Dozen</t>
  </si>
  <si>
    <t>Unbroken, Unexpired.</t>
  </si>
  <si>
    <t>Robe Boxes</t>
  </si>
  <si>
    <t>Slashed; out of season</t>
  </si>
  <si>
    <t>American Greeting Wedding Card</t>
  </si>
  <si>
    <t>American Greeting Anniversary Card</t>
  </si>
  <si>
    <t>AG Anniversary Card</t>
  </si>
  <si>
    <t>AG Valentine Card</t>
  </si>
  <si>
    <t>Papyrus Feathers &amp; Florals Valentine Card</t>
  </si>
  <si>
    <t>American Greeting Chinese New Year Card Individual</t>
  </si>
  <si>
    <t>American Greeting Chinese New Year Card Set (6)</t>
  </si>
  <si>
    <t>Slashed; all of them</t>
  </si>
  <si>
    <t>American Greeting Chinese NY Prosperity Money Holders (8)</t>
  </si>
  <si>
    <t>Grease Free Halloween Face Makeup</t>
  </si>
  <si>
    <t>Nothing (Holiday)</t>
  </si>
  <si>
    <t>Pumpkin Saw</t>
  </si>
  <si>
    <t>All-in-one Carving Kit</t>
  </si>
  <si>
    <t>Pumpkin Carving Kit</t>
  </si>
  <si>
    <t>Halloween Goodie Bags 16 ct</t>
  </si>
  <si>
    <t>Individual Twizzler packets</t>
  </si>
  <si>
    <t>Individual Jelly Bean packets 38 ct</t>
  </si>
  <si>
    <t>Squishy Stress Skull Toy</t>
  </si>
  <si>
    <t>Light up squishy stress toy pumpkin</t>
  </si>
  <si>
    <t>Reese's Peanut Butter Pumpkins</t>
  </si>
  <si>
    <t>Brach's Autumn Harvest Candy Corn</t>
  </si>
  <si>
    <t>Brach's Caramel Candy Corn</t>
  </si>
  <si>
    <t>Brach's Candy Corn</t>
  </si>
  <si>
    <t>Brach's 2.5 lb bag Candy Corn</t>
  </si>
  <si>
    <t>Tulips</t>
  </si>
  <si>
    <t>Papyrus Star Wars Wrapping Paper</t>
  </si>
  <si>
    <t>Papyrus Holiday Gift Bag</t>
  </si>
  <si>
    <t>American Greeting Large Striped Holiday Gift Bag</t>
  </si>
  <si>
    <t>AG Holiday Gift Bag with Tissue Paper</t>
  </si>
  <si>
    <t>AG Plaid Gift Bag</t>
  </si>
  <si>
    <t>AG Christmas Tree Gift Bag</t>
  </si>
  <si>
    <t>AG Polka Dot Holiday Gift Bag</t>
  </si>
  <si>
    <t>AG Frosty the Snowman Gift Bag</t>
  </si>
  <si>
    <t>AG Merry and Bright Gift Bag</t>
  </si>
  <si>
    <t>AG Santa Blue Gift Bag</t>
  </si>
  <si>
    <t>AG Merry Christmas Gift Bag</t>
  </si>
  <si>
    <t>AG Snowman Gift Bag</t>
  </si>
  <si>
    <t>AG Santa Green Gift Bag</t>
  </si>
  <si>
    <t>AG Santa and Snowman Gift Bag</t>
  </si>
  <si>
    <t>AG Joy Holiday Gift Bag</t>
  </si>
  <si>
    <t>AG Snowflakes Gift Bag</t>
  </si>
  <si>
    <t>AG Ho Ho Ho Gift Bag</t>
  </si>
  <si>
    <t>AG Bottle Gift Bag</t>
  </si>
  <si>
    <t>AG Church "Season's Greetings" Gift Bag</t>
  </si>
  <si>
    <t>AG Holiday Colors Tissue Paper (8-pack)</t>
  </si>
  <si>
    <t>Papyrus Holiday Cart Set (8 ct)</t>
  </si>
  <si>
    <t>Papyrus Rainbow Card</t>
  </si>
  <si>
    <t>Papyrus Bucket with Pinwheel card</t>
  </si>
  <si>
    <t>Papyrus popsicle card</t>
  </si>
  <si>
    <t>Happy Birthday with Fruit Balloons card</t>
  </si>
  <si>
    <t>Papyrus YAS card</t>
  </si>
  <si>
    <t>Papyrus Blowfish Card</t>
  </si>
  <si>
    <t>Papyrus Birthday Cake Card</t>
  </si>
  <si>
    <t>Papyrus Dasies Card</t>
  </si>
  <si>
    <t>Papyrus Coral Card</t>
  </si>
  <si>
    <t>Papyrus Coconut Drink</t>
  </si>
  <si>
    <t>Papyrus Floatie Card</t>
  </si>
  <si>
    <t>Papyrus Puzzle Card</t>
  </si>
  <si>
    <t>Papyrus Baseball bat Card</t>
  </si>
  <si>
    <t>Papyrus Hello Kitty Card</t>
  </si>
  <si>
    <t>Papyrus Man Buried in Beach Sand Card</t>
  </si>
  <si>
    <t>Papyrus Heart in the Sand</t>
  </si>
  <si>
    <t>Papyrus sand dollar card</t>
  </si>
  <si>
    <t>Papyrus Turtle Card</t>
  </si>
  <si>
    <t>Papyrus Square Flower Card</t>
  </si>
  <si>
    <t>Papyrus Square Butterfly</t>
  </si>
  <si>
    <t>Papyrus whale card</t>
  </si>
  <si>
    <t>Papyrus treat yo self card</t>
  </si>
  <si>
    <t>Papyrus Party Llama Card</t>
  </si>
  <si>
    <t>Papyrus Palm Trees Card</t>
  </si>
  <si>
    <t>Papyrus Beach Bungalo Card</t>
  </si>
  <si>
    <t>Poptart Bites</t>
  </si>
  <si>
    <t>Hostess Donettes 10.75 oz</t>
  </si>
  <si>
    <t>Slashed, dumped into bag.</t>
  </si>
  <si>
    <t>Triscuit</t>
  </si>
  <si>
    <t>Smile and Save Cookies</t>
  </si>
  <si>
    <t>Kit Kat snack mix</t>
  </si>
  <si>
    <t>Reese's snack mix</t>
  </si>
  <si>
    <t>Flipz snack mix</t>
  </si>
  <si>
    <t>Brookside 21 oz</t>
  </si>
  <si>
    <t>Bark thins 4.7 oz</t>
  </si>
  <si>
    <t>M&amp;M 2 lb 10 oz</t>
  </si>
  <si>
    <t>York peppermint patties 2 lb 3 oz</t>
  </si>
  <si>
    <t>Twix 4.5 oz</t>
  </si>
  <si>
    <t>Milky Way 8.9 oz</t>
  </si>
  <si>
    <t>Lindt 15 oz</t>
  </si>
  <si>
    <t>Hershey's nuggets 1 lb 7 oz</t>
  </si>
  <si>
    <t>Brach's chocolate creations 8 oz</t>
  </si>
  <si>
    <t>Reese's crunchers 6.1 oz</t>
  </si>
  <si>
    <t>Snickers squares 7.7 oz</t>
  </si>
  <si>
    <t>Lindt assorted truffles 5.1 oz</t>
  </si>
  <si>
    <t>dove 5 oz</t>
  </si>
  <si>
    <t>Reese's 2 lb 5 oz</t>
  </si>
  <si>
    <t>M&amp;M 1 lb 6 oz</t>
  </si>
  <si>
    <t>Hershey's kisses 1 lb</t>
  </si>
  <si>
    <t>Hershey's kisses 10.6 oz</t>
  </si>
  <si>
    <t>M&amp;M 5.5 oz</t>
  </si>
  <si>
    <t>Hershey's kisses 9.6 oz</t>
  </si>
  <si>
    <t>York mini 7.6 oz</t>
  </si>
  <si>
    <t>Rolo unwrapped</t>
  </si>
  <si>
    <t>Ghiradelli sea salt almond bar 1</t>
  </si>
  <si>
    <t xml:space="preserve">Almond joy snack mix </t>
  </si>
  <si>
    <t xml:space="preserve">M&amp;M 10 oz </t>
  </si>
  <si>
    <t>Lindt sea salt bar 90 pc chocolate mix</t>
  </si>
  <si>
    <t>Dove 7.6 oz</t>
  </si>
  <si>
    <t>Dove 8.46 oz</t>
  </si>
  <si>
    <t>nestle 35 oz assorted minis</t>
  </si>
  <si>
    <t>Snickers Maple Butter 7.7 oz</t>
  </si>
  <si>
    <t>Peanut m&amp;m 19.2 oz</t>
  </si>
  <si>
    <t>Peanut m&amp;m 10.7 oz</t>
  </si>
  <si>
    <t>Hershey's 10.8 oz</t>
  </si>
  <si>
    <t>Hershey's 1 lb 9 oz</t>
  </si>
  <si>
    <t>Dark chocolate m&amp;m 10.10 oz</t>
  </si>
  <si>
    <t>Coffee m&amp;m 9.6 oz</t>
  </si>
  <si>
    <t>Hershey's 10 oz</t>
  </si>
  <si>
    <t>Peanut Butter m&amp;m 2 lb 6 oz</t>
  </si>
  <si>
    <t>Kit Kat snack size 10.78 oz</t>
  </si>
  <si>
    <t>Hazelnut spread m&amp;m 8.3 oz</t>
  </si>
  <si>
    <t>Kit Kat mini 10.1 oz</t>
  </si>
  <si>
    <t>Dark Hershey's 10 oz</t>
  </si>
  <si>
    <t>Twix mini 9.7 oz</t>
  </si>
  <si>
    <t>Almond joy 11.3 oz</t>
  </si>
  <si>
    <t>M&amp;m fun size 10.57 oz</t>
  </si>
  <si>
    <t>Snickers mini 9.7 oz</t>
  </si>
  <si>
    <t>Snickers grab and go 4.7 oz</t>
  </si>
  <si>
    <t>Payday 11.6</t>
  </si>
  <si>
    <t>M&amp;m bar</t>
  </si>
  <si>
    <t>Some of the bars were "broken"</t>
  </si>
  <si>
    <t>Mars mini favorites 16 oz</t>
  </si>
  <si>
    <t>Assorted Reese's and Kit Kat snack mixes</t>
  </si>
  <si>
    <t>Dove 5 oz cashews</t>
  </si>
  <si>
    <t xml:space="preserve">Rolo unwrapped </t>
  </si>
  <si>
    <t>Fleet Saline Enema 2 pack</t>
  </si>
  <si>
    <t>Nothing; Box opened (safety seals still in tact)</t>
  </si>
  <si>
    <t>Walgreens Knee Support</t>
  </si>
  <si>
    <t>Nothing; box opened</t>
  </si>
  <si>
    <t>Ritz Crackers</t>
  </si>
  <si>
    <t>Maruchan Instant Lunch</t>
  </si>
  <si>
    <t>Dented; seals still in tact</t>
  </si>
  <si>
    <t>Boom Chica Pop7 oz</t>
  </si>
  <si>
    <t>Nova Max Ketone Test Strips 10 pc.</t>
  </si>
  <si>
    <t>Argan oil of morocco shampoo</t>
  </si>
  <si>
    <t>Loreal Lumi Glotion</t>
  </si>
  <si>
    <t>Multicultural Curls</t>
  </si>
  <si>
    <t>Palmolive ultra strength dish soap 20 oz</t>
  </si>
  <si>
    <t xml:space="preserve">Master Lock </t>
  </si>
  <si>
    <t>U by Kotex Thong Pantiliners Unscented 50 ct</t>
  </si>
  <si>
    <t>Eucerin Intensive Repair Lotion</t>
  </si>
  <si>
    <t>Walgreens Cold, Flu, and Sore Throat Medicine</t>
  </si>
  <si>
    <t>Ghiradelli Squares 5.32 oz</t>
  </si>
  <si>
    <t>Nothing; opened, individually wrapped</t>
  </si>
  <si>
    <t>Umbrella Black</t>
  </si>
  <si>
    <t>Apple 5W USB Adapter</t>
  </si>
  <si>
    <t>Nothing; brand new</t>
  </si>
  <si>
    <t>Apple 2m lightning to USB cable</t>
  </si>
  <si>
    <t>Nothing; opened</t>
  </si>
  <si>
    <t>iHip Dual Type-C &amp; USB Wall Charger</t>
  </si>
  <si>
    <t>Walgreens Heat Therapy Patches</t>
  </si>
  <si>
    <t>Align Probiotic</t>
  </si>
  <si>
    <t>Renuzit Air Freshners</t>
  </si>
  <si>
    <t>Cracked; doesn't affect use</t>
  </si>
  <si>
    <t>Cepacol Extra Strength</t>
  </si>
  <si>
    <t>Sore throat &amp; Cough Lozenges</t>
  </si>
  <si>
    <t>Wet'N'Wild Dewy Lumineux</t>
  </si>
  <si>
    <t>Love Charm the Perfect Legging High Waisted Perfomance</t>
  </si>
  <si>
    <t>Ear Warmers</t>
  </si>
  <si>
    <t>Hearing Aid Batteries size 10 16-ct</t>
  </si>
  <si>
    <t>Magnum 3-ct</t>
  </si>
  <si>
    <t>Xyzal Allergy 24 hr</t>
  </si>
  <si>
    <t>Starburst Gummies</t>
  </si>
  <si>
    <t>D3 Dietary Supplement</t>
  </si>
  <si>
    <t>Natrol Melatonin</t>
  </si>
  <si>
    <t>Z-Grip Ballpoint Pens</t>
  </si>
  <si>
    <t>iHip Type-C Cable</t>
  </si>
  <si>
    <t>Werther Original Caramel Hard Candies</t>
  </si>
  <si>
    <t>Dixie Everyday Cups</t>
  </si>
  <si>
    <t>Compact Tampons</t>
  </si>
  <si>
    <t>Stacy's Pita Chips</t>
  </si>
  <si>
    <t>SweetTarts Ropes Bites</t>
  </si>
  <si>
    <t>Pedialyte Freezer Pops</t>
  </si>
  <si>
    <t>U by Kotex Sleek Tampons Super</t>
  </si>
  <si>
    <t>Old Fashioned Pies</t>
  </si>
  <si>
    <t>Patriot Candles Cozy Home Candle Fireside</t>
  </si>
  <si>
    <t>Roses Dozen</t>
  </si>
  <si>
    <t>Nothinng</t>
  </si>
  <si>
    <t>Baby Bouquet Roses</t>
  </si>
  <si>
    <t>Small Orchids</t>
  </si>
  <si>
    <t>Dead; lack of care in store</t>
  </si>
  <si>
    <t>Hostess Bread Loaves</t>
  </si>
  <si>
    <t>Hostess Donettes</t>
  </si>
  <si>
    <t>Best By 2/7/20</t>
  </si>
  <si>
    <t>Suave Men Shampoo and Conditioner</t>
  </si>
  <si>
    <t xml:space="preserve">Extra Refreshers 40-pc </t>
  </si>
  <si>
    <t>Nothing. Literally nothing; bb date 07/20</t>
  </si>
  <si>
    <t>Peanut m&amp;m 3.27 share size</t>
  </si>
  <si>
    <t>Nothing bb 1/20</t>
  </si>
  <si>
    <t>Pureed fruit apple sauce</t>
  </si>
  <si>
    <t xml:space="preserve">Wet n wild max volume mascara </t>
  </si>
  <si>
    <t>Nasacort</t>
  </si>
  <si>
    <t>Mars Bars mix 16 oz</t>
  </si>
  <si>
    <t>Hershey's Kisses Share Size 10 oz</t>
  </si>
  <si>
    <t xml:space="preserve">Lifesaver Mints </t>
  </si>
  <si>
    <t>Sour Patch Ice Cream</t>
  </si>
  <si>
    <t>Eucerin</t>
  </si>
  <si>
    <t>Hershey's share size (10.8 oz)</t>
  </si>
  <si>
    <t>Slashed—poured into bag</t>
  </si>
  <si>
    <t>Hershey's share size (9.6 oz)</t>
  </si>
  <si>
    <t>Domino Sugar 4 lbs</t>
  </si>
  <si>
    <t>Crest Notably White White Strips</t>
  </si>
  <si>
    <t>Nice string cheese</t>
  </si>
  <si>
    <t>Nothing. Literally nothing. Unexpired.</t>
  </si>
  <si>
    <t>Ensure 6 pack</t>
  </si>
  <si>
    <t>Russell Stover Bagged Chocolates Sugar Free Pecan Delight</t>
  </si>
  <si>
    <t>Beveled Rim 1 Wick Candle</t>
  </si>
  <si>
    <t>Glass chipped</t>
  </si>
  <si>
    <t>Jack Links Beef Sausage 4 oz</t>
  </si>
  <si>
    <t>Old Wisconsin Turkey Sausage Bites 4 oz</t>
  </si>
  <si>
    <t>Tillamook Original Snack Sticks 10 oz</t>
  </si>
  <si>
    <t>Jack Links Teriyaki Beef Jerky 2.85 oz</t>
  </si>
  <si>
    <t>Jack Links Extra Tednder Beef Jerky 2.85 oz</t>
  </si>
  <si>
    <t>Jack Links Peppered Beef Jerky 2.85 oz</t>
  </si>
  <si>
    <t>Duke's 5 oz Sausages</t>
  </si>
  <si>
    <t>Nice Original Jerky 10 oz</t>
  </si>
  <si>
    <t>M&amp;M Hazelnut 1.7 oz</t>
  </si>
  <si>
    <t>M&amp;M Peanut 1.7 oz</t>
  </si>
  <si>
    <t>Russel Stover Marshmallow Heart</t>
  </si>
  <si>
    <t>Seasonal</t>
  </si>
  <si>
    <t>Ferrero Rocher Hollow Milk Chocolate and Hazelnut Heart</t>
  </si>
  <si>
    <t>Ferrero Rocher Assorted Truffle Collection Heart (24 pc)</t>
  </si>
  <si>
    <t>Ferrero Rocher Heart with Hazel Nut Chocolates (24pc)</t>
  </si>
  <si>
    <t>Hershey's Giant 7oz Kiss</t>
  </si>
  <si>
    <t>Ferrero Rocher Plastic Heart with Assorted Chocolates</t>
  </si>
  <si>
    <t>No7 Lift and Luminate Triple Action Skincare System Kit</t>
  </si>
  <si>
    <t>No.7 Restore and Renew Face and Neck</t>
  </si>
  <si>
    <t>No.7 Stay Perfect Foundation</t>
  </si>
  <si>
    <t>No.7 Lift and Luminate Triple Action Day Serum</t>
  </si>
  <si>
    <t>Neutrogena Skin Cleaning Blemish Concealer .05 oz</t>
  </si>
  <si>
    <t>Neutrogena Healthy Skin Enhancer with Sunscreen 1 oz</t>
  </si>
  <si>
    <t>Nasacort 24 hour Spray .37 oz</t>
  </si>
  <si>
    <t>Wet'n'Wild Retractable Eye Liner</t>
  </si>
  <si>
    <t>Chapstick Total Hydration Moisture + Tint</t>
  </si>
  <si>
    <t>Maybeline Fit Me Shine Free Balance Foundation</t>
  </si>
  <si>
    <t xml:space="preserve">Elf Mineral Pearls </t>
  </si>
  <si>
    <t>Hershey's with Almonds</t>
  </si>
  <si>
    <t>Nothing. BB 03/20</t>
  </si>
  <si>
    <t>Hershey's Gold Caramelized Creme, Peanuts and Pretzels</t>
  </si>
  <si>
    <t>Nothing BB 02/20</t>
  </si>
  <si>
    <t>Snickers Almond</t>
  </si>
  <si>
    <t>Nothing BB 03/20</t>
  </si>
  <si>
    <t>Lecithin 200 softgels</t>
  </si>
  <si>
    <t>Nature Made Fish Oil 250 Softgels</t>
  </si>
  <si>
    <t>BB 2/20</t>
  </si>
  <si>
    <t>Nature Made Fish Oil 200 Softgels</t>
  </si>
  <si>
    <t>BB 2/21</t>
  </si>
  <si>
    <t>Nature Made Fish Oil 120 Softgels</t>
  </si>
  <si>
    <t>BB 2/22</t>
  </si>
  <si>
    <t>Nature Made Sam-E Complete 60 Tablets</t>
  </si>
  <si>
    <t>Nature Made CholestOff 120 Tablets</t>
  </si>
  <si>
    <t>Gerber Soft Baked Grain Bites</t>
  </si>
  <si>
    <t>Fridababy MediFrida Accu-Dose Pacifier</t>
  </si>
  <si>
    <t>Box Damaged</t>
  </si>
  <si>
    <t>American Greetings Six Valentine's Day Cards</t>
  </si>
  <si>
    <t>AG Six Cards with 2 Unique Designs</t>
  </si>
  <si>
    <t>Recycled Paper Greetings Great Value Eight Valentine's Day Cards</t>
  </si>
  <si>
    <t>AG Valentine's Day Card, A Valentine For My Wife</t>
  </si>
  <si>
    <t>AG Valentine's Day Card, A Good Man</t>
  </si>
  <si>
    <t>AG Valentine's Day Card, I Just Can't</t>
  </si>
  <si>
    <t>AG Valentine's Day Card, Our First</t>
  </si>
  <si>
    <t>AG Valentine's Day Card, For My Sexy Wife</t>
  </si>
  <si>
    <t>AG Valentine's Day Card, I Pray For You</t>
  </si>
  <si>
    <t>AG Valentine's Day Card, The Moment I Met You</t>
  </si>
  <si>
    <t>AG Valentine's Day Card, Even When We Are Apart</t>
  </si>
  <si>
    <t>AG Valentine's Day Card, Porcupine</t>
  </si>
  <si>
    <t>AG Valentine's Day Card, All My Heart</t>
  </si>
  <si>
    <t>AG Valentine's Day Card, I Want to Share</t>
  </si>
  <si>
    <t>AG Valentine's Day Card, I Love You Son</t>
  </si>
  <si>
    <t>AG Valentine's Day Card, From Our Home to Yours</t>
  </si>
  <si>
    <t>AG Valentine's Day Card, Happy Valentine's Day</t>
  </si>
  <si>
    <t>AG Valentine's Day Card, You're the Woman</t>
  </si>
  <si>
    <t>AG Valentine's Day Card, Crazy Party of Two</t>
  </si>
  <si>
    <t>AG Valentine's Day Card, My Beautiful Wife</t>
  </si>
  <si>
    <t>AG Valentine's Day Card, Being with You</t>
  </si>
  <si>
    <t>AG Valentine's Day Card, Balancing Act</t>
  </si>
  <si>
    <t>AG Valentine's Day Card, Stop!</t>
  </si>
  <si>
    <t>AG Valentine's Day Card, You're the Parents...</t>
  </si>
  <si>
    <t>AG Valentine's Day Card, Queen of my Heart</t>
  </si>
  <si>
    <t>AG Valentine's Day Card, I Love My Husband</t>
  </si>
  <si>
    <t>AG Valentine's Day Card, Sending you all the xoxo</t>
  </si>
  <si>
    <t>AG Valentine's Day Card, To the man I Love</t>
  </si>
  <si>
    <t>AG Valentine's Day Card, Squirrel</t>
  </si>
  <si>
    <t>AG Valentine's Day Card, My Love...</t>
  </si>
  <si>
    <t>AG Valentine's Day Card, My Blessing</t>
  </si>
  <si>
    <t>AG Valentine's Day Card, My Wife Arrows</t>
  </si>
  <si>
    <t>AG Valentine's Day Card, Good Heart</t>
  </si>
  <si>
    <t>AG Valentine's Day Card, My Husband</t>
  </si>
  <si>
    <t>AG Valentine's Day Card, Pop Card</t>
  </si>
  <si>
    <t xml:space="preserve">AG 75 Valentine's Stickers </t>
  </si>
  <si>
    <t>AG 32 Valentine's Stickers</t>
  </si>
  <si>
    <t>AG 84 Valentine's Stickers</t>
  </si>
  <si>
    <t>Guinness 6-pack</t>
  </si>
  <si>
    <t>Modelo</t>
  </si>
  <si>
    <t>Brooklyn Brewery Winter Stout</t>
  </si>
  <si>
    <t>Rolling Rock 25 oz</t>
  </si>
  <si>
    <t>Dented</t>
  </si>
  <si>
    <t xml:space="preserve">PayDay </t>
  </si>
  <si>
    <t>Larabar</t>
  </si>
  <si>
    <t>Clif Bar</t>
  </si>
  <si>
    <t>Charles Rum and Raisin Chocolate Bar</t>
  </si>
  <si>
    <t>Bb 12/19</t>
  </si>
  <si>
    <t>Red Nose Day Pin</t>
  </si>
  <si>
    <t>Acco Paperclips</t>
  </si>
  <si>
    <t>Welches fruit snacks 10 pack</t>
  </si>
  <si>
    <t>Nice Water Bottle</t>
  </si>
  <si>
    <t>Starbucks Frapuccino</t>
  </si>
  <si>
    <t>LaCroix 6-pack</t>
  </si>
  <si>
    <t>OWYN protein shake</t>
  </si>
  <si>
    <t>Sprite</t>
  </si>
  <si>
    <t>Fanta</t>
  </si>
  <si>
    <t>Core organic Juice</t>
  </si>
  <si>
    <t xml:space="preserve">Expired </t>
  </si>
  <si>
    <t>Black personal umbrella</t>
  </si>
  <si>
    <t>Dozen Long Stem Roses</t>
  </si>
  <si>
    <t>NeilMed Sinus Rinse Saline Nasal Rinse Premixed Packets</t>
  </si>
  <si>
    <t>Nothing; box damaged</t>
  </si>
  <si>
    <t>Axe 3-1 Shower Gel</t>
  </si>
  <si>
    <t>Lorissa's Kitchen Grass Fed Beef Jerky2.25 oz</t>
  </si>
  <si>
    <t>Nothing—bb date 4/02/20</t>
  </si>
  <si>
    <t>Rolo Unwrapped</t>
  </si>
  <si>
    <t>Slashed—dumped into bag.</t>
  </si>
  <si>
    <t>Twizzlers chocolate 12 oz</t>
  </si>
  <si>
    <t>Hershey's sugar free 3 oz</t>
  </si>
  <si>
    <t>York sugar free 3 oz</t>
  </si>
  <si>
    <t>Hershey's 10 oz dark chocolate kisses</t>
  </si>
  <si>
    <t>Peanut butter m&amp;m 5.0 oz</t>
  </si>
  <si>
    <t>Nice Lime Juice</t>
  </si>
  <si>
    <t xml:space="preserve">Polysporin .5oz </t>
  </si>
  <si>
    <t>Nothing—Bb 04/20</t>
  </si>
  <si>
    <t xml:space="preserve">5-hour energy </t>
  </si>
  <si>
    <t>Bb—07/18</t>
  </si>
  <si>
    <t>Little Remedies Gas Relief Drops</t>
  </si>
  <si>
    <t>Bb—03/19</t>
  </si>
  <si>
    <t>Slim Jim .97 oz</t>
  </si>
  <si>
    <t>Bb—11/19</t>
  </si>
  <si>
    <t>West Loop Super Soft Leggings</t>
  </si>
  <si>
    <t>6 pack 7.5 oz Dr. Pepper</t>
  </si>
  <si>
    <t>Missing one</t>
  </si>
  <si>
    <t>Concentrated Motrin infants' drops 1 oz</t>
  </si>
  <si>
    <t>Nothing—bb 09/20</t>
  </si>
  <si>
    <t>Jack Link's 2 oz Beef Steak</t>
  </si>
  <si>
    <t>Expo Markers 4-pack</t>
  </si>
  <si>
    <t>CoverGirl Clump Buster</t>
  </si>
  <si>
    <t>Perfect Tone Matte Lip Cream</t>
  </si>
  <si>
    <t>CoverGirl Trublend</t>
  </si>
  <si>
    <t>Walgreens Deluxe Wrist Heart Monitor</t>
  </si>
  <si>
    <t>Bed Head After Parry 3.4 oz</t>
  </si>
  <si>
    <t>Revlon Colorstay Concealer</t>
  </si>
  <si>
    <t>Revlon Colorstay Lipcolor</t>
  </si>
  <si>
    <t>Expressie Nail Polish</t>
  </si>
  <si>
    <t>Walgreens Complete Pedicure Kit</t>
  </si>
  <si>
    <t>Black Radiance .28 oz pressed powder</t>
  </si>
  <si>
    <t xml:space="preserve">Lindt lindor truffles </t>
  </si>
  <si>
    <t xml:space="preserve">Nothing—dumped into bag </t>
  </si>
  <si>
    <t>Chewy Granola Bars</t>
  </si>
  <si>
    <t>Globe A19 3-way medium base</t>
  </si>
  <si>
    <t>GE Soft White Halogen 43 Watt.</t>
  </si>
  <si>
    <t>Nice Straws 50 count</t>
  </si>
  <si>
    <t>Clorox Healthcare Wipes</t>
  </si>
  <si>
    <t>L'Oréal unbelieva-brow</t>
  </si>
  <si>
    <t>Maybelline super stay 24 hour color liquid lip stick</t>
  </si>
  <si>
    <t>GE LED 60 Watt 2 Pack</t>
  </si>
  <si>
    <t>Tide Pods 12 oz 16 ct</t>
  </si>
  <si>
    <t>iHip 6 ft Android micro cable</t>
  </si>
  <si>
    <t>Contour Next One Wireless Blood Glucose Monitoring System</t>
  </si>
  <si>
    <t>Nothing—literally nothing.</t>
  </si>
  <si>
    <t>Hot Shot Bed Bug Killer</t>
  </si>
  <si>
    <t>Chipped nozzle</t>
  </si>
  <si>
    <t>Ice carbonated flavored water beverage</t>
  </si>
  <si>
    <t>American Greetings Bow</t>
  </si>
  <si>
    <t>AG Bow</t>
  </si>
  <si>
    <t>AG Tissue Paper</t>
  </si>
  <si>
    <t>AG Gift Wrap Sheet</t>
  </si>
  <si>
    <t>AG Congrats Bag</t>
  </si>
  <si>
    <t>AG Gift Bag</t>
  </si>
  <si>
    <t>AG Red Gift Bag</t>
  </si>
  <si>
    <t>AG Shining Gift Bag</t>
  </si>
  <si>
    <t>AG Boxy Gift Bag</t>
  </si>
  <si>
    <t>AG HBD Gift Bag (GB)</t>
  </si>
  <si>
    <t>AG Ninja Turtles GB</t>
  </si>
  <si>
    <t>AG Candles GB</t>
  </si>
  <si>
    <t>AG Ooh La La GB</t>
  </si>
  <si>
    <t>Papyrus Welcome Baby GB</t>
  </si>
  <si>
    <t>P Stork with Baby GB</t>
  </si>
  <si>
    <t>AG Tassel GB</t>
  </si>
  <si>
    <t>AG YAY! GB</t>
  </si>
  <si>
    <t>AG Celebrate GB</t>
  </si>
  <si>
    <t>AG Welcome Baby GB</t>
  </si>
  <si>
    <t>P Elephant GB</t>
  </si>
  <si>
    <t>AG Flower GB</t>
  </si>
  <si>
    <t>AG Shiny Red GB</t>
  </si>
  <si>
    <t>AG Baby Elephant GB</t>
  </si>
  <si>
    <t>AG Ribbon</t>
  </si>
  <si>
    <t>P Wedding GB</t>
  </si>
  <si>
    <t>P Hello There Card Set (CS)</t>
  </si>
  <si>
    <t>P USA CS</t>
  </si>
  <si>
    <t>P Unicorn CS</t>
  </si>
  <si>
    <t>P HANDMADE CS</t>
  </si>
  <si>
    <t>P Turtle CS</t>
  </si>
  <si>
    <t>P Peacock CS</t>
  </si>
  <si>
    <t>P Sea Animals CS</t>
  </si>
  <si>
    <t>P Cities CS</t>
  </si>
  <si>
    <t>P Owls CS</t>
  </si>
  <si>
    <t>P Sweets CS</t>
  </si>
  <si>
    <t>P Thank You CS</t>
  </si>
  <si>
    <t>AG Bless You CS</t>
  </si>
  <si>
    <t>AG Hey Little Lady GB</t>
  </si>
  <si>
    <t>AG Owl GB</t>
  </si>
  <si>
    <t>AG Pink GB</t>
  </si>
  <si>
    <t>AG Blue GB</t>
  </si>
  <si>
    <t>AG Purple GB</t>
  </si>
  <si>
    <t>P Butterflies GB</t>
  </si>
  <si>
    <t>AG Stripes Glitter GB</t>
  </si>
  <si>
    <t>P Pearly Paisley GB</t>
  </si>
  <si>
    <t>P Floral GB</t>
  </si>
  <si>
    <t>AG Congrats GB</t>
  </si>
  <si>
    <t>AG Butterfly GB</t>
  </si>
  <si>
    <t>AG Floral Glitter GB</t>
  </si>
  <si>
    <t>AG Polka Dots GB</t>
  </si>
  <si>
    <t>AG Happy Me Day GB</t>
  </si>
  <si>
    <t>P Circles GB</t>
  </si>
  <si>
    <t>AG Roses GB</t>
  </si>
  <si>
    <t>P Roses With Glitter GB</t>
  </si>
  <si>
    <t>P Small Wonders CS</t>
  </si>
  <si>
    <t>P Specialty Tissue</t>
  </si>
  <si>
    <t>P Eco-Friendly GB</t>
  </si>
  <si>
    <t>P Shiny GB</t>
  </si>
  <si>
    <t>P Diamond GB</t>
  </si>
  <si>
    <t>P Circle GB</t>
  </si>
  <si>
    <t>P Golden GB</t>
  </si>
  <si>
    <t>P Purple GB</t>
  </si>
  <si>
    <t>P Butterfly GB</t>
  </si>
  <si>
    <t>P Small GB</t>
  </si>
  <si>
    <t>P Wallpaper GB</t>
  </si>
  <si>
    <t>P Golf GB</t>
  </si>
  <si>
    <t>P Assorted Cards</t>
  </si>
  <si>
    <t>AG Assorted Cards</t>
  </si>
  <si>
    <t>P Wedding Card</t>
  </si>
  <si>
    <t>AG For You Cards</t>
  </si>
  <si>
    <t>neutrogena Deep Clean Purifying Gel Scrub</t>
  </si>
  <si>
    <t xml:space="preserve">Pedigree dry food </t>
  </si>
  <si>
    <t>Slashed—dumped into bag</t>
  </si>
  <si>
    <t>Purina dog chow 70.4 oz</t>
  </si>
  <si>
    <t>Miracle Whip 30 oz</t>
  </si>
  <si>
    <t>Wet-N-Wild Lash Out Loud Max</t>
  </si>
  <si>
    <t xml:space="preserve">Nice Disinfectant Spray 12.5 oz </t>
  </si>
  <si>
    <t>McCafe Premium Roast 12 oz</t>
  </si>
  <si>
    <t>Starbucks Breakfast Blend 12 oz</t>
  </si>
  <si>
    <t>Starbucks House Blend 12 oz</t>
  </si>
  <si>
    <t>Starbucks French Blend 20 oz</t>
  </si>
  <si>
    <t>Starbucks French Blend K-Cups 16 count</t>
  </si>
  <si>
    <t>Starbucks House Blend K-Cups 10 count</t>
  </si>
  <si>
    <t>Starbucks Hazelnut K-Cups 10 count</t>
  </si>
  <si>
    <t>Velveeta cheesy bowls</t>
  </si>
  <si>
    <t>Campbell's chicken noodle soup on the go</t>
  </si>
  <si>
    <t>Nice Confectioners Sugar 16 oz</t>
  </si>
  <si>
    <t xml:space="preserve">Renew Life Ultimate Flora Probiotic </t>
  </si>
  <si>
    <t>OneFiber Fiber Supplement</t>
  </si>
  <si>
    <t>Hershey's 1.55 oz</t>
  </si>
  <si>
    <t>Hershey's Cookies'n'Creme</t>
  </si>
  <si>
    <t>Almond Joy</t>
  </si>
  <si>
    <t>Nothing—bb 5/20</t>
  </si>
  <si>
    <t>M&amp;M</t>
  </si>
  <si>
    <t>Nothing—bb 6/20</t>
  </si>
  <si>
    <t>Starburst</t>
  </si>
  <si>
    <t>3 Musketeers</t>
  </si>
  <si>
    <t>Butterfinger</t>
  </si>
  <si>
    <t>Nothing—bb 4/20</t>
  </si>
  <si>
    <t>Luna Bar 1.69 oz</t>
  </si>
  <si>
    <t>Luna Protein 1.59 oz</t>
  </si>
  <si>
    <t>Epic Beef Jerky 1.5 oz</t>
  </si>
  <si>
    <t>Some past BB date</t>
  </si>
  <si>
    <t xml:space="preserve">Twizzlers 2.5 oz </t>
  </si>
  <si>
    <t>Nothing—bb 04/20</t>
  </si>
  <si>
    <t>Duke's Shorty Sausage 1.25</t>
  </si>
  <si>
    <t>Bb 11/19</t>
  </si>
  <si>
    <t>Tillamook Hunter Sausage 1 oz</t>
  </si>
  <si>
    <t>Atticus Chocolate Chip Crisp Bar 6 pack</t>
  </si>
  <si>
    <t>Atticus Chocolate Cocoa Bar 6 pack</t>
  </si>
  <si>
    <t>Jack Link's 1.5 oz Original</t>
  </si>
  <si>
    <t>Balance Bars 6 count box</t>
  </si>
  <si>
    <t>5 hour energy tea</t>
  </si>
  <si>
    <t>5 hour energy extra</t>
  </si>
  <si>
    <t>5 hour energy twin pack</t>
  </si>
  <si>
    <t>Goldfish 6.6 oz</t>
  </si>
  <si>
    <t>Nothing—bb 3/20</t>
  </si>
  <si>
    <t>Hershey's kisses Dark 10 oz</t>
  </si>
  <si>
    <t>Craft Mac</t>
  </si>
  <si>
    <t>Annie's White Cheddar Mac</t>
  </si>
  <si>
    <t>Chef Boy R D Ravioli</t>
  </si>
  <si>
    <t>Nothing—bb 11/21</t>
  </si>
  <si>
    <t>Dubble Bubble 16 oz</t>
  </si>
  <si>
    <t>Think Thin Protein Cakes</t>
  </si>
  <si>
    <t>Nothing—bb 1/20</t>
  </si>
  <si>
    <t>Nothing—bb 3–6/20</t>
  </si>
  <si>
    <t>FitCrunch</t>
  </si>
  <si>
    <t>Nothing—bb 6/2</t>
  </si>
  <si>
    <t>Optimum Nutrients Protein Cake Bites</t>
  </si>
  <si>
    <t>Muscle Milk</t>
  </si>
  <si>
    <t>Starburst Mini's Unwrapped 8 oz</t>
  </si>
  <si>
    <t>Opened—1/20</t>
  </si>
  <si>
    <t>Quaker Chewy Variety Box</t>
  </si>
  <si>
    <t xml:space="preserve">Blink Tears 1 oz </t>
  </si>
  <si>
    <t>Nong Shim Bowl Noodle Soup</t>
  </si>
  <si>
    <t>Nice Apricots 6 oz</t>
  </si>
  <si>
    <t>Hellmann's Mayo 15 oz</t>
  </si>
  <si>
    <t>Campbell's Slow Kettle Soup</t>
  </si>
  <si>
    <t>Dole Diced Peaches 4 pack</t>
  </si>
  <si>
    <t>bb 2/20</t>
  </si>
  <si>
    <t>Green Giant Green Beans</t>
  </si>
  <si>
    <t>bb 12/19</t>
  </si>
  <si>
    <t>Rotel Diced Tomatoes</t>
  </si>
  <si>
    <t>Nice Saltine Crackers</t>
  </si>
  <si>
    <t>Skittles 2 oz</t>
  </si>
  <si>
    <t>Nothing—bb 7/20</t>
  </si>
  <si>
    <t>Taco Seasoning Old El Paso</t>
  </si>
  <si>
    <t>Nothing—bb 3/2</t>
  </si>
  <si>
    <t>Taco Diner Kit Hard and Soft</t>
  </si>
  <si>
    <t>30 SPF Sport Sunscreen 3 oz</t>
  </si>
  <si>
    <t>Bb 3/20</t>
  </si>
  <si>
    <t>Refresh eye drops .5 oz</t>
  </si>
  <si>
    <t>Maruchan Instant Lunch—Beef</t>
  </si>
  <si>
    <t>Preser Vision Eye Vitamin 90 gels</t>
  </si>
  <si>
    <t xml:space="preserve">Kraft Parmesan Cheese 6 oz </t>
  </si>
  <si>
    <t xml:space="preserve">Rohto eye drops </t>
  </si>
  <si>
    <t xml:space="preserve">Nice Graham Crackers </t>
  </si>
  <si>
    <t>Graham Crackers</t>
  </si>
  <si>
    <t>Muscle Milk 4 pack</t>
  </si>
  <si>
    <t>bb 1/20</t>
  </si>
  <si>
    <t>Premier Protein 4 pack</t>
  </si>
  <si>
    <t>Atkins Plus Protein Shake 4 pack</t>
  </si>
  <si>
    <t>Quest Protein 4 pack</t>
  </si>
  <si>
    <t xml:space="preserve">Systane .33 oz </t>
  </si>
  <si>
    <t>Children's Mucinex stuffy nose and cold 4 oz</t>
  </si>
  <si>
    <t>Children's Mucinex multi-symptoms Nighttime 4 oz</t>
  </si>
  <si>
    <t>Walgreens children's ibuprofen 100 Berry Flavor 4 oz</t>
  </si>
  <si>
    <t>Walgreens children's ibuprofen 100 Berry Flavor dye-free 4 oz</t>
  </si>
  <si>
    <t>4 bb 1/20; 1 bb 4/20</t>
  </si>
  <si>
    <t>Children's Mucinex cough and congestion 6.8 oz</t>
  </si>
  <si>
    <t>Children's Mucinex cold, cough, and sore throat 4 oz</t>
  </si>
  <si>
    <t>Children's Mucinex multi-symptom nighttime4 oz</t>
  </si>
  <si>
    <t>Children's Mucinex multi-symptom 4 oz</t>
  </si>
  <si>
    <t>1 bb 1/20; 1 bb 3/20</t>
  </si>
  <si>
    <t>Walgreens Children's Cough Syrup 4 oz</t>
  </si>
  <si>
    <t>Children's Xyzal 5 oz</t>
  </si>
  <si>
    <t>Walgreens Multi-Purpose Solution 12 oz</t>
  </si>
  <si>
    <t>Infant's Tylenol 2 oz</t>
  </si>
  <si>
    <t>Walgreens Children's Nasal Spray Allergy Relief</t>
  </si>
  <si>
    <t>Infant's Mylicon .28 oz</t>
  </si>
  <si>
    <t>Nothing—bb 12/20</t>
  </si>
  <si>
    <t>Children's Zyrtec 4 oz</t>
  </si>
  <si>
    <t>Concentrated Motrin Infant Drops</t>
  </si>
  <si>
    <t>Nothing—bb 8/20</t>
  </si>
  <si>
    <t>Clear Care Hydrogen Peroxide 3 oz</t>
  </si>
  <si>
    <t>bb 8/19</t>
  </si>
  <si>
    <t>Walgreens Irritated Eye Drops .33 oz</t>
  </si>
  <si>
    <t>bb 9/19</t>
  </si>
  <si>
    <t>Walgreens Soothe Antidiarrheal 8 oz</t>
  </si>
  <si>
    <t xml:space="preserve">9/19 bb </t>
  </si>
  <si>
    <t>Pixi By Petra Glitter-y eye quad</t>
  </si>
  <si>
    <t>NIA 114 Technology TL Advanced Streivectin set of 4</t>
  </si>
  <si>
    <t>No 7 all in one mascara .23 oz</t>
  </si>
  <si>
    <t>Wet'n'wild eye shadow quad</t>
  </si>
  <si>
    <t>children's Tylenol 4 oz</t>
  </si>
  <si>
    <t>NYX Full Coverage Foundation</t>
  </si>
  <si>
    <t>CoverGirl Matte BB Cream</t>
  </si>
  <si>
    <t xml:space="preserve">NYX Ultimate Eyeshadow Palette </t>
  </si>
  <si>
    <t>No 7 CoolNudes Stay Perfect Trip Eyeshadow Palette .1 oz</t>
  </si>
  <si>
    <t>Effaclar Duo Acne Treatment .7 oz</t>
  </si>
  <si>
    <t>KT Tape Black</t>
  </si>
  <si>
    <t>3 musketeers</t>
  </si>
  <si>
    <t>Rx Bar</t>
  </si>
  <si>
    <t>Crunch</t>
  </si>
  <si>
    <t>Kind Kids Granola Bars 4 pack</t>
  </si>
  <si>
    <t>Quaker Chewy Bars Variety Pack</t>
  </si>
  <si>
    <t>Missing box</t>
  </si>
  <si>
    <t>Gas-X Ultra Strength 18 ct</t>
  </si>
  <si>
    <t>Walgreens Sunburn Relief Gel</t>
  </si>
  <si>
    <t>Aveeno Positively Radiant Daily Moisturizer 4 oz</t>
  </si>
  <si>
    <t>Cetaphil Pro Oily Skin 4 oz</t>
  </si>
  <si>
    <t>Pepto Bismol 16 oz</t>
  </si>
  <si>
    <t>Bb 9/19</t>
  </si>
  <si>
    <t>Wellements Baby Move 4 oz</t>
  </si>
  <si>
    <t>Nothing bb—5/20</t>
  </si>
  <si>
    <t>Cera Ve Skin Renewing Day Cream 1.76 oz</t>
  </si>
  <si>
    <t>Bb 1/20</t>
  </si>
  <si>
    <t>Aveeno positively radiant Skin Bright Daily Scrub 5 oz</t>
  </si>
  <si>
    <t>Rohto Eye Drops .3 oz</t>
  </si>
  <si>
    <t>American Greetings Assorted Cards</t>
  </si>
  <si>
    <t>AG Sympathy Card Set</t>
  </si>
  <si>
    <t>Papyrus Assorted Cards</t>
  </si>
  <si>
    <t>AG Wrapping Paper</t>
  </si>
  <si>
    <t>AG Small Cards</t>
  </si>
  <si>
    <t>AG Streamers</t>
  </si>
  <si>
    <t>Illooms Light Up Balloons</t>
  </si>
  <si>
    <t>It's Party Time (IPT) Hats</t>
  </si>
  <si>
    <t>IPT Jointed Banner</t>
  </si>
  <si>
    <t>ITP 16 Count Napkins</t>
  </si>
  <si>
    <t>ITP Plates 8 count</t>
  </si>
  <si>
    <t>Amscan (Am) Crepe Paper</t>
  </si>
  <si>
    <t>Am Star Candles</t>
  </si>
  <si>
    <t>Am Sparkle Candles</t>
  </si>
  <si>
    <t>AG "6" number candle</t>
  </si>
  <si>
    <t>AG B-day candle on stand</t>
  </si>
  <si>
    <t>AM Glitter Happy B-Day Candles</t>
  </si>
  <si>
    <t>IPT Happy B-Day Letter Candles</t>
  </si>
  <si>
    <t>Am 24 Pack Candles</t>
  </si>
  <si>
    <t>IPT Horns</t>
  </si>
  <si>
    <t>AG Assorted Gift Bag</t>
  </si>
  <si>
    <t>AG Stripe Tissue Paper</t>
  </si>
  <si>
    <t>AG Assorted Stickers</t>
  </si>
  <si>
    <t>AG Assorted Heart Stickers</t>
  </si>
  <si>
    <t>Walgreens Talking Pill Reminder</t>
  </si>
  <si>
    <t xml:space="preserve">Nasacort non-drowsy 60 sprays </t>
  </si>
  <si>
    <t>Nothing—bb 5/20–7/20</t>
  </si>
  <si>
    <t>Flonase Children's 60 sprays</t>
  </si>
  <si>
    <t>Flonase 120 sprays</t>
  </si>
  <si>
    <t>Flonase 60 sprays</t>
  </si>
  <si>
    <t xml:space="preserve">Nothing—bb 6/20 </t>
  </si>
  <si>
    <t>Wal-Zyr 14 tablets</t>
  </si>
  <si>
    <t>Nothing—bb 4/20–3/21 (varying dates.</t>
  </si>
  <si>
    <t>Wal-Zyr 5 tablets</t>
  </si>
  <si>
    <t>Wal-Fex 30 tablets</t>
  </si>
  <si>
    <t>Wal-Fex 45 tablets</t>
  </si>
  <si>
    <t>Bb 5/20</t>
  </si>
  <si>
    <t>Wal-Fex 70 tablets</t>
  </si>
  <si>
    <t>Walgreens Levocetrizine 55 tablets</t>
  </si>
  <si>
    <t>Nothing—bb 4/20–5/20</t>
  </si>
  <si>
    <t>Fluticasone propionate Nasal spray 60 sprays</t>
  </si>
  <si>
    <t>Wal-Dryl dye-free (48) liquid capsules</t>
  </si>
  <si>
    <t>Glucerna 6 bars</t>
  </si>
  <si>
    <t xml:space="preserve">Nicotine lozenges (3) 24 tablets </t>
  </si>
  <si>
    <t>Nothing—bb) 5/21</t>
  </si>
  <si>
    <t>Alamay Healthy Glow</t>
  </si>
  <si>
    <t>L'Oréal true match</t>
  </si>
  <si>
    <t>Cover girl peacock flair mascara</t>
  </si>
  <si>
    <t>Rave Hairspray</t>
  </si>
  <si>
    <t>SG Salon Hairspray</t>
  </si>
  <si>
    <t xml:space="preserve">Red Nose Day Pins </t>
  </si>
  <si>
    <t>Black Radiance Highlighter</t>
  </si>
  <si>
    <t>L'Oréal Lipstick</t>
  </si>
  <si>
    <t>Fabu-Brow pencil</t>
  </si>
  <si>
    <t>Dove Dry Skin Relief Face Cream 4.8 oz</t>
  </si>
  <si>
    <t>KickAss Super Blur Imperfection Eraser</t>
  </si>
  <si>
    <t>Maxwell DV 2-pack</t>
  </si>
  <si>
    <t>No nonsense all over shaper</t>
  </si>
  <si>
    <t xml:space="preserve">Light Up Shell Crown </t>
  </si>
  <si>
    <t>Tampax superplus 36 count</t>
  </si>
  <si>
    <t>Hot Wheels</t>
  </si>
  <si>
    <t>Bic 4 pack Lighters</t>
  </si>
  <si>
    <t>Core Organic Juice</t>
  </si>
  <si>
    <t>9 bb 1/20, 4 bb 3/20</t>
  </si>
  <si>
    <t>Ocean spray Cranberry</t>
  </si>
  <si>
    <t>Bb 6/19</t>
  </si>
  <si>
    <t>Coca Cola orange six-pack</t>
  </si>
  <si>
    <t>Bb 7/19</t>
  </si>
  <si>
    <t>Coca Cola six pack</t>
  </si>
  <si>
    <t>Missing 4; bb 9/19</t>
  </si>
  <si>
    <t>Coke Zero six pack</t>
  </si>
  <si>
    <t>Almay Healthy Glow</t>
  </si>
  <si>
    <t>Am Magic Relight Candles</t>
  </si>
  <si>
    <t>AG B-Day Candles 24 pk</t>
  </si>
  <si>
    <t>ITP Candles 24 pk</t>
  </si>
  <si>
    <t xml:space="preserve">Streamers </t>
  </si>
  <si>
    <t xml:space="preserve">AG B-Day "6" number candle </t>
  </si>
  <si>
    <t>Pack of 30 bows</t>
  </si>
  <si>
    <t>Walgreens Pill Crusher</t>
  </si>
  <si>
    <t>Contigo Kids 13 oz bottle thermos</t>
  </si>
  <si>
    <t>Disney Vampirina Imagine Ink</t>
  </si>
  <si>
    <t>Archer Farms Salad Topper (cranberries and pecans)</t>
  </si>
  <si>
    <t>Kiwi 45" pink shoe laces</t>
  </si>
  <si>
    <t>Set of 16 party napkins</t>
  </si>
  <si>
    <t xml:space="preserve">Holiday candy bowl </t>
  </si>
  <si>
    <t>Regular candy bowl</t>
  </si>
  <si>
    <t>Eucerin .5 oz</t>
  </si>
  <si>
    <t>Degree Men's Deodorant</t>
  </si>
  <si>
    <t>Twizzlers 2.5 oz</t>
  </si>
  <si>
    <t>Revlon Manicure Set</t>
  </si>
  <si>
    <t>French's Classic Mustard</t>
  </si>
  <si>
    <t>Suavitel 20 dryer sheets</t>
  </si>
  <si>
    <t>Revlon conjac sponge</t>
  </si>
  <si>
    <t>Steel wool brush</t>
  </si>
  <si>
    <t>Heineken 4 pack</t>
  </si>
  <si>
    <t>Nothing—missing 2</t>
  </si>
  <si>
    <t>Harpoon OctoberFest</t>
  </si>
  <si>
    <t>Auto Arm Blood Pressure Monitor</t>
  </si>
  <si>
    <t>Sprite 12 pack</t>
  </si>
  <si>
    <t>Missing 5</t>
  </si>
  <si>
    <t>Diet Dr. Pepper 12 pack</t>
  </si>
  <si>
    <t>Missing 11</t>
  </si>
  <si>
    <t>Frito Scoops</t>
  </si>
  <si>
    <t>Frito BBQ</t>
  </si>
  <si>
    <t xml:space="preserve">Munchos </t>
  </si>
  <si>
    <t>Sabritones Chile lime</t>
  </si>
  <si>
    <t>Cheetos flamingo' hot</t>
  </si>
  <si>
    <t>Cheetos white cheddar</t>
  </si>
  <si>
    <t>Ruffles baked</t>
  </si>
  <si>
    <t xml:space="preserve">Doritos Screamin </t>
  </si>
  <si>
    <t>Lays Bacon Wrapped Jalapeño</t>
  </si>
  <si>
    <t>Lays Flamin' Dill</t>
  </si>
  <si>
    <t xml:space="preserve">Rold Gold Festive Holiday Pretzels </t>
  </si>
  <si>
    <t>Rold Gold Peppermint Pretzles</t>
  </si>
  <si>
    <t>Rold Gold Chocolate Covered Holiday Pretzels</t>
  </si>
  <si>
    <t>Tostitos Scoops</t>
  </si>
  <si>
    <t>Lays BBQ</t>
  </si>
  <si>
    <t xml:space="preserve">L'Oréal infallible foundation </t>
  </si>
  <si>
    <t>Unbelievabrow</t>
  </si>
  <si>
    <t>Maybelline Expert Brow and Eye Pencil Twin Pack</t>
  </si>
  <si>
    <t>Revlon Colorstay Lipliner</t>
  </si>
  <si>
    <t>Wet'n'wild rainbow eyeshadow</t>
  </si>
  <si>
    <t>Sally Hansen French manicure</t>
  </si>
  <si>
    <t>Kate by Rimmel Lipstick</t>
  </si>
  <si>
    <t>Wet'n'wild Color Icon</t>
  </si>
  <si>
    <t>Wet'n'wild glitter</t>
  </si>
  <si>
    <t>Color Icon Brow Shaper</t>
  </si>
  <si>
    <t>Almay Smart Shade Anti-Aging Skin tone Makeup</t>
  </si>
  <si>
    <t>Neutrogena mineral sheen</t>
  </si>
  <si>
    <t>Rimmel Stay Matte</t>
  </si>
  <si>
    <t xml:space="preserve">Wet'n'wild pressed powder </t>
  </si>
  <si>
    <t>Olay eye serum</t>
  </si>
  <si>
    <t>Sally Hansen Mega Strength Nail Polish</t>
  </si>
  <si>
    <t>Maybelline Great Lash Waterproof Mascara</t>
  </si>
  <si>
    <t>Milani Retouch and erase</t>
  </si>
  <si>
    <t>Revlon Colorstay Foundation Normal/Dry</t>
  </si>
  <si>
    <t>Brush thing</t>
  </si>
  <si>
    <t>Rayovac 312 hearing aid batteries 24 count</t>
  </si>
  <si>
    <t>Living solutions air bed queen size with pump</t>
  </si>
  <si>
    <t>Carex foldable crutches</t>
  </si>
  <si>
    <t>David Beckham Cologne</t>
  </si>
  <si>
    <t>Ferrous Gluconate (mason Natural)</t>
  </si>
  <si>
    <t>Heinz Yellow Mustard</t>
  </si>
  <si>
    <t>Summer's Eve Extra Cleansing Vaginal Douche</t>
  </si>
  <si>
    <t>Summer's Eve Wipes</t>
  </si>
  <si>
    <t>Pack opened, some missing</t>
  </si>
  <si>
    <t>Blood Pressure Monitor (Automatic Arm)</t>
  </si>
  <si>
    <t xml:space="preserve">Nicoderm 14 patches </t>
  </si>
  <si>
    <t>Walgreens 4 mg Nicotine Lozenge Spearmint 72 count</t>
  </si>
  <si>
    <t>Walgreens 4 mg nicotine Gum Orange 100 Pieces</t>
  </si>
  <si>
    <t>Walgreens 4 mg Nicotine Gum 110 pieces</t>
  </si>
  <si>
    <t>Nicorette 2 mg Mini Lozenges 81 count</t>
  </si>
  <si>
    <t>Walgreens Blood Glucose Test Strips 25</t>
  </si>
  <si>
    <t>Walgreens Blood Glucose Test Strips 100</t>
  </si>
  <si>
    <t>Walgreens Ketone Test Strips 50</t>
  </si>
  <si>
    <t>One touch Verio 25</t>
  </si>
  <si>
    <t xml:space="preserve">Walgreens Ketone Test Strips 50 </t>
  </si>
  <si>
    <t>Accu chek fast clix 102 lancelets</t>
  </si>
  <si>
    <t>Accu chek smart view 100</t>
  </si>
  <si>
    <t>Contour 100 strips</t>
  </si>
  <si>
    <t>Microlet 100 Colored lancelets</t>
  </si>
  <si>
    <t>Colgate cavity protection tooth paste</t>
  </si>
  <si>
    <t>Colgate cavity protection tooth paste Travel Size</t>
  </si>
  <si>
    <t>Arm and Hammer Advanced White Tooth Paste</t>
  </si>
  <si>
    <t>Walgreens Instant Oral Pain Relief</t>
  </si>
  <si>
    <t>Chips Ahoy Cereal 12 oz</t>
  </si>
  <si>
    <t>Royal Dansk Cookies 12 oz</t>
  </si>
  <si>
    <t xml:space="preserve">Dr. Pepper 12 Pack </t>
  </si>
  <si>
    <t>Premier Protein Shakes 4-pack</t>
  </si>
  <si>
    <t>Missing 3</t>
  </si>
  <si>
    <t>Expired 6 pack of Similac Liquid Formula</t>
  </si>
  <si>
    <t>Expired</t>
  </si>
  <si>
    <t>Similac Powder Formula</t>
  </si>
  <si>
    <t>Opened and dumped into trash</t>
  </si>
  <si>
    <t>Foster Grant +2.0 Gavin Compact Glasses</t>
  </si>
  <si>
    <t>Pet Shoppe doggie pee pads 32 pack</t>
  </si>
  <si>
    <t>Smile and Save Paper Towels 8 rolls</t>
  </si>
  <si>
    <t>Charmin Ultra Toilet Paper 6 Rolls</t>
  </si>
  <si>
    <t>Charmin Essentials Toilet Paper 9 rolls</t>
  </si>
  <si>
    <t>Scott Toilet Paper 6 Rolls</t>
  </si>
  <si>
    <t>_______ Big Roll Toilet Paper 4 rolls</t>
  </si>
  <si>
    <t>Charmin Essentials Toilet Paper 12 rolls</t>
  </si>
  <si>
    <t>Glade Candle</t>
  </si>
  <si>
    <t>One Mixed Pleasures Condoms 3 Pack</t>
  </si>
  <si>
    <t>Neutrogena T-Gel Therapeutic Shampoo 4.4 oz</t>
  </si>
  <si>
    <t>Walgreens True Focus blood Glucose Test Strips 50 ct</t>
  </si>
  <si>
    <t>NYX Can't Stop Won't Stop Foundation 1 oz</t>
  </si>
  <si>
    <t>Boiron Arnicare Cream</t>
  </si>
  <si>
    <t>M&amp;M Pretzel Share Size</t>
  </si>
  <si>
    <t>Colgate Maxfresh toothpaste 6 oz</t>
  </si>
  <si>
    <t>Reese's 5 oz Valentine's Day Heart</t>
  </si>
  <si>
    <t>Walgreens Severe Cold and Flu</t>
  </si>
  <si>
    <t>Mucinex Cold, Flu, &amp; Sore Throat Liquid Gels</t>
  </si>
  <si>
    <t>Mucinex Severe Congestion and Pain</t>
  </si>
  <si>
    <t>Coffee Mate Hazelnut</t>
  </si>
  <si>
    <t>Smart Water</t>
  </si>
  <si>
    <t>Gerber Arrowroot Biscuits</t>
  </si>
  <si>
    <t>Nice Goji Berry Blend</t>
  </si>
  <si>
    <t>Lays 7 oz Sour Cream &amp; Onion</t>
  </si>
  <si>
    <t>Lays Nashville Chicken Chips</t>
  </si>
  <si>
    <t>Cheetos Popcorn Flamin</t>
  </si>
  <si>
    <t>Lays Kettle Cooked</t>
  </si>
  <si>
    <t>Nut Harvets Spicy Cashews</t>
  </si>
  <si>
    <t>Organic Valley Stringles String Cheese</t>
  </si>
  <si>
    <t>Core Bar</t>
  </si>
  <si>
    <t>Grandma's Cookies</t>
  </si>
  <si>
    <t>Pepperidge Farms Milano</t>
  </si>
  <si>
    <t>Pepperidge Farms Cookies</t>
  </si>
  <si>
    <t>Thomas biscuits</t>
  </si>
  <si>
    <t>Loaf of Bread</t>
  </si>
  <si>
    <t>Nothing bb 08/28</t>
  </si>
  <si>
    <t>Merci Chocolate</t>
  </si>
  <si>
    <t>Ferrero Golden Gallery</t>
  </si>
  <si>
    <t>Turtles</t>
  </si>
  <si>
    <t>Garnier for Men Fructis</t>
  </si>
  <si>
    <t>Old Spice Swagger Shower Gel</t>
  </si>
  <si>
    <t>Tide Single Load</t>
  </si>
  <si>
    <t>Kiss Acrylic Nails</t>
  </si>
  <si>
    <t xml:space="preserve">Afrin </t>
  </si>
  <si>
    <t>Starbucks Sumatra Blend</t>
  </si>
  <si>
    <t>Werther's Original Caramels</t>
  </si>
  <si>
    <t>Turkey and Cheddar Sub</t>
  </si>
  <si>
    <t>Italian Sub with Dressing</t>
  </si>
  <si>
    <t>Italisn Sub</t>
  </si>
  <si>
    <t>Chicken on Hawaiian Sweet Bread</t>
  </si>
  <si>
    <t>Cheese &amp; Fruit Bites</t>
  </si>
  <si>
    <t>Raibow Veggie Wrap</t>
  </si>
  <si>
    <t>Edible Cookie Dough</t>
  </si>
  <si>
    <t>Taco Salad</t>
  </si>
  <si>
    <t>Hershey's Bars</t>
  </si>
  <si>
    <t>Children's Benadryl</t>
  </si>
  <si>
    <t>Theraworx</t>
  </si>
  <si>
    <t>Hostess Hot Dog Buns</t>
  </si>
  <si>
    <t>American Greetings Large Gift Bag</t>
  </si>
  <si>
    <t>AG Medium Gift Bag</t>
  </si>
  <si>
    <t>AG Cellophane Bag</t>
  </si>
  <si>
    <t>AG Stickers</t>
  </si>
  <si>
    <t>AG Small Tissue Paper</t>
  </si>
  <si>
    <t xml:space="preserve">AG Large Tissue Paper </t>
  </si>
  <si>
    <t>SLASHED</t>
  </si>
  <si>
    <t>AG Large Gift Bag</t>
  </si>
  <si>
    <t>AG Small Gift Bag</t>
  </si>
  <si>
    <t>Papyrus  thank you Cards</t>
  </si>
  <si>
    <t>Papyrus Unicorn Cards</t>
  </si>
  <si>
    <t>African Pride Pre-Shampoo</t>
  </si>
  <si>
    <t>African Pride Moisturizing Leave-In</t>
  </si>
  <si>
    <t>Mane Choice Crystal Orchid Biotin Infused Styling Gel</t>
  </si>
  <si>
    <t>Campbells Style Tomateo &amp;Sweet Basil Bisque Soup</t>
  </si>
  <si>
    <t>Oreo Cookies 5.2 oz</t>
  </si>
  <si>
    <t>Tampax Pearl, Plastic Tampons, Unscented, Regular</t>
  </si>
  <si>
    <t>Walgreens Wal-Finate Allergy Relief Tablets</t>
  </si>
  <si>
    <t>Scuni No-Slip Grip Mini Claw Clips</t>
  </si>
  <si>
    <t>Advil Liqui-Gels Ibuprofen Pain Reliever / Fever Reducer Capsules 200 ct</t>
  </si>
  <si>
    <t>Hi Chew Fruit Chews Strawberry</t>
  </si>
  <si>
    <t xml:space="preserve">Walgreens Early Result Pregnancy Tests </t>
  </si>
  <si>
    <t>Bed Head Paste</t>
  </si>
  <si>
    <t>Tangle Teezer Detangling Hairbrush</t>
  </si>
  <si>
    <t>Hole Punch</t>
  </si>
  <si>
    <t>Zarbee's Cough Syrup &amp; Mucus</t>
  </si>
  <si>
    <t>Zarbee's Cough Syrup &amp; Immune</t>
  </si>
  <si>
    <t>Zarbee's Cough Syrup &amp; Mucus Nighttime</t>
  </si>
  <si>
    <t>Zarbee's Cough Syrup</t>
  </si>
  <si>
    <t>Walgreens Children's Cold</t>
  </si>
  <si>
    <t>Claritin Children's Allergy</t>
  </si>
  <si>
    <t>Children's Allegra Allergy</t>
  </si>
  <si>
    <t>Dimetapp Children's Cold and Cough</t>
  </si>
  <si>
    <t>Wal-Tap Children's Cold and Flu Double</t>
  </si>
  <si>
    <t>Wal-Tap Children's Cold and Flu</t>
  </si>
  <si>
    <t>Flonase</t>
  </si>
  <si>
    <t>bb 07/20</t>
  </si>
  <si>
    <t>Delsym Children's Cough</t>
  </si>
  <si>
    <t>Tylenol Infant's Pain and Fever</t>
  </si>
  <si>
    <t>Walgreens Pain and Fever</t>
  </si>
  <si>
    <t>Children's Xyzal Allergy 24 hour</t>
  </si>
  <si>
    <t>Mucinex Children's Cough and Congestion</t>
  </si>
  <si>
    <t>Tate's Cookies</t>
  </si>
  <si>
    <t>Dual Outlet Travel Adapter Plug</t>
  </si>
  <si>
    <t>Execedrin Migrane 200 capsules</t>
  </si>
  <si>
    <t>Cottonelle flushable wipes Twin Pack</t>
  </si>
  <si>
    <t>Dove Deodorant Wipes</t>
  </si>
  <si>
    <t>PayDay Snack Size</t>
  </si>
  <si>
    <t>Premium Nabisco Saltine Crackers</t>
  </si>
  <si>
    <t xml:space="preserve">Field Trip Beef Jerky </t>
  </si>
  <si>
    <t>Nice Beef Jerky</t>
  </si>
  <si>
    <t>Country Archer Beef Jerky</t>
  </si>
  <si>
    <t>Old Wisconsin Turkey Bites</t>
  </si>
  <si>
    <t>Duke's Smoked Shorty Sausages</t>
  </si>
  <si>
    <t xml:space="preserve">Slim Jim </t>
  </si>
  <si>
    <t>Lindt Lindor Dulce Leche</t>
  </si>
  <si>
    <t>Caffarel Assorted Minieggs</t>
  </si>
  <si>
    <t>Hershey's Party Pack</t>
  </si>
  <si>
    <t>M&amp;M Peanut Party Size</t>
  </si>
  <si>
    <t>Ritz Crisp Thins</t>
  </si>
  <si>
    <t>Golden Oreo Double Stuff</t>
  </si>
  <si>
    <t>Chips Ahoy Chunky Chip Cookies</t>
  </si>
  <si>
    <t>Oreo Cookies</t>
  </si>
  <si>
    <t>Oreo Family Size</t>
  </si>
  <si>
    <t>Hostess Ding Dongs</t>
  </si>
  <si>
    <t>Hostess Twinkies</t>
  </si>
  <si>
    <t>Hostess Cup Cakes</t>
  </si>
  <si>
    <t>Hostess Zingers</t>
  </si>
  <si>
    <t>Nice Roasted Mixed Nuts</t>
  </si>
  <si>
    <t>Nice Cajun Snack Mix</t>
  </si>
  <si>
    <t>12/?/20</t>
  </si>
  <si>
    <t>Walgreens Probiotics</t>
  </si>
  <si>
    <t>Walgreens Women's probiotics capsules</t>
  </si>
  <si>
    <t>Walgreens Anti Diarrheal Softgels</t>
  </si>
  <si>
    <t>Chex Mix</t>
  </si>
  <si>
    <t>Alka Seltzer</t>
  </si>
  <si>
    <t>Fleet</t>
  </si>
  <si>
    <t>Bigelow Tea</t>
  </si>
  <si>
    <t>Android Type C Cable</t>
  </si>
  <si>
    <t>Walgreens Magnesium Citrate</t>
  </si>
  <si>
    <t>Miralax</t>
  </si>
  <si>
    <t>Cocoa Puffs</t>
  </si>
  <si>
    <t xml:space="preserve">Resistance C </t>
  </si>
  <si>
    <t>Keebler Chips Deluxe Rainbow Cookies</t>
  </si>
  <si>
    <t>Nice Raisins Pack of 6</t>
  </si>
  <si>
    <t>Twizzlers Bites</t>
  </si>
  <si>
    <t>Snickers Minis</t>
  </si>
  <si>
    <t>Hershey's Sugar Free</t>
  </si>
  <si>
    <t>Butterfinger Assorted Minis</t>
  </si>
  <si>
    <t>Hershey's Drops</t>
  </si>
  <si>
    <t>Snickers Variety Fun Size</t>
  </si>
  <si>
    <t>York Minis</t>
  </si>
  <si>
    <t>Reese's Pieces minis</t>
  </si>
  <si>
    <t>Twix Minis</t>
  </si>
  <si>
    <t>Hershey's Kisses Family Pack</t>
  </si>
  <si>
    <t>Kit Kat Snack Size</t>
  </si>
  <si>
    <t>Nice Malted Milk Balls</t>
  </si>
  <si>
    <t>Starburst Jellybeans</t>
  </si>
  <si>
    <t>Donettes Hostess</t>
  </si>
  <si>
    <t>Nice Wasabi Snacks</t>
  </si>
  <si>
    <t>Nice Banana Chips</t>
  </si>
  <si>
    <t>Nice Mixed Nuts</t>
  </si>
  <si>
    <t>Nice Whole Cashews</t>
  </si>
  <si>
    <t>Ziploc 90 Sandwich Bags</t>
  </si>
  <si>
    <t>Body Armor Water</t>
  </si>
  <si>
    <t>Ferrero Collection Assorted Truffles</t>
  </si>
  <si>
    <t>Rerrero Rocher x3 Truffles</t>
  </si>
  <si>
    <t>Ghiradelli Squares, Assorted</t>
  </si>
  <si>
    <t>Lindt Chocolate Bar</t>
  </si>
  <si>
    <t>Lindt Lindor Extra Dark Truffles</t>
  </si>
  <si>
    <t xml:space="preserve">Lindt Lindor </t>
  </si>
  <si>
    <t>Walgreens Children's Ibuprofen 100</t>
  </si>
  <si>
    <t>Nothing, bb 12/21</t>
  </si>
  <si>
    <t>Walgreens Children's Ibuprofen 100 Dye-Free</t>
  </si>
  <si>
    <t>Walgreens Cold, Cough, &amp; Sore Throat</t>
  </si>
  <si>
    <t>Nothing, bb 2/22</t>
  </si>
  <si>
    <t>Walgreens Cough</t>
  </si>
  <si>
    <t>Nothing bb 1/22</t>
  </si>
  <si>
    <t>Mucinex Children's Cough</t>
  </si>
  <si>
    <t>Walgreens Children's Ibuprofen 100 Dye-Free Twin Pack</t>
  </si>
  <si>
    <t>Children's Wal-Tap DM</t>
  </si>
  <si>
    <t>Snickers Peanut Brownie Sharing Size</t>
  </si>
  <si>
    <r>
      <rPr>
        <rFont val="Arial"/>
        <b/>
        <color theme="1"/>
      </rPr>
      <t xml:space="preserve">Money  </t>
    </r>
    <r>
      <rPr>
        <rFont val="Arial"/>
        <b/>
        <color theme="1"/>
        <u/>
      </rPr>
      <t>Wasted</t>
    </r>
  </si>
  <si>
    <t>Average Per Haul</t>
  </si>
  <si>
    <t>Top Fin® Hinged Aquarium Glass Top</t>
  </si>
  <si>
    <t>Chipped</t>
  </si>
  <si>
    <t>Tetra Whisper 10 Gallon Filter</t>
  </si>
  <si>
    <t>Top Fin® 50ft Water Changer</t>
  </si>
  <si>
    <t>Zoo Med Repti Fogger Humidifier</t>
  </si>
  <si>
    <t>EheimJager TruTemp Aquarium Heater</t>
  </si>
  <si>
    <t>Top Fin® Silenstream™ Power Filter</t>
  </si>
  <si>
    <t>Petmate® Le Bistro Pet Feeder</t>
  </si>
  <si>
    <t>Simply Nourish™ Large Breed Dog Food</t>
  </si>
  <si>
    <t xml:space="preserve">Natural Balance  Indoor Adult Cat Food </t>
  </si>
  <si>
    <t>Purina Pro Plan Large Breed Puppy Food</t>
  </si>
  <si>
    <t>Royal Canin® Special 33 Adult Cat Food</t>
  </si>
  <si>
    <t>Simply Nourish® Small Breed Dog Food</t>
  </si>
  <si>
    <t>Nite Ize® PetLit™ LED Paw Collar Light</t>
  </si>
  <si>
    <t>Nothing - Batteries Included</t>
  </si>
  <si>
    <t>Top Paw® Panda Pet Socks</t>
  </si>
  <si>
    <t>KAYTEE® Forti-Diet Parrot Food</t>
  </si>
  <si>
    <t>KAYTEE® Forti-Diet Parakeet Food</t>
  </si>
  <si>
    <t>Grreat Choice® Chewy Jerky Dog Treat</t>
  </si>
  <si>
    <t>Nothing (opened)</t>
  </si>
  <si>
    <t>Hill's® Hypoallergenic Dog Treat</t>
  </si>
  <si>
    <t>GNC Pets® Urinary Support Chewable Dog Tablets</t>
  </si>
  <si>
    <t>Rep-Cal Maintenance Formula Adult Bearded Dragon Food</t>
  </si>
  <si>
    <t>Natural Balance Dog Food - Vegetarian, Vegan</t>
  </si>
  <si>
    <t>Higgins Vita Seed Cockatiel Food</t>
  </si>
  <si>
    <t>Andis® ProClip Excel™ 5-Speed Pet Hair Clipper</t>
  </si>
  <si>
    <t>TopFin H300 Aquarium Heater</t>
  </si>
  <si>
    <t>Tear in the bag</t>
  </si>
  <si>
    <t>Virbac® C.E.T.® Enzymatic Oral Hygiene Care Dog Chews</t>
  </si>
  <si>
    <t>Hills® Prescription Diet® Adult Dog Food - Chicken</t>
  </si>
  <si>
    <t>KAYTEE® CritterTrail Home Look Out Expansion Kit</t>
  </si>
  <si>
    <t>Petstages® Purr Pillow Cat Toy</t>
  </si>
  <si>
    <t>PawZ® Rubber Dog Boots</t>
  </si>
  <si>
    <t>Vitakraft® Timothy Premium Sweet Grass Hay</t>
  </si>
  <si>
    <t>Top Paw® Basic Dog Carrier</t>
  </si>
  <si>
    <t>DC Comics™ Superman Dog Harness</t>
  </si>
  <si>
    <t>Newman's Own Organic Cat Food</t>
  </si>
  <si>
    <t>Exp Date 10/26/19</t>
  </si>
  <si>
    <t>Grannick's Bitter Apple® Deterrent Pet Spray</t>
  </si>
  <si>
    <t>13W Reptile UVB Light</t>
  </si>
  <si>
    <t>Returned - still works</t>
  </si>
  <si>
    <t>KONG® Reflective Pocket Dog Harness</t>
  </si>
  <si>
    <t>NOTHING</t>
  </si>
  <si>
    <t>Whisker City® Marble Double Diner Cat Bowl</t>
  </si>
  <si>
    <t>Wooden leg needed glued on</t>
  </si>
  <si>
    <t>Nature's Variety® Instinct® Raw Cat Food - Natural, Grain Free, Chicken</t>
  </si>
  <si>
    <t>Top Paw® Disposable Male Wrap Dog Diapers XS</t>
  </si>
  <si>
    <t>Nature's Variety® Instinct® Cat Food - Grain Free</t>
  </si>
  <si>
    <t>Nothing (except the cat litter they poured over the cans)</t>
  </si>
  <si>
    <t>Aqueon® QuietFlow Aquarium Power Filter 10</t>
  </si>
  <si>
    <t>Returned</t>
  </si>
  <si>
    <t>Merry &amp; Bright™ Festive Rawhide 22" Knotted Bone Dog Treat</t>
  </si>
  <si>
    <t>Nothing (Seasonal?)</t>
  </si>
  <si>
    <t>Top Fin® Light Brown Driftwood Aqaurium Ornament</t>
  </si>
  <si>
    <t>Nature's Variety® Instinct® Frozen Raw Patties Dog Food - Natural, Grain Free</t>
  </si>
  <si>
    <t>Blue Buffalo Life Protection Formula Adult Dog Food - Chicken &amp; Brown Rice 30lb</t>
  </si>
  <si>
    <t>Return/damaged packaging; dumped into trash bag</t>
  </si>
  <si>
    <t>Royal Canin® Breed Health Nutrition™ Boxer Adult Dog Food 30lb</t>
  </si>
  <si>
    <t>Top Fin® Essentials Aquarium Starter Kit 10 Gallon</t>
  </si>
  <si>
    <t>DNR: Do Not Resale/Restock?</t>
  </si>
  <si>
    <t>KAYTEE® CritterTrail Two Level Habitat</t>
  </si>
  <si>
    <t>Purina Tidy Cats Breeze Hooded Litter Box System</t>
  </si>
  <si>
    <t>Merry &amp; Bright™ Festive Rawhide 22" Knotted Bone Dog Treat (1 lb 4 oz)</t>
  </si>
  <si>
    <t>Pack Squeeky Toys</t>
  </si>
  <si>
    <t>Solid Gold Indigo Moon® Cat Food - Chicken &amp; Egg, Grain Free, Gluten Free 3lb</t>
  </si>
  <si>
    <t>Slashed; dumped into bag</t>
  </si>
  <si>
    <t xml:space="preserve">Solid Gold Indigo Moon ™ Hollistic Cat &amp; Kitten Food - Natural, High Protein, Grain Free 3lb </t>
  </si>
  <si>
    <t>Authority Adult Dog Food - Lamb &amp; Rice 34 lb</t>
  </si>
  <si>
    <t>Castor &amp; Pollux Pristine Grain Free Beef &amp; Chickpea Small Breed Dog Food 4lb</t>
  </si>
  <si>
    <t>Merrick® Limited Ingredient Diet Real Salmon Adult Dog Food - Natural, Grain Free 12lb</t>
  </si>
  <si>
    <t>Only Natural Pet® Feline PowerFood Cat Food - Limited Ingredient, Natural, Grain Free, Poultry 3lb</t>
  </si>
  <si>
    <t>All Living Things® The Power of 5™ Rabbit Diet</t>
  </si>
  <si>
    <t>Blue Buffalo Wilderness Grain Free Small Breed Adult Dog Food 11lb</t>
  </si>
  <si>
    <t>Great Choice® Fortified Cockatiel Bird Food</t>
  </si>
  <si>
    <t>Blue Buffalo Life Protection Formula Puppy Food - Chicken &amp; Brown Rice</t>
  </si>
  <si>
    <t>Merry &amp; Bright™ Festive Rawhide (5 oz)</t>
  </si>
  <si>
    <t>Merry &amp; Bright™ Festive Rawhide 5 ct (6.1 oz)</t>
  </si>
  <si>
    <t>Merry &amp; Bright™ Festive Jolly Rid (2 lb 4 oz)</t>
  </si>
  <si>
    <t>Limited Edition Greenies filled Plastic Candy Cane</t>
  </si>
  <si>
    <t>Top Paw Male Wrap Up Small</t>
  </si>
  <si>
    <t>KONG® Classic Dog Toy - Treat Dispensing Small</t>
  </si>
  <si>
    <t>Fancy Feast Wet Food</t>
  </si>
  <si>
    <t>Party Time Bandana</t>
  </si>
  <si>
    <t>Merry and Bright Red Squeak Ring</t>
  </si>
  <si>
    <t>Green Squeak Bone</t>
  </si>
  <si>
    <t>Red Squeak Bone</t>
  </si>
  <si>
    <t>Blue Squeak Bone</t>
  </si>
  <si>
    <t>Crazy Squeak Gingerbread</t>
  </si>
  <si>
    <t>Crazy Squeak Candy Cane</t>
  </si>
  <si>
    <t>Chicken Squeak</t>
  </si>
  <si>
    <t>Acorn Squeak</t>
  </si>
  <si>
    <t>Plush #Baked Pie</t>
  </si>
  <si>
    <t>Plush Tweety Bird</t>
  </si>
  <si>
    <t>Plush Red Hairy Creature</t>
  </si>
  <si>
    <t>Plush Holiday Bungee Yeti Dog Toy - Crinkle, Squeaker</t>
  </si>
  <si>
    <t>Dan Dee Plush Rudolph</t>
  </si>
  <si>
    <t>Plush Penguin</t>
  </si>
  <si>
    <t>Plush Hedge Hog</t>
  </si>
  <si>
    <t>Plush Monkey</t>
  </si>
  <si>
    <t>Plush Christmas Tree</t>
  </si>
  <si>
    <t>Plush Gingerbread</t>
  </si>
  <si>
    <t>Plush Bobo Dog Toy</t>
  </si>
  <si>
    <t>Plush Gingerbread (weird version)</t>
  </si>
  <si>
    <t>Plush pumpkin</t>
  </si>
  <si>
    <t>Top Paw Play Toy</t>
  </si>
  <si>
    <t>Top Paw Pull Toy</t>
  </si>
  <si>
    <t>Top Paw® Squeaker Puppy Dog Toy</t>
  </si>
  <si>
    <t>DC Pet Bandana Small</t>
  </si>
  <si>
    <t>Large Puppy Halloween Costume</t>
  </si>
  <si>
    <t>Cat Lion Headdress</t>
  </si>
  <si>
    <t>Puppia® Soft Adjustable Dog Harness</t>
  </si>
  <si>
    <t>Head Chef Top Paw Shirt Small</t>
  </si>
  <si>
    <t>Thrills and Chills Aquarium Decor</t>
  </si>
  <si>
    <t>Whisker City Easy Release Cat Collar</t>
  </si>
  <si>
    <t>Thrills &amp; Chills™ Halloween Mouth &amp; Fangs Dog Collar</t>
  </si>
  <si>
    <t>Blue Buffalo Life Protection Formula Senior Dog Food - Chicken &amp; Brown Rice 15 lb</t>
  </si>
  <si>
    <t>Purina ONE SmartBlend Healthy Weight Formula Adult Dog Food - Turkey</t>
  </si>
  <si>
    <t>Iams® ProActive Health® Mature Adult Dog Food</t>
  </si>
  <si>
    <t>Top Paw Tie Out 50 ft tie out</t>
  </si>
  <si>
    <t>Missing packaging</t>
  </si>
  <si>
    <t>Top Paw Reflective Bandana</t>
  </si>
  <si>
    <t>Nature's Recipe Easy to Digest Dog Food - Grain Free</t>
  </si>
  <si>
    <t>PetSafe® Bark Control Dog Collar</t>
  </si>
  <si>
    <t>Nothing—package damaged</t>
  </si>
  <si>
    <t>Whisker City® Moons &amp; Stars Comfort Kitten Harness</t>
  </si>
  <si>
    <t>All Living Things® Exercise Wheel</t>
  </si>
  <si>
    <t>Chipped plastic</t>
  </si>
  <si>
    <t xml:space="preserve">Royal canin canned dog food </t>
  </si>
  <si>
    <t>Top Paw® By Conair® Palm Pro Micro Pet Trimmer</t>
  </si>
  <si>
    <t>Top Paw® Roll Rope + Chew Bone Dog Toy</t>
  </si>
  <si>
    <t>Torn</t>
  </si>
  <si>
    <t>Nature's Miracle® Disposable Prefilled Cat Litter Pan</t>
  </si>
  <si>
    <t>Thrive Fir Bark Reptile Terrarium Bedding</t>
  </si>
  <si>
    <t>Slash in packaging</t>
  </si>
  <si>
    <t>Purina® Beggin' Dog Treats - Chicken</t>
  </si>
  <si>
    <t>PetSafe® SSSCAT® Motion-Activated Spray Pet Deterrent</t>
  </si>
  <si>
    <t>Hill's® Prescription Diet® Hypoallergenic Dog Treat</t>
  </si>
  <si>
    <t>Authority Dental &amp; Multivitamin Large Dog Treats Parsley Mint - Gluten Free, Grain Free</t>
  </si>
  <si>
    <t>Simply nourish small breed adult 5 lb</t>
  </si>
  <si>
    <t>Nature's Variety® Instinct® Limited Ingredient Diet Adult Dog Food - Natural, Grain Free, Raw, Lamb 11 lb</t>
  </si>
  <si>
    <t>Nature's Variety® Instinct® Limited Ingredient Diet Adult Dog Food - Natural, Grain Free, Real Beef and Barley Recipe 25 lb</t>
  </si>
  <si>
    <t>Eukanuba Puppy Food - Lamb &amp; Rice</t>
  </si>
  <si>
    <t>Nature's Variety® Instinct® Dog Food - Grain Free, Gluten Free</t>
  </si>
  <si>
    <t>Best by 11/9/19</t>
  </si>
  <si>
    <t>Greenies Breath Buster Bites Dental Dog Treats - Grain Free, Crisp Apple</t>
  </si>
  <si>
    <t>Nutro Kitchen Classics Adult Dog Food - Natural, grass fed lamb and brown rice dinner</t>
  </si>
  <si>
    <t>Wellness® Simple Limited Ingredient Diet Adult Dog Food - Natural, Grain Free</t>
  </si>
  <si>
    <t>Assorted holiday themed dog toys</t>
  </si>
  <si>
    <t>Nothing. Holiday themed.</t>
  </si>
  <si>
    <t>Top Paw® Summer Fun Toucan Pet Bikini</t>
  </si>
  <si>
    <t>Missing a piece</t>
  </si>
  <si>
    <t>Blue Buffalo Basics Limited Ingredient Turkey &amp; Potato Small Breed Dog Food</t>
  </si>
  <si>
    <t>Bag Opened, resealed, not dumped out</t>
  </si>
  <si>
    <t>Wellness® Complete Health Indoor Cat Food</t>
  </si>
  <si>
    <t>Nature's Variety® Instinct® Be Natural ™ Dog Food - Natural, Raw, Salmon &amp; Brown Rice</t>
  </si>
  <si>
    <t>Hill's® Science Diet® Small Paws Adult Dog Food - Chicken Meal &amp; Rice</t>
  </si>
  <si>
    <t>Top Paw Scented Waste Bags 240 ct</t>
  </si>
  <si>
    <t>Package opened</t>
  </si>
  <si>
    <t>Top Paw® By Conair® Soft Slicker Pet Brush</t>
  </si>
  <si>
    <t>Top Paw® Flying Poop Scented Waste Pickup Bags - Blooming Meadow 60 count</t>
  </si>
  <si>
    <t>Cloud Star ® Wag More Bark Less® Dog Treat - Natural, Grain Free</t>
  </si>
  <si>
    <t>Greenies Regular Dental Dog Treats 12 count</t>
  </si>
  <si>
    <t>KAYTEE® Fiesta® Hamster and Gerbil Food</t>
  </si>
  <si>
    <t>Calm Paws Behavior Support™ Caring Dog Collar with Calming Gel Patch</t>
  </si>
  <si>
    <t>Crave Adult Cat Food - Natural, Grain Free, Chicken Pate</t>
  </si>
  <si>
    <t>Top Paw® Mesh Dog Harness XS Pink and Black</t>
  </si>
  <si>
    <t>Top Paw® Reflective Pet Raincoat XS</t>
  </si>
  <si>
    <t>Top Fin® Betta Mini Rock Artificial Aquarium Plant</t>
  </si>
  <si>
    <t xml:space="preserve">Broken, fixable. </t>
  </si>
  <si>
    <t>Merrick Limited Ingredient Adult Dog Food - Salmon &amp; Sweet Potato, Natural, Grain Free</t>
  </si>
  <si>
    <t>Nothing—bb 09/21</t>
  </si>
  <si>
    <t>Purina Pro Plan Focus Sensitive Skin &amp; Stomach Adult Cat Food 7 lb</t>
  </si>
  <si>
    <t>Simply Nourish® Senior Dog Food - Natural, Chicken &amp; Brown Rice 30 lb</t>
  </si>
  <si>
    <t>Royal Canin® Size Health Nutrition™ Large Puppy Food large puppy 18 lb</t>
  </si>
  <si>
    <t>Giant plush dog toy</t>
  </si>
  <si>
    <t>Shipwreck Tank Ornament</t>
  </si>
  <si>
    <t>Wild Frontier Canned Dog Food</t>
  </si>
  <si>
    <t>Wild Frontier went out of business</t>
  </si>
  <si>
    <t>Wild Frontier 24 lb Dog Food</t>
  </si>
  <si>
    <t>Kong Leash with Pouch</t>
  </si>
  <si>
    <t>Kong Dog Harness</t>
  </si>
  <si>
    <t>Blue Buffalo Wilderness Large Breed Adult Dog Food - Grain Free, Salmon</t>
  </si>
  <si>
    <t>Eukanuba Adult Dog Food - Chicken</t>
  </si>
  <si>
    <t>Tear in back of bag</t>
  </si>
  <si>
    <t>Hill's® Science Diet® Puppy Food - Small Bites, Chicken Meal &amp; Barley</t>
  </si>
  <si>
    <t>Nature's Recipe Adult Dog Food - Grain Free 12 lbs</t>
  </si>
  <si>
    <t>Royal Canin Adult dog food 17 lbs</t>
  </si>
  <si>
    <t>Instinct® Frozen Raw Dog Food - Natural, Grain Free, Raw</t>
  </si>
  <si>
    <t xml:space="preserve">Top Paw Disposable Diapers </t>
  </si>
  <si>
    <t>Top Paw® Detangle Dog Spray - Fresh &amp; Clean</t>
  </si>
  <si>
    <t>Blue Buffalo Wilderness Adult Cat Food - Grain Free, Natural, Salmon</t>
  </si>
  <si>
    <t>Nulo MedalSeries Hairball Management Cat Food - Grain Free</t>
  </si>
  <si>
    <t>Pet safe easy walk no pull harness</t>
  </si>
  <si>
    <t>Top Paw® 3-in-1 Pet Coat</t>
  </si>
  <si>
    <t>ThunderShirt® Insanely Calm™ Dog Anxiety Shirt</t>
  </si>
  <si>
    <t xml:space="preserve">UFO Fish Tank Ornament </t>
  </si>
  <si>
    <t>Castor &amp; Pollux Organix Grain Free Chicken &amp; Sweet Potato Cat Food, Organic 6 lb</t>
  </si>
  <si>
    <t>KAYTEE® Fiesta® Guinea Pig Groumet Variety Diet</t>
  </si>
  <si>
    <t>Simply Nourish Adult 24 lb Dog Food</t>
  </si>
  <si>
    <t>Rip in bag</t>
  </si>
  <si>
    <t>Blue Buffalo Wilderness Large Breed Adult Dog Food - Grain Free, Chicken, 24 lb</t>
  </si>
  <si>
    <t>Feline Pine Non-Clumping Cat Litter, 40 lb</t>
  </si>
  <si>
    <t>Top Paw Hooded Winter Coat</t>
  </si>
  <si>
    <t>Top Paw 3-in-1 Jacket</t>
  </si>
  <si>
    <t>Top Paw Bonded Fleece Turtle Neck</t>
  </si>
  <si>
    <t>Top Paw Two Tone Cozy Coat</t>
  </si>
  <si>
    <t>Top Paw Monster Hat</t>
  </si>
  <si>
    <t>Top Paw Black Aztec Fleece Hoodie</t>
  </si>
  <si>
    <t>Top Paw Pink Dot Sweater</t>
  </si>
  <si>
    <t>Top Paw Tan Sweater, Red Stripe</t>
  </si>
  <si>
    <t>Top Paw Blue Green Ombre Puffer XL</t>
  </si>
  <si>
    <t>Top Paw Lion Coat</t>
  </si>
  <si>
    <t>Top Paw Sunglasses Heart</t>
  </si>
  <si>
    <t>Top Fin 5.5 Gal Aquarium Starter Kit</t>
  </si>
  <si>
    <t>Returned?</t>
  </si>
  <si>
    <t>Top Fin® Aquarium Biological Cleaner</t>
  </si>
  <si>
    <t>Missing cap (still usable)</t>
  </si>
  <si>
    <t>Tetra® TetraWeekend Slow Release Tropical Fish Feeder</t>
  </si>
  <si>
    <t>Zoo Med Repti Tuff Splashproof Halogen Lamp</t>
  </si>
  <si>
    <t>Grreat Choice® Dog Pads</t>
  </si>
  <si>
    <t>Torn Packaging</t>
  </si>
  <si>
    <t>Top Paw® Disposable Dog Diapers - 30 Pack Large</t>
  </si>
  <si>
    <t>Nutro Twin Packs Pate Cat Food</t>
  </si>
  <si>
    <t>Simply Nourish® Adult Cat Food - Natural, Chicken &amp; Brown Rice 7lb</t>
  </si>
  <si>
    <t>Only Natural Pet® Tasty Bites Digestive Care Cat Treats - Grain Free</t>
  </si>
  <si>
    <t>Applaws® Natural Cat Food Purée - Grain Free, Limited Ingredients, Natural</t>
  </si>
  <si>
    <t>Puppia® RiteFit Dog Harness Black</t>
  </si>
  <si>
    <t>Top Paw® Mesh Dog Harness</t>
  </si>
  <si>
    <t>KONG® Comfort Dog Leash</t>
  </si>
  <si>
    <t>Top Paw® 2-Knot Rope With Ring Dog Toy</t>
  </si>
  <si>
    <t>Top Paw® Rope &amp; Ball Tug Dog Toy - Squeaker</t>
  </si>
  <si>
    <t>Top Paw® Rope Double Tug Dog Toy - Squeaker</t>
  </si>
  <si>
    <t>Top Paw® Rope Tug Dog Toy - Squeaker</t>
  </si>
  <si>
    <t>KONG® Classic Dog Toy &amp; Marathon Treat Combo Pack - Treat Dispensing</t>
  </si>
  <si>
    <t xml:space="preserve">Royal Canin Large Adult 30 lb </t>
  </si>
  <si>
    <t>Purina Beneful Originals 40 lb</t>
  </si>
  <si>
    <t>Hill's® Prescription Diet® l/d Liver Care Dog Food - Pork 17.6 lb</t>
  </si>
  <si>
    <t>Vitakraft® Vita Smart Complete Nutrition Natural Forage Blend Hamster Food 2 lb</t>
  </si>
  <si>
    <t>All Living Things® Tiny Tales™ Small Pet Exercise Ball</t>
  </si>
  <si>
    <t>Blue Buffalo Life Protection Formula Small Breed Adult Dog Food - Chicken &amp; Brown Rice 6 lb</t>
  </si>
  <si>
    <t>Pedigree Dentastix Large Dog Treats</t>
  </si>
  <si>
    <t>Greenies Pill Pockets</t>
  </si>
  <si>
    <t>Blue Buffalo Freedom Grain Free Fish Indoor Cat Food 7 lb</t>
  </si>
  <si>
    <t>Purina Pro Plan Focus Kitten Food - Chicken &amp; Rice 11 lb</t>
  </si>
  <si>
    <t>PetSafe® Gentle Leader® Training Dog Headcollar</t>
  </si>
  <si>
    <t>Adaptil Calm Home Diffuser</t>
  </si>
  <si>
    <t>Top Paw Harness</t>
  </si>
  <si>
    <t>Top Paw Outdoor Boots</t>
  </si>
  <si>
    <t>Top Paw Washable Diaper Cover Up</t>
  </si>
  <si>
    <t>Authority Adult Cat Food Turkey Formula</t>
  </si>
  <si>
    <t>Slashed open, dumped in bag</t>
  </si>
  <si>
    <t>All Living Things® The Power of 5™ Mouse &amp; Rat Diet</t>
  </si>
  <si>
    <t>KONG® AirDog® Donut Squeaker Dog Toy</t>
  </si>
  <si>
    <t>Top Fin® Enchant Aquarium - 3.5 Gallon</t>
  </si>
  <si>
    <t>Milk Bone 11 lb Large Dog Bones</t>
  </si>
  <si>
    <t>Kit &amp; Kaboodles 16 lb Cat Food</t>
  </si>
  <si>
    <t>Burts Bees 2-in-1 Shampoo Conditioner</t>
  </si>
  <si>
    <t>Authority Adult Small Breed Chicken and Rice Formula Dog Food</t>
  </si>
  <si>
    <t>Nutro Cuts in Gravy Cat Food</t>
  </si>
  <si>
    <t>Hill's Science Diet Canned Dog Food</t>
  </si>
  <si>
    <t>Royal Canin Yorkshire Terrier Dog Food 4 count</t>
  </si>
  <si>
    <t>Top Paw Tear'n'Go Waste Bags</t>
  </si>
  <si>
    <t>Top Paw Collar Large</t>
  </si>
  <si>
    <t>Royal Canin Gastrointestinal Dog Food</t>
  </si>
  <si>
    <t>Purina ProPlan Kitten Food</t>
  </si>
  <si>
    <t>All Living Things Bunny Bedding</t>
  </si>
  <si>
    <t>Arm &amp; Hammer Tartar Control EZ Clean Bone Dog Dental Kit - Beef</t>
  </si>
  <si>
    <t>Purina DOg CHow 20 lb</t>
  </si>
  <si>
    <t>Tears in bag; SLASHED</t>
  </si>
  <si>
    <t>Grreat Choice® Dog Pads 50 ct</t>
  </si>
  <si>
    <t>Rachael Ray™ Nutrish® Little Bites Dog Food - Natural, Chicken &amp; Veggies</t>
  </si>
  <si>
    <t>Merrick Backcountry Canned Dog Food</t>
  </si>
  <si>
    <t>Merrick® Classic Small Breed Recipe Adult Dog Food - Natural</t>
  </si>
  <si>
    <t>Royal Canin® Feline Care Nutrition™ Weight Adult Cat Food</t>
  </si>
  <si>
    <t>Arm &amp; Hammer Clump &amp; Seal Cat Litter - Clumping, Multi-Cat</t>
  </si>
  <si>
    <t>Box Ripped in half</t>
  </si>
  <si>
    <t>Freshpet® Dognation® Dog Treat - Natural, Grain Free, Turkey Bacon</t>
  </si>
  <si>
    <t>Purina® Beggin' Strips Dog Treat - Bacon</t>
  </si>
  <si>
    <t>Fancy Feast Wet Cat Food</t>
  </si>
  <si>
    <t>Grreat Choice® Microfiber Hammock Car Seat Cover</t>
  </si>
  <si>
    <t>Top Fin® PF-L Silenstream Aquarium Filter Cartridges - Value Pack</t>
  </si>
  <si>
    <t>Thrive Reptile Terrarium Dome Lamp with Switch</t>
  </si>
  <si>
    <t>One broken</t>
  </si>
  <si>
    <t>Zoo Med Repti Fogger Reptile Terrarium Humidifier</t>
  </si>
  <si>
    <t>Thrive Essential Reptile Basking Spot Bulb</t>
  </si>
  <si>
    <t>All broken with return labels; uncertain if broken before or after return!</t>
  </si>
  <si>
    <t>CHI® Large Nail Clipper</t>
  </si>
  <si>
    <t>Petmate Cargo Kennel</t>
  </si>
  <si>
    <t>You Are Loved® Pride Rainbow Pet Cape</t>
  </si>
  <si>
    <t>Tapeworm Medicine Bayer for Dogs</t>
  </si>
  <si>
    <t>bb 08/21</t>
  </si>
  <si>
    <t>Top Paw® "Chili to My Cheese Fries" Pet Tee</t>
  </si>
  <si>
    <t>Top Paw® "Mermazing" Pet Dress</t>
  </si>
  <si>
    <t>Rubie's Halloween Wonder Woman 1984 Pet Costume</t>
  </si>
  <si>
    <t>Assorted other Pet Apparel and Costumes</t>
  </si>
  <si>
    <t>Purina One 30 lb bags assorted dog food</t>
  </si>
  <si>
    <t>Not expired; no active recall information online.</t>
  </si>
  <si>
    <t>Purina One 40 lb bags assorted dog food</t>
  </si>
  <si>
    <t>Hill's® Prescription Diet® Metabolic Weight Management Dog Food - Chicken</t>
  </si>
  <si>
    <t>Eukanuba Senior Dog Food - Chicken</t>
  </si>
  <si>
    <t>Nutro Wholesome Essentials Adult Dog Food - Natural, Chicken, Brown Rice &amp; Sweet Potato, Non-GMO</t>
  </si>
  <si>
    <t>Nutro Wholesome Essentials Adult Dog Food - Natural, Duck, Brown Rice &amp; Sweet Potato, Non-GMO</t>
  </si>
  <si>
    <t>Simply Nourish® Indoor Adult Cat Food - Chicken &amp; Oatmeal</t>
  </si>
  <si>
    <t>BB 05/10</t>
  </si>
  <si>
    <t>Rachael Ray™ Nutrish® Indoor Complete Cat Food - Natural, Chicken with Lentils &amp; Salmon Recipe</t>
  </si>
  <si>
    <t>Wellness® Complete Health Healthy Weight Small Breed Adult Dog Food - Natural, Turkey &amp; Brown Rice</t>
  </si>
  <si>
    <t>Slashed open</t>
  </si>
  <si>
    <t>Friskies® Gravy Swirlers Cat Food - Gravy, Chicken &amp; Salmon</t>
  </si>
  <si>
    <t>Purina Beneful Originals Adult Dog Food - Natural Salmon</t>
  </si>
  <si>
    <t>Precision Pet Products Cargo Kennel</t>
  </si>
  <si>
    <t>Bottom cracked open; wheels missing</t>
  </si>
  <si>
    <t>All Living Things® Seed &amp; Pellet Medley Parakeet Diet</t>
  </si>
  <si>
    <t>Whisker City Cat Tower Gray</t>
  </si>
  <si>
    <t>SHEBA® Perfect Portions Cat Food - Seafood, Variety Pack, 24ct</t>
  </si>
  <si>
    <t>Top Paw Small Life Jacket for Dogs</t>
  </si>
  <si>
    <t xml:space="preserve">Top Paw M-XL </t>
  </si>
  <si>
    <t>DC Batman Dress</t>
  </si>
  <si>
    <t>Top Paw Footwear</t>
  </si>
  <si>
    <t>Kong Storage Pocket Rope Leash</t>
  </si>
  <si>
    <t>Kong Removable Pouch Hands Free Leash</t>
  </si>
  <si>
    <t>Kong Padded Handle Traffic Leash</t>
  </si>
  <si>
    <t>Kong Rope Collar XL</t>
  </si>
  <si>
    <t>Kong Rope Collar M</t>
  </si>
  <si>
    <t>Kong Rope Collar S</t>
  </si>
  <si>
    <t>Kong Padded Collar XL</t>
  </si>
  <si>
    <t>Kong Padded Collar M</t>
  </si>
  <si>
    <t>Kong Padded Collar S</t>
  </si>
  <si>
    <t>Top Paw Step-in Harness XS</t>
  </si>
  <si>
    <t>Top Paw Step-in Harness M</t>
  </si>
  <si>
    <t>Top Paw Step-in Harness L</t>
  </si>
  <si>
    <t>Top Paw Adjustable Harness L</t>
  </si>
  <si>
    <t>Life, Skin, and Coat Dietary Supplement</t>
  </si>
  <si>
    <t>Kong Padded Harness M</t>
  </si>
  <si>
    <t>Top Paw No Pull Harness S</t>
  </si>
  <si>
    <t>Top Paw No Pull Harness M</t>
  </si>
  <si>
    <t>Top Paw Silicone Place Mat</t>
  </si>
  <si>
    <t>Top Paw Dog Bandana</t>
  </si>
  <si>
    <t>Thunder Shirt M</t>
  </si>
  <si>
    <t>Thunder Shirt L</t>
  </si>
  <si>
    <t>Thunder Shirt S</t>
  </si>
  <si>
    <t>Thunder Shirt XL</t>
  </si>
  <si>
    <t>Top Paw Seasonal Sock Footwear</t>
  </si>
  <si>
    <t>Top Paw Hairbows for Dogs</t>
  </si>
  <si>
    <t>Antler Fetch Toy</t>
  </si>
  <si>
    <t>Zoo Med Rock Heater</t>
  </si>
  <si>
    <t>Top Fin DIa Los Muertes Aquarium Decoration</t>
  </si>
  <si>
    <t xml:space="preserve">Top Fin Lost at Sea Aquarium Decoration </t>
  </si>
  <si>
    <t xml:space="preserve">TF Castle Decoration </t>
  </si>
  <si>
    <t>TF Color Changing Marine Mushroom Decor</t>
  </si>
  <si>
    <t>Glo Fish XL Dragon Aquarium Decor</t>
  </si>
  <si>
    <t>All Living Things (ALT) Tropical 18" Flourescent Bulb</t>
  </si>
  <si>
    <t>Bug Bites Pleco Formula</t>
  </si>
  <si>
    <t>Bug Bites Tropical Formula</t>
  </si>
  <si>
    <t>Bug Bites Goldfish Formula</t>
  </si>
  <si>
    <t>ALT Sisal Ball Small Animal Chew</t>
  </si>
  <si>
    <t>TP Halloween Cat Toys</t>
  </si>
  <si>
    <t xml:space="preserve">ALT Spring Bloom Cat Chews </t>
  </si>
  <si>
    <t>ALT Lolipop Chews</t>
  </si>
  <si>
    <t>ALT Nibble Cake Chews</t>
  </si>
  <si>
    <t>ALT Piece of Cake Chews</t>
  </si>
  <si>
    <t>Precision Analog Humidity Gauge</t>
  </si>
  <si>
    <t>TP North American Cat Nip</t>
  </si>
  <si>
    <t>Sentry Calming Diffuser Refill</t>
  </si>
  <si>
    <t>Pet Stages Cheese Chase Toy</t>
  </si>
  <si>
    <t>TP Creepy Cookies</t>
  </si>
  <si>
    <t>TP Blah Blah Blah Dress</t>
  </si>
  <si>
    <t>DC Batman costume</t>
  </si>
  <si>
    <t>DC Superman Costume</t>
  </si>
  <si>
    <t>TP Panda Costume</t>
  </si>
  <si>
    <t>TP Pumpkin Dress</t>
  </si>
  <si>
    <t>TP Sumo Costume</t>
  </si>
  <si>
    <t>TP Trick or Treat Shirt</t>
  </si>
  <si>
    <t>TP Halloween 2-piece Cat Toy</t>
  </si>
  <si>
    <t>TP Flamingo Hat</t>
  </si>
  <si>
    <t>TP Dino Costume</t>
  </si>
  <si>
    <t>TP Ruff Night Shirt</t>
  </si>
  <si>
    <t>Rubies Sunflower Costumes</t>
  </si>
  <si>
    <t>Rubies Hawaiian Shirt</t>
  </si>
  <si>
    <t>Rubies Llama Costume</t>
  </si>
  <si>
    <t>DC Batgirl</t>
  </si>
  <si>
    <t>Justice League Batman Costume</t>
  </si>
  <si>
    <t>Sentry Good Behavior Calming Drops</t>
  </si>
  <si>
    <t>FURminator® FURflex™ Sweeper Head</t>
  </si>
  <si>
    <t>Top Paw® By Conair® Slicker Pet Brush</t>
  </si>
  <si>
    <t>Whisker City Glac. Water Tearless Shampoo</t>
  </si>
  <si>
    <t>Essential Pet Tear Stain Remover 4 oz</t>
  </si>
  <si>
    <t>Licks Joint and Heart Omega Boost</t>
  </si>
  <si>
    <t>TP Halloween Cat Teaser With Add on Teasers</t>
  </si>
  <si>
    <t xml:space="preserve">GNC Pets Ultra Mega Shedding Formula Tablets 60 ct. </t>
  </si>
  <si>
    <t>Unexpired; Sell by 2021/2022</t>
  </si>
  <si>
    <t>GNC Pets Ultra Mega Multi-Vitamin Probiotic 120 ct.</t>
  </si>
  <si>
    <t>Unexpired; Sell by 2021/2023</t>
  </si>
  <si>
    <t>GNC Pets Ultra Mega Super Food Complex Hip and Joint 180 Ct.</t>
  </si>
  <si>
    <t>Expired 2019</t>
  </si>
  <si>
    <t>Essential Pet Alaska Salmon Oil 90 ct.</t>
  </si>
  <si>
    <t>Unexpired; Sell by 2021/2025</t>
  </si>
  <si>
    <t>Senior Licks Little Pet Gummies 45 ct.</t>
  </si>
  <si>
    <t>Unexpired; Sell by 2021/2026</t>
  </si>
  <si>
    <t>Grrreat Choice Metal Spinning Wheel Large</t>
  </si>
  <si>
    <t xml:space="preserve">Pet Stages Peekin Pals </t>
  </si>
  <si>
    <t>Ware Pet Products Kitty Play Cube</t>
  </si>
  <si>
    <t>Grrreat Choice Parakeet/Large Bird food</t>
  </si>
  <si>
    <t>Wellness® CORE® Reduced Fat Adult Dog Food - Natural, Grain Free 24 lb</t>
  </si>
  <si>
    <t>Royal Canin Skin Support</t>
  </si>
  <si>
    <t>Great Choice® Retractable + Reflective Tape Dog Leash</t>
  </si>
  <si>
    <t>SLASHED, cut in half</t>
  </si>
  <si>
    <t>Petlinks® Roaming Runners™ Mouse Cat Toy</t>
  </si>
  <si>
    <t>KONG® Comfort Padded Dog Harness</t>
  </si>
  <si>
    <t>Hill's Science Diet Adult 7+ Small Bites</t>
  </si>
  <si>
    <t>Royal Canin Renal Support</t>
  </si>
  <si>
    <t>Royal Canin Small/Petit</t>
  </si>
  <si>
    <t>Rachael Ray Nutrish Chicken and Brown Rice</t>
  </si>
  <si>
    <t>Hill's Science Diet Large Breed Adult</t>
  </si>
  <si>
    <t>Whole Earth Farms Grain Free Small Breed Recipe</t>
  </si>
  <si>
    <r>
      <rPr>
        <rFont val="Arial"/>
        <b/>
        <color theme="1"/>
      </rPr>
      <t xml:space="preserve">Money  </t>
    </r>
    <r>
      <rPr>
        <rFont val="Arial"/>
        <b/>
        <color theme="1"/>
        <u/>
      </rPr>
      <t>Wasted</t>
    </r>
  </si>
  <si>
    <t>purina pro plan focus urinary tract health formula ocean whitefish entrée 24 pack</t>
  </si>
  <si>
    <t>Royal canin ultra light loaf in sauce 24 pack</t>
  </si>
  <si>
    <t>Royal canin mother and baby cat ultra soft mousse 24 pack</t>
  </si>
  <si>
    <t>Royal Canin Digest Sensitive Loaf in Sauce Wet Cat Food, 5.8 oz., Case of 24</t>
  </si>
  <si>
    <t>Royal Canin Canine Health Nutritionadult Beauty In Gel Wet Dog Food, 5.8 oz.</t>
  </si>
  <si>
    <t>Royal Canin adult instinctive loaf in sauce</t>
  </si>
  <si>
    <t>Royal Canin aging 12+ loaf in sauce</t>
  </si>
  <si>
    <t>Royal Canin hairball care</t>
  </si>
  <si>
    <t>Whole balanced small breed chicken and duck dinner</t>
  </si>
  <si>
    <t>Natural Balance L.I.D. Limited Ingredient Diets Lamb Meal &amp; Brown Rice Formula Dry Dog Food, 28 lbs.</t>
  </si>
  <si>
    <t>Natural Balance L.I.D. Limited Ingredient Diets Sweet Potato &amp; Fish Formula Dry Dog Food, 26 lbs.</t>
  </si>
  <si>
    <t>Blue Buffalo Blue Wilderness Adult Chicken Recipe Dry Dog Food</t>
  </si>
  <si>
    <t>ScoopFree by PetSafe Self-Cleaning Second Generation Cat Litter Box</t>
  </si>
  <si>
    <t>WholeHearted Grain Free All Life Stages Beef &amp; Pea Formula Dry Dog Food, 40 lbs.</t>
  </si>
  <si>
    <t>Good2Go Paws Up Pet Stroller</t>
  </si>
  <si>
    <t>Merrick Dry Dog Food</t>
  </si>
  <si>
    <t xml:space="preserve">Orijen </t>
  </si>
  <si>
    <t>Harness</t>
  </si>
  <si>
    <t xml:space="preserve">Oxbow Hay Blends </t>
  </si>
  <si>
    <t>Harmony Orthopedic Cuddler M</t>
  </si>
  <si>
    <t>7/?/20</t>
  </si>
  <si>
    <t>Hagen Living World Deluxe Habitat, Large</t>
  </si>
  <si>
    <t>Taste of the Wild High Prairie Grain-Free Roasted Bison &amp; Venison Dry Dog Food, 14 lbs.</t>
  </si>
  <si>
    <t>Hill's Science Diet Adult 7+ Youthful Vitality Small &amp; Mini Chicken &amp; Rice Recipe Dry Dog Food, 12.5 lbs.</t>
  </si>
  <si>
    <t>Leaps &amp; Bounds Chomp and Chew Latex Giraffe Dog Toy</t>
  </si>
  <si>
    <t>Catit Flower Cat Water Fountain</t>
  </si>
  <si>
    <t>Merrick Fresh Kisses Coconut Oil + Botanicals Medium Brush Dental Dog Treats, 6 Count</t>
  </si>
  <si>
    <t>Merrick Fresh Kisses Mint Breath Strips Large Brush Dental Dog Treats, 4 Count</t>
  </si>
  <si>
    <t>Greenies Original Large Dental Dog Treats, 54 oz., Count of 34</t>
  </si>
  <si>
    <t>Andis Easy Clip Blue Versa Clipper Kit for Dogs</t>
  </si>
  <si>
    <t>ACANA Freshwater Fish Dry Dog Food, 25 lbs.</t>
  </si>
  <si>
    <t>PetSafe Elite Little Dog Bark Control Collar</t>
  </si>
  <si>
    <t>PetSafe Indoor Bark Control Ultrasonic Pet Training System</t>
  </si>
  <si>
    <t>Blue Buffalo Lamb &amp; Brown Rice 30 lb</t>
  </si>
  <si>
    <t>Tear in bag</t>
  </si>
  <si>
    <t>Gooby Harness</t>
  </si>
  <si>
    <t xml:space="preserve">Nothing; return? </t>
  </si>
  <si>
    <t>Bobs for Cats leash</t>
  </si>
  <si>
    <t>Good2Go Active Running Lead</t>
  </si>
  <si>
    <t>Nothing; return?</t>
  </si>
  <si>
    <t>Bungalow Woof Bone Mat</t>
  </si>
  <si>
    <t>Bond &amp; Co. XXS Dog Collar</t>
  </si>
  <si>
    <t>Bond &amp; Co. XS Dog Collar</t>
  </si>
  <si>
    <t>Royal Canin Digestive Care Dry Cat Food, 3 lbs., Bag</t>
  </si>
  <si>
    <t>Natural Balance 2 lb cat foot</t>
  </si>
  <si>
    <t>Hill's Science Diet Adult 7+ Chicken Recipe Dry Cat Food, 4 lbs</t>
  </si>
  <si>
    <t>Good2Go Skull Print Black Cat Collar</t>
  </si>
  <si>
    <t>Bond &amp; Co Plaid Print Kitten Collar</t>
  </si>
  <si>
    <t>Well&amp;Good plantiful calm and fragrance spray for dogs</t>
  </si>
  <si>
    <t>Natural Balance LID Puppy Formula</t>
  </si>
  <si>
    <t>Purina Pro Plan Focus Weight Management</t>
  </si>
  <si>
    <t>So Phresh Odor-Lock Crystal Cat Litter, 15 lbs.</t>
  </si>
  <si>
    <t>So Phresh Jumbo Enclosed Litter Box in Navy,</t>
  </si>
  <si>
    <t>Missing Door</t>
  </si>
  <si>
    <t>Pets 2 Bandanas</t>
  </si>
  <si>
    <t>Petco Foundation Bandana</t>
  </si>
  <si>
    <t>So Phresh Corner Privacy Hood &amp; Cat Litter Pan</t>
  </si>
  <si>
    <t>WholeHearted Culinary Cuts Thick Cut Bacon Recipe Jerky Dog Treats, 16 oz</t>
  </si>
  <si>
    <t>WholeHearted Grain Free Soft and Chewy Chicken Recipe Dog Stick Treats, 16 oz</t>
  </si>
  <si>
    <t>Serene Feline Scratch Post with Toys for Cats</t>
  </si>
  <si>
    <t>Aqueon QuietFlow 3 power filter 3 gallon XS</t>
  </si>
  <si>
    <t>Aqueon Planted Aquarium Clip-On LED Light</t>
  </si>
  <si>
    <t xml:space="preserve">Nature's Recipe Original </t>
  </si>
  <si>
    <t>WAHL Deluxe U-Clip 16 Piece Set</t>
  </si>
  <si>
    <r>
      <rPr>
        <rFont val="Arial"/>
        <b/>
        <color theme="1"/>
      </rPr>
      <t xml:space="preserve">Money  </t>
    </r>
    <r>
      <rPr>
        <rFont val="Arial"/>
        <b/>
        <color theme="1"/>
        <u/>
      </rPr>
      <t>Wasted</t>
    </r>
  </si>
  <si>
    <t>Lemax® Reindeer Hot Air Balloon</t>
  </si>
  <si>
    <t>No cord (battery operated)</t>
  </si>
  <si>
    <t>11" Standing Deer Accent by Ashland®</t>
  </si>
  <si>
    <t>Antler Fell Off (fixed with hot glue)</t>
  </si>
  <si>
    <t>Water Globe with Santa Base by Ashland®</t>
  </si>
  <si>
    <t>Music Box Base Partially Unglued</t>
  </si>
  <si>
    <t>Value Buttons By Loops &amp; Threads™</t>
  </si>
  <si>
    <t>Table Top Santa Decor Ashland®</t>
  </si>
  <si>
    <t>Top of Hat Cracked (fixed with Cotton Ball)</t>
  </si>
  <si>
    <t>Mini Nutcracker Kit by Creatology™</t>
  </si>
  <si>
    <t>One Nutcracker Missing small piece</t>
  </si>
  <si>
    <t>Craft Smart Modeling Tool Set 6 Piece</t>
  </si>
  <si>
    <t>Opened/possibly returned</t>
  </si>
  <si>
    <t>Gerber 0-3M 3Ct. White T-Shirts</t>
  </si>
  <si>
    <t>One missing</t>
  </si>
  <si>
    <t>Jellycat - Bashful Small Dino</t>
  </si>
  <si>
    <t>Not their product? Maybe left by child?</t>
  </si>
  <si>
    <t>Scented Jar Candle by Ashland®</t>
  </si>
  <si>
    <t>Jingle Bells Ornament by Ashland®</t>
  </si>
  <si>
    <t>Missing One Bell</t>
  </si>
  <si>
    <t>Stencil Brush Value Pack by ArtMinds™</t>
  </si>
  <si>
    <t>Mini Embellishment Unicorn Recollections™</t>
  </si>
  <si>
    <t>Missing One Leg</t>
  </si>
  <si>
    <t>Elf Wooden Accent with LED ArtMinds™</t>
  </si>
  <si>
    <t>Slightly Chipped</t>
  </si>
  <si>
    <t>High Temp Glue Gun by ArtMinds®</t>
  </si>
  <si>
    <t>Pink &amp; Blue Bells Coiled Garland Ashland®</t>
  </si>
  <si>
    <t>10 pc Natural Hair Brushes Artist's Loft®</t>
  </si>
  <si>
    <t>Wilton® Decorating Icing Tube</t>
  </si>
  <si>
    <t>Package slashed</t>
  </si>
  <si>
    <t>Artist's Loft Acryllic Paint</t>
  </si>
  <si>
    <t>Rainbow Loom® Bands Refill</t>
  </si>
  <si>
    <t>Mini Glue Glitter Sticks by ArtMinds®</t>
  </si>
  <si>
    <t>Package Open, Some Missing</t>
  </si>
  <si>
    <t>10ct. Multicolor LED String Lights Ashland®</t>
  </si>
  <si>
    <t>Broken Wire--Fixable</t>
  </si>
  <si>
    <t>ITOYA® Art Profolio®</t>
  </si>
  <si>
    <t>Damaged--Usable</t>
  </si>
  <si>
    <t>Celebrate-it Holiday Treat Bags</t>
  </si>
  <si>
    <t>Ashland® Christmas Pick</t>
  </si>
  <si>
    <t>Missing One Ornament</t>
  </si>
  <si>
    <t>Toysmith® Toy Science™ Mystical Tree™</t>
  </si>
  <si>
    <t>Package Damaged</t>
  </si>
  <si>
    <t>Celebrate-it Holiday Placemat</t>
  </si>
  <si>
    <t>Missing some decorative leaves</t>
  </si>
  <si>
    <t>Gelly Roll® Classic™ 10 Bold Point Pen</t>
  </si>
  <si>
    <t>Paper Napkins</t>
  </si>
  <si>
    <t>Nothing. Just not in a package.</t>
  </si>
  <si>
    <t>x</t>
  </si>
  <si>
    <t>Christmas  Wall Decor Ashland®</t>
  </si>
  <si>
    <t>Christmas Countdown Decor Ashland®</t>
  </si>
  <si>
    <t>Missing (perhaps intentionally) the number tiles. Could easily be remade.</t>
  </si>
  <si>
    <t>Ashland Storage Essentials Basker</t>
  </si>
  <si>
    <t>Totally Destroyed (perhaps intentionally). Found the pieces in different dumpsters</t>
  </si>
  <si>
    <t>Barn Advent Calendar Decor Ashland®</t>
  </si>
  <si>
    <t>Glue missing for one number; number found in separate bag and reglued.</t>
  </si>
  <si>
    <t>Ashland® Collectible Ornament</t>
  </si>
  <si>
    <t>Missing eye-beads, easily replaced.</t>
  </si>
  <si>
    <t>Ashland® Christmas table-top decor</t>
  </si>
  <si>
    <t>Ashland® Christmas Collectible Santa</t>
  </si>
  <si>
    <t>Some Chipped</t>
  </si>
  <si>
    <t>Ashland® collectible ornament</t>
  </si>
  <si>
    <t>Paint Chipped on Santa's foot</t>
  </si>
  <si>
    <t>Plaster Valentine's Kit</t>
  </si>
  <si>
    <t>Artist's Loft Display Easel</t>
  </si>
  <si>
    <t>Art Mind's Wooden Pedestal</t>
  </si>
  <si>
    <t>Broken, fixed with wood glue</t>
  </si>
  <si>
    <t>Aleene's Tacky Glue 16 oz</t>
  </si>
  <si>
    <t>Unopened/Nothing Wrong</t>
  </si>
  <si>
    <t>Craft Smart Acrylic Paint 2 oz</t>
  </si>
  <si>
    <t>Mod Podge 2 oz</t>
  </si>
  <si>
    <t>Craft Smart  Premium Satin Acrylic Paint 2 oz</t>
  </si>
  <si>
    <t>Elmer's Wood Glue 4 oz</t>
  </si>
  <si>
    <t>Nothing or Opened</t>
  </si>
  <si>
    <t>Elmer's Board Mate Dual Tip Glue Pen</t>
  </si>
  <si>
    <t>Artist's Loft Acrylic Paint 0.7 oz</t>
  </si>
  <si>
    <t>Craft Smart Tempera Paint Stick 8 Pack</t>
  </si>
  <si>
    <t>Partially Used</t>
  </si>
  <si>
    <t>Craft Smart Satin Acrylic Paint 8 oz</t>
  </si>
  <si>
    <t>Nothing/One partially empty</t>
  </si>
  <si>
    <t>Craftsmart Metallic Paint 4 oz 6 piece set.</t>
  </si>
  <si>
    <t>Missing One</t>
  </si>
  <si>
    <t>Martha Stewart Diamond Glitter Acrylic Paint</t>
  </si>
  <si>
    <t>Half Full</t>
  </si>
  <si>
    <t>Creatology 4 oz Primary Paint Set</t>
  </si>
  <si>
    <t>Missing 2</t>
  </si>
  <si>
    <t>Winsor and Newton Artisan Water Mixable Oil Color 1.25 oz</t>
  </si>
  <si>
    <t>Grumbacher Academy Acrylic .81 oz 10 pack</t>
  </si>
  <si>
    <t>Missing about half</t>
  </si>
  <si>
    <t>Liquitex Pouring Medium 8 oz</t>
  </si>
  <si>
    <t>Elmer's School Glue 4 oz</t>
  </si>
  <si>
    <t>Opened/partially used</t>
  </si>
  <si>
    <t>Mod Podge 4 oz</t>
  </si>
  <si>
    <t>Partially Filled</t>
  </si>
  <si>
    <t>Folk Art Multi-Surface Satin Acrylic Paint 2oz</t>
  </si>
  <si>
    <t>Bead Landing 12 pc 26 Gauge Wire</t>
  </si>
  <si>
    <t>Bead Landing Cording Leather Lace 24 ft</t>
  </si>
  <si>
    <t>Archival Polypropylene Mounting Corners</t>
  </si>
  <si>
    <t xml:space="preserve">Koh-I-Noor </t>
  </si>
  <si>
    <t>Artist's Loft Colored Pencils 24 pc.</t>
  </si>
  <si>
    <t>Missing Pencils</t>
  </si>
  <si>
    <t>Wilton® 9" Tapered Spatula</t>
  </si>
  <si>
    <t>Splotches of Paint on handle</t>
  </si>
  <si>
    <t>Stretch Magic Bead and Jewelry Cord .5mm | 25 m.</t>
  </si>
  <si>
    <t>General's® Little Red™ All-Art® Sharpener with Canister</t>
  </si>
  <si>
    <t>Missing Canister</t>
  </si>
  <si>
    <t>Martha Stewart Glue Pen</t>
  </si>
  <si>
    <t>FloraCraft Foam Mousse Block</t>
  </si>
  <si>
    <t>Slightly Damaged</t>
  </si>
  <si>
    <t>Loops &amp; Threads Plastic Crochet Hooks 5 pc</t>
  </si>
  <si>
    <t>Celebrate It Jute Rope 15 yd</t>
  </si>
  <si>
    <t xml:space="preserve">Recollections Extra Fine Glitter 1.58 oz </t>
  </si>
  <si>
    <t>Craft Smart 10 yd Ribbon</t>
  </si>
  <si>
    <t>Strathmore® 300 Series Canvas Pad</t>
  </si>
  <si>
    <t>Cover Falling Off</t>
  </si>
  <si>
    <t>Creatology Marble Construction Paper 100 sheets</t>
  </si>
  <si>
    <t>Missing Packaging/Nothing wrong with the paper</t>
  </si>
  <si>
    <t>Recollections 26 qt Latchmate With Tray</t>
  </si>
  <si>
    <t>Lid Cracked; still functional.</t>
  </si>
  <si>
    <t xml:space="preserve">Artist's Loft Sketchbook 2 pc </t>
  </si>
  <si>
    <t>Damaged Cover</t>
  </si>
  <si>
    <t>Unfinished Wood Shadow Box by ArtMinds®</t>
  </si>
  <si>
    <t>Variety Brushes Value Pack By Craft Smart®</t>
  </si>
  <si>
    <t>Craft Smart® Brush Assortment</t>
  </si>
  <si>
    <t>Missing about half of the brushes</t>
  </si>
  <si>
    <t>Bead Landing Semi Precious Beads 4 pc</t>
  </si>
  <si>
    <t>Some Stones were broken</t>
  </si>
  <si>
    <t>Marvy® Uchida Neon Graffiti Fabric Markers</t>
  </si>
  <si>
    <t>Missing a few</t>
  </si>
  <si>
    <t>Bent Scissors By Craft Smart®</t>
  </si>
  <si>
    <t>Watercolor Dual-Tip Markers by Artist's Loft™</t>
  </si>
  <si>
    <t>Broad Tip Chalk Marker By Craft Smart®</t>
  </si>
  <si>
    <t>Duck Tape Black</t>
  </si>
  <si>
    <t>3/4 of the roll left</t>
  </si>
  <si>
    <t>Mini 7.8" Mini LED Buddha Water Fountain by Ashland®</t>
  </si>
  <si>
    <t>Broken Base; can be fixed</t>
  </si>
  <si>
    <t>Ornate Wood Treasure Chest by ArtMinds®</t>
  </si>
  <si>
    <t>Loose Hinges</t>
  </si>
  <si>
    <t>Bead Landing™ Hemp Cord, 48 lb. Tan</t>
  </si>
  <si>
    <t>Stackable Box Organizer Set</t>
  </si>
  <si>
    <t>ArtMinds™ Mini Hut Birdhouse</t>
  </si>
  <si>
    <t>Wooden Peg on front is broken</t>
  </si>
  <si>
    <t>Lodge Birdhouse by ArtMinds®</t>
  </si>
  <si>
    <t>Door hinge broken; roof needed wood glue; fixable</t>
  </si>
  <si>
    <t>White Belmont Shadow Box By Studio Décor®</t>
  </si>
  <si>
    <t>Missing Glass</t>
  </si>
  <si>
    <t>Sculpey III® Oven-Bake Clay, 2oz</t>
  </si>
  <si>
    <t>Recollections Assorted List pads</t>
  </si>
  <si>
    <t>Instax Noir Square Film</t>
  </si>
  <si>
    <t>Skeleton Hanging Decorations</t>
  </si>
  <si>
    <t>Bird Skeleton Decoration</t>
  </si>
  <si>
    <t>Sugar Veil Confectioner's Mat</t>
  </si>
  <si>
    <t>Primary Craft Cord 36 count</t>
  </si>
  <si>
    <t>Basic Elements™ Ivory LED Tealights By Ashland® 6 pack</t>
  </si>
  <si>
    <t>Bernat Mix Baby Yarn</t>
  </si>
  <si>
    <t>Celebrate It Spatula</t>
  </si>
  <si>
    <t>Ashland Cloche with Base</t>
  </si>
  <si>
    <t>Round Glass Jar with Latch by Ashland®</t>
  </si>
  <si>
    <t>Sweet Tooth Fairy Meltables</t>
  </si>
  <si>
    <t>Large Farmers Market Recipe Keepsake Spiral Planner by Recollections™</t>
  </si>
  <si>
    <t>Large Note Taken To Do Spiral Planner by Recollections™</t>
  </si>
  <si>
    <t>Strive for Success Goal Spiral Planner by Recollections™</t>
  </si>
  <si>
    <t>Medium Farm Recipe Keepsake Spiral Planner by Recollections™</t>
  </si>
  <si>
    <t>Mini Budget Note Taken Planner by Recollections™</t>
  </si>
  <si>
    <t>The Happy Planner Medium (9-Ring) Notebook</t>
  </si>
  <si>
    <t>Recollections Teacher Medium Spiral Planner</t>
  </si>
  <si>
    <t>Recollections Budget Medium Spiral Planner</t>
  </si>
  <si>
    <t>Recollections Small Tracking Spiral Planner</t>
  </si>
  <si>
    <t>Recollections Small Faith Spiral Planner</t>
  </si>
  <si>
    <t>Recollections Small Daily Spiral Planner</t>
  </si>
  <si>
    <t>Recollections Small Goals Spiral Planner</t>
  </si>
  <si>
    <t>Recollections 18-Month Large Spiral Planner</t>
  </si>
  <si>
    <t>Recollections Medium 18-Month Spiral Planner</t>
  </si>
  <si>
    <t>Recollections Medium 12-Month Spiral Planner</t>
  </si>
  <si>
    <t>Recollections 12-Month Small (7-Ring) Spiral Planner</t>
  </si>
  <si>
    <t>The Happy Planner 12-Month Medium (9-ring) Spiral Planner</t>
  </si>
  <si>
    <t>The Happy Planner 18-Month Medium (9-ring) Spiral Planner</t>
  </si>
  <si>
    <t>The Happy Planner 18-Month Large (11-Ring) Spiral Planner</t>
  </si>
  <si>
    <t>The Happy Planner 12-Month Large (11-Ring) Spiral Planner</t>
  </si>
  <si>
    <t>FloraCraft® WetFōM® Floral Wet Foam Brick, 2ct.</t>
  </si>
  <si>
    <t>Halloween Design Cardstock Pad by Craft Smart®, 12" x 12"</t>
  </si>
  <si>
    <t>Tree Burlap Scrapbook Album by Recollections™</t>
  </si>
  <si>
    <t>30ct. Clear LED Commercial Grade String Lights by Ashland®</t>
  </si>
  <si>
    <t>10ct. Test Tube String Lights by Ashland™</t>
  </si>
  <si>
    <t>Bead Landing™ Craft Storage Organizer</t>
  </si>
  <si>
    <t>10mm Multicolor Round Beads Value Pack By Bead Landing™</t>
  </si>
  <si>
    <t>Damaged Packaging</t>
  </si>
  <si>
    <t>Krissyanne Designs® Paper Pad, Get It Done</t>
  </si>
  <si>
    <t>Habits Tracker Functional Inserts by Recollections™</t>
  </si>
  <si>
    <t>3-Tiered Blue Metal Cart</t>
  </si>
  <si>
    <t>Celebrate it Bakeware Set</t>
  </si>
  <si>
    <t>Wood Crate with Rope Handle By Ashland®</t>
  </si>
  <si>
    <t>4.5ft. Pre-Lit Dakota Spruce Artificial Christmas Tree, Clear Lights by Ashland®</t>
  </si>
  <si>
    <t>4ft. Pre-Lit Verona Artificial Christmas Tree, Clear Lights by Ashland®</t>
  </si>
  <si>
    <t>Puleo International 4.5 Foot Pre-Lit Aspen Fir Artificial Christmas Tree with 250 UL Listed Clear Lights</t>
  </si>
  <si>
    <t>Celebrate It Cookie Cutters</t>
  </si>
  <si>
    <t>White Candle Wax Party Pack By Ashland®</t>
  </si>
  <si>
    <t>Large Pink Baby's Breath Mat by Ashland®</t>
  </si>
  <si>
    <t>Small Pink Baby's Breath Mat by Ashland®</t>
  </si>
  <si>
    <t>Assorted Toob Toys</t>
  </si>
  <si>
    <t>Studio Décor® Frame 11'' 14''</t>
  </si>
  <si>
    <t>Corner Chipped; glass in tact</t>
  </si>
  <si>
    <t>Ashland mini Fern</t>
  </si>
  <si>
    <t>Ashland large succulent</t>
  </si>
  <si>
    <t>Pothos Bush</t>
  </si>
  <si>
    <t>Pink &amp; Green Inch Plant Bush by Ashland®</t>
  </si>
  <si>
    <t>Ashland greenery mistletoe</t>
  </si>
  <si>
    <t>Family 4" x 6" Sentiment Float Frame, Home by Studio Décor®</t>
  </si>
  <si>
    <t>24x36 Poster Frame</t>
  </si>
  <si>
    <t>Celebrate It Happy Birthday Yard Signs</t>
  </si>
  <si>
    <t>Congratz Grad Yard Sign</t>
  </si>
  <si>
    <t>Large Black Shadow Box (30'' x 40'') by Studio Decor</t>
  </si>
  <si>
    <t>NOTHING. LITERALLY NOTHING.</t>
  </si>
  <si>
    <t>Magazines</t>
  </si>
  <si>
    <t>October Issues</t>
  </si>
  <si>
    <r>
      <rPr>
        <rFont val="Arial"/>
        <b/>
        <color theme="1"/>
      </rPr>
      <t xml:space="preserve">Money  </t>
    </r>
    <r>
      <rPr>
        <rFont val="Arial"/>
        <b/>
        <color theme="1"/>
        <u/>
      </rPr>
      <t>Wasted</t>
    </r>
  </si>
  <si>
    <t>Tinker Bell Child's Costume</t>
  </si>
  <si>
    <t>Sassy Spots Leapord Print Child's Costume</t>
  </si>
  <si>
    <t xml:space="preserve">Marvel Rising Squirrel </t>
  </si>
  <si>
    <t>Dream Catcher Cutie</t>
  </si>
  <si>
    <t>Referee Costume Child</t>
  </si>
  <si>
    <t>Stay Puff Costume Child</t>
  </si>
  <si>
    <t>Girl Officer Cutie Costume</t>
  </si>
  <si>
    <t>Wizard of Oz Cowardly Lion</t>
  </si>
  <si>
    <t>Fancy Nancy Butterfly Wings</t>
  </si>
  <si>
    <t>Frozen Tutu</t>
  </si>
  <si>
    <t>My Little Pony Rainbow Dash (MLPRD) Mini Wings</t>
  </si>
  <si>
    <t>Child Ghostbusters Costume</t>
  </si>
  <si>
    <t>Child Ninja Costume</t>
  </si>
  <si>
    <t>MLPRD Tutu Dress</t>
  </si>
  <si>
    <t>Monster High Draculara Costume Child</t>
  </si>
  <si>
    <t>Giant Death Inflatable Child Costume</t>
  </si>
  <si>
    <t>Girls Trouble Maker Prisoner Costume</t>
  </si>
  <si>
    <t>Milk Carton Head Costume</t>
  </si>
  <si>
    <t>Nightmare Before Christmas (NBC) mystery toy</t>
  </si>
  <si>
    <t>Cleopatra Child Costume</t>
  </si>
  <si>
    <t>Child Hippie Costume</t>
  </si>
  <si>
    <t>Child Black Hooded Cape</t>
  </si>
  <si>
    <t>Royal Blue Shimmer Tutu</t>
  </si>
  <si>
    <t>Flashy Flasher Costume Adult</t>
  </si>
  <si>
    <t>Transformers Costume Child</t>
  </si>
  <si>
    <t>Batman Costume Child</t>
  </si>
  <si>
    <t>Astroneer Bubble Suit Costume Child</t>
  </si>
  <si>
    <t>Ahoy Pirates Costume Adult</t>
  </si>
  <si>
    <t>Leonardo Costume Child</t>
  </si>
  <si>
    <t>MLPRD Leg Warmers</t>
  </si>
  <si>
    <t>Unicorn Tutu Kit</t>
  </si>
  <si>
    <t>Child Butterbean Costume - Butterbean's Café</t>
  </si>
  <si>
    <t>Frozen Deluxe Cape</t>
  </si>
  <si>
    <t xml:space="preserve">MLPRD Tutu </t>
  </si>
  <si>
    <t>LoZ World of Nintendo Link Shield</t>
  </si>
  <si>
    <t>Minecraft Diamond Foam Sword</t>
  </si>
  <si>
    <t xml:space="preserve">Gods and Goddess sword </t>
  </si>
  <si>
    <t>Black Knight Sword</t>
  </si>
  <si>
    <t>V for Vendetta</t>
  </si>
  <si>
    <t>Pirate Cap</t>
  </si>
  <si>
    <t>Marvel Lady Deadpool Adult Costume</t>
  </si>
  <si>
    <t>Adult Referee Costume</t>
  </si>
  <si>
    <t>Cobalt Blue Cape</t>
  </si>
  <si>
    <t>Adult Vader Cape</t>
  </si>
  <si>
    <t>Adult Darling Bee Costume</t>
  </si>
  <si>
    <t>Adult Mary Poppins Costume</t>
  </si>
  <si>
    <t>Adult Jack Skellington Costume NBC</t>
  </si>
  <si>
    <t>Adult Batman Muscle Costume Plus Size</t>
  </si>
  <si>
    <t>Adult Mall Eleven Costume - Stranger Things</t>
  </si>
  <si>
    <t>Twinkling Angel Kit</t>
  </si>
  <si>
    <t>Redu Black Shimmer Tutu</t>
  </si>
  <si>
    <t>Anna Glovelettes - Frozen</t>
  </si>
  <si>
    <t>Vampire Lips Headband</t>
  </si>
  <si>
    <t>Little Pink Cowboy Hat</t>
  </si>
  <si>
    <t>Holidaze Friendship Bracelets</t>
  </si>
  <si>
    <t>Halo Covenant Needler</t>
  </si>
  <si>
    <t>Disney Princess Slippers</t>
  </si>
  <si>
    <t>Frozen Headband</t>
  </si>
  <si>
    <t>Mouse Ears Plush</t>
  </si>
  <si>
    <t>Officially Retired Photo Props</t>
  </si>
  <si>
    <t>Tiny Arm Dragon</t>
  </si>
  <si>
    <t>Mini Plush Football</t>
  </si>
  <si>
    <t>Headband Witch Hat</t>
  </si>
  <si>
    <t>Child Monkey Accessory Kit with Sound</t>
  </si>
  <si>
    <t>Roaring 20s Burette</t>
  </si>
  <si>
    <t>Totally 80s Extensions</t>
  </si>
  <si>
    <t>Let's Party Masks</t>
  </si>
  <si>
    <t>Short Gloves</t>
  </si>
  <si>
    <t>Moustache 10 pc</t>
  </si>
  <si>
    <t>Roaring 20s Rhinestone Gloves</t>
  </si>
  <si>
    <t>Clown Gloves</t>
  </si>
  <si>
    <t>Gothic Cameo Tattoos</t>
  </si>
  <si>
    <t>Diamond Net Stockings</t>
  </si>
  <si>
    <t>Tensil Garland</t>
  </si>
  <si>
    <t>Clown Foam Nose</t>
  </si>
  <si>
    <t>Monster Teeth</t>
  </si>
  <si>
    <t>Fall Pumpkins</t>
  </si>
  <si>
    <t>Shackles</t>
  </si>
  <si>
    <t>Mini Handlebar Moustache</t>
  </si>
  <si>
    <t>Musketeer Mustache</t>
  </si>
  <si>
    <t>Lights-a-lurking Bracelet</t>
  </si>
  <si>
    <t>Scarecrow Wreath</t>
  </si>
  <si>
    <t>Liquid Latex</t>
  </si>
  <si>
    <t>Thanksgiving Medley Lunch Napkins Medium</t>
  </si>
  <si>
    <t>Thanksgiving Medley Lunch Napkins Large</t>
  </si>
  <si>
    <t>Flutter Fairy Fingerless Gloves</t>
  </si>
  <si>
    <t>Despicable Me 2 Minion Bag</t>
  </si>
  <si>
    <t>Non-Piecring Jewelry Dark Side</t>
  </si>
  <si>
    <t>Judge Wig</t>
  </si>
  <si>
    <t>Despicable Me Minion Goggles</t>
  </si>
  <si>
    <t>Together is ... Banner</t>
  </si>
  <si>
    <t>Party Pack Joyful Thanksgiving Napkins</t>
  </si>
  <si>
    <t>Teen Titans Cyborg Mask</t>
  </si>
  <si>
    <t>Storm Trooper Plastic Bowl Thing</t>
  </si>
  <si>
    <t>Jason Mask</t>
  </si>
  <si>
    <t>Mickey Gloves</t>
  </si>
  <si>
    <t>Overwatch Goggles</t>
  </si>
  <si>
    <t>Child Batgirl Mask</t>
  </si>
  <si>
    <t>Child Batman Mask</t>
  </si>
  <si>
    <t>Thanksgiving Medley Plates Small</t>
  </si>
  <si>
    <t>Thanksgiving Medley Plates Large</t>
  </si>
  <si>
    <t xml:space="preserve">Value Gobble Plates </t>
  </si>
  <si>
    <t>Batman Arm Warmers</t>
  </si>
  <si>
    <t>Turkey Dinner Cups</t>
  </si>
  <si>
    <t>Sally Make Up Kit NBC</t>
  </si>
  <si>
    <t>Baby Deer Accessory Kit</t>
  </si>
  <si>
    <t>Black Thick Eyelashes</t>
  </si>
  <si>
    <t>Clown Make Up Kit</t>
  </si>
  <si>
    <t>Multicolor Make Up</t>
  </si>
  <si>
    <t>Bright Make Up</t>
  </si>
  <si>
    <t>Standing Pumpkin Prop</t>
  </si>
  <si>
    <t>Wonder Woman Fingerless Gloves</t>
  </si>
  <si>
    <t>Sunshine Day Wig</t>
  </si>
  <si>
    <t>Afro Wig</t>
  </si>
  <si>
    <t>Repunzel Wig</t>
  </si>
  <si>
    <t>Glitzy Feather Stick Mask</t>
  </si>
  <si>
    <t>Pirate Mask</t>
  </si>
  <si>
    <t>Cuddlebarn Birthday Cupcake</t>
  </si>
  <si>
    <t>Five Nights at Freddy's Mask</t>
  </si>
  <si>
    <t>Amscan Mask</t>
  </si>
  <si>
    <t>Dropping Spider</t>
  </si>
  <si>
    <t>Amscan Giant Spider and Web</t>
  </si>
  <si>
    <t>Amscan 10 Plastic Eyes</t>
  </si>
  <si>
    <t>Ghoul Head Stake</t>
  </si>
  <si>
    <t>Ankle Cuffs Anchor</t>
  </si>
  <si>
    <t>Milestone Sign</t>
  </si>
  <si>
    <t>Bald Cap White</t>
  </si>
  <si>
    <t>NBC Scene Setter w/ Props</t>
  </si>
  <si>
    <t>Pandamonium Props and Setting</t>
  </si>
  <si>
    <t>Amscan Disco Plates</t>
  </si>
  <si>
    <t>Amscan Age is but a Number Plates</t>
  </si>
  <si>
    <t>Pastel Haircolor</t>
  </si>
  <si>
    <t>Gray Hair Color</t>
  </si>
  <si>
    <t>Pastel Body Spray</t>
  </si>
  <si>
    <t>Gray Body Spray</t>
  </si>
  <si>
    <t>Western Fringe Pancho Adult Costume</t>
  </si>
  <si>
    <r>
      <rPr>
        <rFont val="Arial"/>
        <b/>
        <color theme="1"/>
      </rPr>
      <t xml:space="preserve">Money  </t>
    </r>
    <r>
      <rPr>
        <rFont val="Arial"/>
        <b/>
        <color theme="1"/>
        <u/>
      </rPr>
      <t>Wasted</t>
    </r>
  </si>
  <si>
    <t>Bath Bombs</t>
  </si>
  <si>
    <t>"Not Pretty"</t>
  </si>
  <si>
    <t>Bath Bomb on a Stick</t>
  </si>
  <si>
    <t>Bag of Bath Bomb and Bubble Bar Pieces</t>
  </si>
  <si>
    <t>Damaged</t>
  </si>
  <si>
    <t>Sex bomb</t>
  </si>
  <si>
    <t>Groovy Kind of Love Bath Bomb</t>
  </si>
  <si>
    <t>Broken</t>
  </si>
  <si>
    <t>Calavera Bath Bomb</t>
  </si>
  <si>
    <t>Twilight bath bomb</t>
  </si>
  <si>
    <t>Turtle</t>
  </si>
  <si>
    <t>The Olive Branch Bath Bomb</t>
  </si>
  <si>
    <t>Black Rose Bath Bomb</t>
  </si>
  <si>
    <t>Lucky Cat Bath Bomb</t>
  </si>
  <si>
    <t>The Comforter Bath Bomb</t>
  </si>
  <si>
    <t>Peachy</t>
  </si>
  <si>
    <r>
      <rPr>
        <rFont val="Arial"/>
        <b/>
        <color theme="1"/>
      </rPr>
      <t xml:space="preserve">Money  </t>
    </r>
    <r>
      <rPr>
        <rFont val="Arial"/>
        <b/>
        <color theme="1"/>
        <u/>
      </rPr>
      <t>Wasted</t>
    </r>
  </si>
  <si>
    <t>Affirmators! Tarot Deck</t>
  </si>
  <si>
    <t>Imaginext Scooby Doo Magical Mystery Bus</t>
  </si>
  <si>
    <t>Unboxed (probably for display)</t>
  </si>
  <si>
    <t>IncrediBuilds Star Wars: A-wing</t>
  </si>
  <si>
    <t>Children's French Bull Rechargeable Sculpt Light - Princess</t>
  </si>
  <si>
    <t>Fingerlings Pink/Blue Baby Monkey - Candi</t>
  </si>
  <si>
    <t>MPowerd Luci Color Inflatable Solar Light</t>
  </si>
  <si>
    <t>How to Train Your Dragon, Astrid and Stormfly</t>
  </si>
  <si>
    <t>Box Damaged (Astrid Missing)</t>
  </si>
  <si>
    <t>Poopsie Unicorn Poop Kit</t>
  </si>
  <si>
    <t>Box Opened, Pieces Missing</t>
  </si>
  <si>
    <t>MegaMan Mini Series by KidRobot</t>
  </si>
  <si>
    <t>Perplexus</t>
  </si>
  <si>
    <t>West Arrow Magnetic Light Box</t>
  </si>
  <si>
    <t>Bayala Unicorn (70573) by Schleich</t>
  </si>
  <si>
    <t>Fortnite Piñata</t>
  </si>
  <si>
    <t>Disney Baby Book Series</t>
  </si>
  <si>
    <t>Nat. Geo. Little Kids Magazine</t>
  </si>
  <si>
    <t>Old Macdonald: A Hand-Puppet Board Book (Little Scholastic Series)</t>
  </si>
  <si>
    <t>Elmo's World: FOOD!</t>
  </si>
  <si>
    <t>Sesame Street® Elmo's Play Day with Plush Toy</t>
  </si>
  <si>
    <t>Packaging Damaged</t>
  </si>
  <si>
    <t>MudPuppy 12 Piece Pouch Puzzle</t>
  </si>
  <si>
    <t>Hanukkah Holiday Cards</t>
  </si>
  <si>
    <t xml:space="preserve">Nothing (seasonal) </t>
  </si>
  <si>
    <t>You Can Play Guitar (Book, CD, and Mini Acoustic Guitar)</t>
  </si>
  <si>
    <t>Missing Box</t>
  </si>
  <si>
    <t>Harry Potter Chocolate Wand</t>
  </si>
  <si>
    <t>Harry Potter Chocolate House Crests</t>
  </si>
  <si>
    <t xml:space="preserve">Harry Potter Gummi Creatures </t>
  </si>
  <si>
    <t>Miss Vickie's Jalapeño</t>
  </si>
  <si>
    <t>Valentine’s Bear Pop Up Card</t>
  </si>
  <si>
    <t>Valentine's Pop Up Card Unicorn</t>
  </si>
  <si>
    <t>Valentine's Pop Up Card Pizza</t>
  </si>
  <si>
    <t>Valentine's Pop Up Card Bee</t>
  </si>
  <si>
    <t>Valentine's Pop Up Card Hearts</t>
  </si>
  <si>
    <t>Valentine's Pop Up Card Pugs</t>
  </si>
  <si>
    <t>Valentine's Pop Up Card Purrfect Cats</t>
  </si>
  <si>
    <t>Valentine's Pop Up Card Animals</t>
  </si>
  <si>
    <t>Valentine's Pop Up Card Cats</t>
  </si>
  <si>
    <t>Valentine's Pop Up Card Forest Animals</t>
  </si>
  <si>
    <r>
      <rPr>
        <rFont val="Arial"/>
        <b/>
        <color theme="1"/>
      </rPr>
      <t xml:space="preserve">Money  </t>
    </r>
    <r>
      <rPr>
        <rFont val="Arial"/>
        <b/>
        <color theme="1"/>
        <u/>
      </rPr>
      <t>Wasted</t>
    </r>
  </si>
  <si>
    <r>
      <rPr>
        <rFont val="Arial"/>
        <b/>
        <color theme="1"/>
      </rPr>
      <t xml:space="preserve">Money  </t>
    </r>
    <r>
      <rPr>
        <rFont val="Arial"/>
        <b/>
        <color theme="1"/>
        <u/>
      </rPr>
      <t>Wasted</t>
    </r>
  </si>
  <si>
    <t>Campbells Yes! - Carrot &amp; Ginger</t>
  </si>
  <si>
    <t>Past Sell-By (12/1/19)</t>
  </si>
  <si>
    <t>Campbells Yes! - Lentil and Veg.</t>
  </si>
  <si>
    <t>Past Sell-By (07/25/19)</t>
  </si>
  <si>
    <t>Campbells Yes! - Minestrone &amp; Kale</t>
  </si>
  <si>
    <t>Past Sell-By (11/08/19)</t>
  </si>
  <si>
    <t>Campbells Yes! - Tomato Barley</t>
  </si>
  <si>
    <t>Amy's Organic Butternut Squash Soup</t>
  </si>
  <si>
    <t>Past Sell-By (11/19)</t>
  </si>
  <si>
    <t>Kitchen Basics Beef Broth</t>
  </si>
  <si>
    <t>Nothing (Sell By: 12/10/19)</t>
  </si>
  <si>
    <t>Fontenova Sparkling Water</t>
  </si>
  <si>
    <t>Past Sell-By (08/06/19)</t>
  </si>
  <si>
    <t>Keebler E.L.Fudge Elfwhich Cookies</t>
  </si>
  <si>
    <t>Campbells Chicken Alphabet Soup</t>
  </si>
  <si>
    <t xml:space="preserve">Past Sell-By (07/10/19) </t>
  </si>
  <si>
    <t>Campbell's Chicken Noodle O's Soup</t>
  </si>
  <si>
    <t>Past Sell-By (02/10/19)</t>
  </si>
  <si>
    <t>Campbell's Chicken Soup Cool Shapes</t>
  </si>
  <si>
    <t>Past Sell-By (07/26/19)</t>
  </si>
  <si>
    <t>Campbell's Chicken Soup with Rice</t>
  </si>
  <si>
    <t>Past Sell-By (08/11/19)</t>
  </si>
  <si>
    <t>Capmbell's Cream of Chicken Soup</t>
  </si>
  <si>
    <t>Past Sell-By (08/23/19)</t>
  </si>
  <si>
    <t>Campbell's Chicken Broth</t>
  </si>
  <si>
    <t>Campbell's Vegetable with Beef Stock</t>
  </si>
  <si>
    <t>Campbell's Chicken and Stars</t>
  </si>
  <si>
    <t>Past Sell-By (08/25/19)</t>
  </si>
  <si>
    <t>Campbell's Homestyle Chicken Noodle</t>
  </si>
  <si>
    <t>Progresso Organic Menstrone Soup</t>
  </si>
  <si>
    <t>Past Sell-By (08/12/19)</t>
  </si>
  <si>
    <t>Progresso Creamy Tomato with Penne</t>
  </si>
  <si>
    <r>
      <rPr>
        <rFont val="Arial"/>
        <color theme="1"/>
      </rPr>
      <t>Past Sell-By (06/16/</t>
    </r>
    <r>
      <rPr>
        <rFont val="Arial"/>
        <b/>
        <i/>
        <color theme="1"/>
        <u/>
      </rPr>
      <t>18</t>
    </r>
    <r>
      <rPr>
        <rFont val="Arial"/>
        <color theme="1"/>
      </rPr>
      <t>)</t>
    </r>
  </si>
  <si>
    <t>Money  Wasted</t>
  </si>
  <si>
    <t>AG Valentine's Day Card Extra Cat</t>
  </si>
  <si>
    <t>Nothing—Seasonal</t>
  </si>
  <si>
    <t>RPG Valentine's Day Card You and Me</t>
  </si>
  <si>
    <t>AG Valentine's Day Card Best Ever's</t>
  </si>
  <si>
    <t>RPG Valentine's Day Card Take Me</t>
  </si>
  <si>
    <t>RPG Valentine's Day Card Stars</t>
  </si>
  <si>
    <t>AG Valentine's Day Card WonderWoman</t>
  </si>
  <si>
    <t>AG Valentine's Day Card To Know You</t>
  </si>
  <si>
    <t>AG Valentine's Day Card Grandson</t>
  </si>
  <si>
    <t>AG Valentine's Day Card Pig</t>
  </si>
  <si>
    <t>AG Valentine's Day Card Squirrels</t>
  </si>
  <si>
    <t>AG Valentine's Day Card Sweetest Moments</t>
  </si>
  <si>
    <t>AG Valentine's Day Card Same Sex</t>
  </si>
  <si>
    <t>AG Valentine's Day Card Good Heart</t>
  </si>
  <si>
    <t>AG Valentine's Day Card Set (18) burrito</t>
  </si>
  <si>
    <t xml:space="preserve">AG Valentine's Day Card Husband </t>
  </si>
  <si>
    <t>AG Chinese NY - Year of the Rat Card</t>
  </si>
  <si>
    <t>AG Valentine's Day Card Blessing</t>
  </si>
  <si>
    <t>RPG Valentine's Day Card It Was, It Is</t>
  </si>
  <si>
    <t>RPG Valentine's Day Card Hugs and Kisses</t>
  </si>
  <si>
    <t>AG Valentine's Day Card Even If</t>
  </si>
  <si>
    <t>AG Valentine's Day Card My Person</t>
  </si>
  <si>
    <t>AG Valentine's Day Card Hey Hi Hello</t>
  </si>
  <si>
    <t>AG Valentine's Day Card XOXO</t>
  </si>
  <si>
    <t>AG Valentine's Day Card A Poem</t>
  </si>
  <si>
    <t>AG Valentine's Day Card One and Only</t>
  </si>
  <si>
    <t>AG Valentine's Day Card Thanks</t>
  </si>
  <si>
    <t>AG Valentine's Day Card The World</t>
  </si>
  <si>
    <t>RPG Valentine's Day Card Drive You Nuts</t>
  </si>
  <si>
    <t>AG Valentine's Day Card Bear and Bunny</t>
  </si>
  <si>
    <t>AG Valentine's Day Card Grateful</t>
  </si>
  <si>
    <t>AG Valentine's Day Card Your Friendship</t>
  </si>
  <si>
    <t>RPG Valentine's Day Card Road</t>
  </si>
  <si>
    <t>RPG Valentine's Day Card Me Too</t>
  </si>
  <si>
    <t>AG Valentine's Day Card Always</t>
  </si>
  <si>
    <t>AG Valentine's Day Card Granddaughter</t>
  </si>
  <si>
    <t>AG Valentine's Day Card So Much Love</t>
  </si>
  <si>
    <t>AG Valentine's Day Card Gummies</t>
  </si>
  <si>
    <t>AG Valentine's Day Card My Husband</t>
  </si>
  <si>
    <t>AG Valentine's Day Card Bears</t>
  </si>
  <si>
    <t>AG Valentine's Day Card Baby</t>
  </si>
  <si>
    <t>AG Valentine's Day Card Incredibles</t>
  </si>
  <si>
    <t>AG Valentine's Day Card Treat Yourself</t>
  </si>
  <si>
    <t>AG Valentine's Day Card Planets</t>
  </si>
  <si>
    <t>AG Chinese NY 6 pack of cards</t>
  </si>
  <si>
    <t>AG Valentine's Day Card Daughter</t>
  </si>
  <si>
    <t>AG Valentine's Day Card Poem</t>
  </si>
  <si>
    <t>AG Valentine's Day Card Beautiful Wife</t>
  </si>
  <si>
    <t>AG Valentine's Day Card A Good Man</t>
  </si>
  <si>
    <t xml:space="preserve">AG Valentine's Day Card Dino-mite </t>
  </si>
  <si>
    <t>AG Valentine's Day Card Kinda Sorta</t>
  </si>
  <si>
    <t>AG Valentine's Day Card Granddaughter (w/ hair ties)</t>
  </si>
  <si>
    <t>AG Valentine's Day Card My Friend</t>
  </si>
  <si>
    <t>AG Money Holder Chinese NY</t>
  </si>
  <si>
    <t>AG Valentine's Day Card Teamwork</t>
  </si>
  <si>
    <t>AG Valentine's Day Card God Whispered</t>
  </si>
  <si>
    <t>AG Valentine's Day Card I Am Grateful</t>
  </si>
  <si>
    <t>AG Valentine's Day Card Possums</t>
  </si>
  <si>
    <t>AG Valentine's Day Card Perfect Angel</t>
  </si>
  <si>
    <t>AG Valentine's Day Card Very Special You</t>
  </si>
  <si>
    <t>AG Valentine's Day Card Pop Out</t>
  </si>
  <si>
    <t>AG Valentine's Day Card Son</t>
  </si>
  <si>
    <t>AG Valentine's Day Card Whatever</t>
  </si>
  <si>
    <t>AG Valentine's Day Card With You</t>
  </si>
  <si>
    <t>AG Valentine's Day Card The World Needs</t>
  </si>
  <si>
    <t>AG Valentine's Day Card Unicorn</t>
  </si>
  <si>
    <t>AG Valentine's Day Card With Love</t>
  </si>
  <si>
    <t>AG Valentine's Day Card You're the One</t>
  </si>
  <si>
    <t>AG Valentine's Day Card Wine</t>
  </si>
  <si>
    <t>AG Valentine's Day Card Pigeon</t>
  </si>
  <si>
    <t>AG Valentine's Day Card Incredible Daughter</t>
  </si>
  <si>
    <t>AG Valentine's Day Card Great Time</t>
  </si>
  <si>
    <t>AG Valentine's Day Card Favorite Reason</t>
  </si>
  <si>
    <t>AG Valentine's Day Card No One Else</t>
  </si>
  <si>
    <t>AG Valentine's Day Card You Mean the World</t>
  </si>
  <si>
    <t>AG Valentine's Day Card Astronaut</t>
  </si>
  <si>
    <t>AG Valentine's Day Card You and Me</t>
  </si>
  <si>
    <t>AG Valentine's Day Card Possum</t>
  </si>
  <si>
    <t>AG Valentine's Day Card Cherry</t>
  </si>
  <si>
    <t>AG Valentine's Day Card Love</t>
  </si>
  <si>
    <t>AG Valentine's Day Card Laughing and Smiling</t>
  </si>
  <si>
    <t>AG Valentine's Day Card I Love Us</t>
  </si>
  <si>
    <t>AG Valentine's Day Card You</t>
  </si>
  <si>
    <t>AG Valentine's Day Card Thinking of You</t>
  </si>
  <si>
    <t>AG Valentine's Day Card Book</t>
  </si>
  <si>
    <t>AG Valentine's Day Card Happy Hearts Day</t>
  </si>
  <si>
    <t>AG Valentine's Day Card For My Wife</t>
  </si>
  <si>
    <t>AG Valentine's Day Card So Grateful</t>
  </si>
  <si>
    <t>AG Valentine's Day Card Brewtiful</t>
  </si>
  <si>
    <t>AG Valentine's Day Card Nuttiest</t>
  </si>
  <si>
    <t>AG Valentine's Day Card Una Mama</t>
  </si>
  <si>
    <t>AG Valentine's Day Card Wife</t>
  </si>
  <si>
    <t>AG Valentine's Day Card I Pray</t>
  </si>
  <si>
    <t>AG Valentine's Day Card Our First</t>
  </si>
  <si>
    <t>AG Valentine's Day Card My Wife</t>
  </si>
  <si>
    <t>AG Valentine's Day Card Toaster</t>
  </si>
  <si>
    <t>AG Valentine's Day Card Tent</t>
  </si>
  <si>
    <t>AG Valentine's Day Card Esposa</t>
  </si>
  <si>
    <t>AG Valentine's Day Card Babe</t>
  </si>
  <si>
    <t>AG Valentine's Day Card Globe</t>
  </si>
  <si>
    <t>AG Valentine's Day Card My Love</t>
  </si>
  <si>
    <t>AG Valentine's Day Card Cup With Spinner</t>
  </si>
  <si>
    <t>AG Valentine's Day Card The Man</t>
  </si>
  <si>
    <t>AG Valentine's Day Card Confetti</t>
  </si>
  <si>
    <t>AG Valentine's Day Card Puppies</t>
  </si>
  <si>
    <t>AG Valentine's Day Card You Keep Me</t>
  </si>
  <si>
    <t>AG Valentine's Day Card To My Wife</t>
  </si>
  <si>
    <t>AG Valentine's Day Card Raccoons</t>
  </si>
  <si>
    <t>AG Valentine's Day Card Cats</t>
  </si>
  <si>
    <t>AG Valentine's Day Card Fall</t>
  </si>
  <si>
    <t>AG Valentine's Day Card My Amazing Wife</t>
  </si>
  <si>
    <t>AG Valentine's Day Card My Wife—Arrows</t>
  </si>
  <si>
    <t>AG Valentine's Day Card Lava Lamp</t>
  </si>
  <si>
    <t>AG Valentine's Day Card Breastfriend</t>
  </si>
  <si>
    <t>AG Valentine's Day Card My Wife, My Love</t>
  </si>
  <si>
    <t>AG Valentine's Day Card When I Say</t>
  </si>
  <si>
    <t>AG Valentine's Day Card The Meaning</t>
  </si>
  <si>
    <t>AG Valentine's Day Card All I Need</t>
  </si>
  <si>
    <t>AG Valentine's Day Card Swans</t>
  </si>
  <si>
    <t>AG Valentine's Day Card Love You</t>
  </si>
  <si>
    <t>AG Valentine's Day Card Tigers</t>
  </si>
  <si>
    <t>AG Valentine's Day Card Side-by-Side</t>
  </si>
  <si>
    <t>AG Valentine's Day Card Wonderful Wife</t>
  </si>
  <si>
    <t>AG Valentine's Day Card Paris</t>
  </si>
  <si>
    <t>AG Valentine's Day Card Naked Singing</t>
  </si>
  <si>
    <t>AG Valentine's Day Card Hey You</t>
  </si>
  <si>
    <t>AG Valentine's Day Card Balancing Act</t>
  </si>
  <si>
    <t>AG Valentine's Day Card Never Stop</t>
  </si>
  <si>
    <t>AG Valentine's Day Card A Hug</t>
  </si>
  <si>
    <t>AG Valentine's Day Card Husband</t>
  </si>
  <si>
    <t>AG Valentine's Day Card Bon Bon</t>
  </si>
  <si>
    <t>AG Valentine's Day Card Honey, Shower</t>
  </si>
  <si>
    <t>RPG Valentine's Day Card Shaving</t>
  </si>
  <si>
    <t>AG Valentine's Day Card Happy aside, Happy Life</t>
  </si>
  <si>
    <t>AG Chinese NY Year of the Rat Card</t>
  </si>
  <si>
    <t>Papyrus Valentine's Day Card Love You</t>
  </si>
  <si>
    <t>RPG Valentine's Day Card Cheese</t>
  </si>
  <si>
    <t>AG Valentine's Day Card That Long</t>
  </si>
  <si>
    <t>RPG Valentine's Day Card Grow Old</t>
  </si>
  <si>
    <t>Papyrus Valentine's Day Card A Note</t>
  </si>
  <si>
    <t>Papyrus Valentine's Day Card Three Simple Words</t>
  </si>
  <si>
    <t xml:space="preserve">Tugaboo Baby Sunscreen 8 oz SPF 50 </t>
  </si>
  <si>
    <t>Hershey's miniatures 10.4 oz</t>
  </si>
  <si>
    <t>Hershey's solid chocolate kisses 1.45 oz</t>
  </si>
  <si>
    <t>White Reese's unwrapped minis 7.6 oz</t>
  </si>
  <si>
    <t>Plastic Travel Mug</t>
  </si>
  <si>
    <r>
      <rPr>
        <rFont val="Arial"/>
        <b/>
        <color theme="1"/>
      </rPr>
      <t xml:space="preserve">Money  </t>
    </r>
    <r>
      <rPr>
        <rFont val="Arial"/>
        <b/>
        <color theme="1"/>
        <u/>
      </rPr>
      <t>Wasted</t>
    </r>
  </si>
  <si>
    <t>Valentine's Card Hand-in-Hand</t>
  </si>
  <si>
    <t>Nothing; Seasonal</t>
  </si>
  <si>
    <t>Valentine's Card Family built one love</t>
  </si>
  <si>
    <t xml:space="preserve">Valentine's Card Disney </t>
  </si>
  <si>
    <t xml:space="preserve">Valentine's Card Toy Wife </t>
  </si>
  <si>
    <t>Valentine's Card Hey Handsome</t>
  </si>
  <si>
    <t>Valentine's Card To My Hot Husband</t>
  </si>
  <si>
    <t xml:space="preserve">Valentine's Card camping/Best Husband </t>
  </si>
  <si>
    <t>Valentine's Card To My Amazing Husband</t>
  </si>
  <si>
    <t>Valentine's Card For My Husband</t>
  </si>
  <si>
    <t>Valentine's Card Strong Fierce Love</t>
  </si>
  <si>
    <t>Valentine's Card My Amazing Husband</t>
  </si>
  <si>
    <t>Valentine's Card Glad You're My Husband</t>
  </si>
  <si>
    <t>Valentine's Card Love at First Sight Disney</t>
  </si>
  <si>
    <t>Valentine's Card To the Man I Love</t>
  </si>
  <si>
    <t>Valentine's Card Daughter</t>
  </si>
  <si>
    <t>Valentine's Card Disney Grandaughter</t>
  </si>
  <si>
    <t>Valentine's Card I Love Being Married to You</t>
  </si>
  <si>
    <t>Valentine's Card Wives Forever</t>
  </si>
  <si>
    <t xml:space="preserve">AG Valentine's Card Love My Husband </t>
  </si>
  <si>
    <t>AG Valentine's Card Hi You</t>
  </si>
  <si>
    <t>AG Valentine's Card Stud Muffin</t>
  </si>
  <si>
    <t>AG Valentine's Card Anywhere There's Love</t>
  </si>
  <si>
    <t>AG Valentine's Card For the Man I Married</t>
  </si>
  <si>
    <t>AG Valentine's Card Dinosaurs</t>
  </si>
  <si>
    <t>AG Valentine's Card Incredible Daughter</t>
  </si>
  <si>
    <t>AG Valentine's Card Gay Couple</t>
  </si>
  <si>
    <t>AG Valentine's Card Grateful for a Each Other</t>
  </si>
  <si>
    <t>AG Valentine's Card Dad</t>
  </si>
  <si>
    <t>AG Valentine's Card Mom</t>
  </si>
  <si>
    <t>AG Valentine's Card Great Husband</t>
  </si>
  <si>
    <t>AG Valentine's Card Darth Vader</t>
  </si>
  <si>
    <t>AG Valentine's Card Happy You're my Wife</t>
  </si>
  <si>
    <t>AG Valentine's Card Mom is the Best</t>
  </si>
  <si>
    <t>AG Valentine's Card Happy You're My Husband</t>
  </si>
  <si>
    <t>AG Valentine's Card Love You</t>
  </si>
  <si>
    <t>AG Valentine's Card Hey, Grandson</t>
  </si>
  <si>
    <t>AG Valentine's Card Love Being Married to You</t>
  </si>
  <si>
    <t>AG Valentine's Card Big Gay Feelings</t>
  </si>
  <si>
    <t>AG Valentine's Card It Used to be About Going Out</t>
  </si>
  <si>
    <t>AG Valentine's Card You're the Best</t>
  </si>
  <si>
    <t>AG Valentine's Card Made Just For You</t>
  </si>
  <si>
    <t>AG Valentine's Card Take Out</t>
  </si>
  <si>
    <t>AG Valentine's Card Paw Patrol</t>
  </si>
  <si>
    <t>AG Valentine's Card Kindness, Patience, Creativity, Fun</t>
  </si>
  <si>
    <t>AG Valentine's Card My Husband, My Valentine</t>
  </si>
  <si>
    <t>AG Valentine's Card Shark</t>
  </si>
  <si>
    <t xml:space="preserve">AG Valentine's Card Love You, Son </t>
  </si>
  <si>
    <t>AG Valentine's Card Love You, Planets</t>
  </si>
  <si>
    <t>AG Valentine's Card Monkey</t>
  </si>
  <si>
    <t>AG Valentine's Card Glitter, Sass, Magic</t>
  </si>
  <si>
    <t>AG Valentine's Card Partners in Cozy</t>
  </si>
  <si>
    <t>AG Valentine's Card Little Girl</t>
  </si>
  <si>
    <t>AG Valentine's Card Long Haul</t>
  </si>
  <si>
    <t>AG Valentine's Card Neon Love You</t>
  </si>
  <si>
    <t>AG Valentine's Card Dad Monkey</t>
  </si>
  <si>
    <t>AG Valentine's Card Just Gals being Vals</t>
  </si>
  <si>
    <t>AG Valentine's Card Great Team</t>
  </si>
  <si>
    <t>AG Valentine's Card Feelings</t>
  </si>
  <si>
    <t>AG Valentine's Card Happy Valentine's Gay</t>
  </si>
  <si>
    <t>AG Valentine's Card To The Man I Love</t>
  </si>
  <si>
    <t>AG Valentine's Card Guitar</t>
  </si>
  <si>
    <t>AG Valentine's Card Doughnut</t>
  </si>
  <si>
    <t>AG Valentine's Card Son Warning</t>
  </si>
  <si>
    <t>AG Valentine's Card Sassy</t>
  </si>
  <si>
    <t>AG Valentine's Card Daughter</t>
  </si>
  <si>
    <t>AG Valentine's Card Squirrel</t>
  </si>
  <si>
    <t>AG Valentine's Card Love Note</t>
  </si>
  <si>
    <t xml:space="preserve">AG Valentine's Card Giraffe </t>
  </si>
  <si>
    <t>AG Valentine's Card Journey of Becoming</t>
  </si>
  <si>
    <t>AG Valentine's Card Diving</t>
  </si>
  <si>
    <t>AG Valentine's Card Sun and Moon</t>
  </si>
  <si>
    <t>AG Valentine's Card To My Husband Stars</t>
  </si>
  <si>
    <t>AG Valentine's Card XoXo Balloons</t>
  </si>
  <si>
    <t>AG Valentine's Card Crystal Ball</t>
  </si>
  <si>
    <t>AG Valentine's Card Wooden Fox Heart</t>
  </si>
  <si>
    <t>AG Valentine's Card Nobody Loves You as I</t>
  </si>
  <si>
    <t>AG Valentine's Card Son with Dog</t>
  </si>
  <si>
    <t>AG Valentine's Card Song of Solomon</t>
  </si>
  <si>
    <t>AG Valentine's Card Dad Valentine Google Eyes</t>
  </si>
  <si>
    <t>AG Valentine's Card Knowing You is Better</t>
  </si>
  <si>
    <t>AG Valentine's Card Bunny Valentine</t>
  </si>
  <si>
    <t>AG Valentine's Card I Thank My Lucky Stars</t>
  </si>
  <si>
    <t>AG Valentine's Card That Moment When</t>
  </si>
  <si>
    <t xml:space="preserve">AG Valentine's Card Perfect Times </t>
  </si>
  <si>
    <t>AG Valentine's Card Wild Valentine</t>
  </si>
  <si>
    <t>AG Valentine's Card Bird Valentine</t>
  </si>
  <si>
    <t>AG Valentine's Card For My Husband</t>
  </si>
  <si>
    <t>AG Valentine's Card DNA Valentine</t>
  </si>
  <si>
    <t>AG Valentine's Card You Go Girl</t>
  </si>
  <si>
    <t>AG Valentine's Card It All Started With a Look</t>
  </si>
  <si>
    <t>AG Valentine's Card On Our Own</t>
  </si>
  <si>
    <t>AG Valentine's Card Great Mom</t>
  </si>
  <si>
    <t>AG Valentine's Card A Son Like You</t>
  </si>
  <si>
    <t>AG Valentine's Card Lots of Treats</t>
  </si>
  <si>
    <t>AG Valentine's Card Granddaughter</t>
  </si>
  <si>
    <t>AG Valentine's Card Love is a Choice</t>
  </si>
  <si>
    <t>AG Valentine's Card How do you Spell Love?</t>
  </si>
  <si>
    <t>AG Valentine's Card To My Wife</t>
  </si>
  <si>
    <t>AG Valentine's Card Grandson Elmo</t>
  </si>
  <si>
    <t>AG Valentine's Card You Are An Amazing Wife</t>
  </si>
  <si>
    <t>AG Valentine's Card My Amazing Husband</t>
  </si>
  <si>
    <t>AG Valentine's Card Amazing Wife, Amazing Life</t>
  </si>
  <si>
    <t>AG Valentine's Card Written in the Stars</t>
  </si>
  <si>
    <t>AG Valentine's Card Sweet Granddaughter</t>
  </si>
  <si>
    <t>AG Valentine's Card For My Amazing Wife</t>
  </si>
  <si>
    <t>AG Valentine's Card So Lucky</t>
  </si>
  <si>
    <t>AG Valentine's Card Mom and Dad</t>
  </si>
  <si>
    <t>AG Valentine's Card Disney</t>
  </si>
  <si>
    <t>AG Valentine's Card Happy Wife, Happy Life</t>
  </si>
  <si>
    <t>AG Valentine's Card Life Gives You What You Need</t>
  </si>
  <si>
    <t>AG Valentine's Card Love You A Latte</t>
  </si>
  <si>
    <t>AG Valentine's Card Dear Grandma</t>
  </si>
  <si>
    <t>AG Valentine's Card Scratch Off Riddles</t>
  </si>
  <si>
    <t>AG Valentine's Card Husband</t>
  </si>
  <si>
    <t>AG Valentine's Card Life Without You Stinks</t>
  </si>
  <si>
    <t>AG Valentine's Card Blast Off</t>
  </si>
  <si>
    <t>AG Valentine's Card You're Incredible, Mom</t>
  </si>
  <si>
    <t>AG Valentine's Card Daughter Magic</t>
  </si>
  <si>
    <t>AG Valentine's Card We're Together</t>
  </si>
  <si>
    <t>AG Valentine's Card To the One I Love</t>
  </si>
  <si>
    <t>AG Valentine's Card Forever Valentine</t>
  </si>
  <si>
    <t>AG Valentine's Card Having You in my Life</t>
  </si>
  <si>
    <t>AG Valentine's Card Two Things You Can't Hear Enough</t>
  </si>
  <si>
    <t>AG Valentine's Card Son</t>
  </si>
  <si>
    <t>AG Valentine's Card Grateful For My Husband</t>
  </si>
  <si>
    <t>AG Valentine's Card Frozen</t>
  </si>
  <si>
    <t>AG Valentine's Card Love My Husband</t>
  </si>
  <si>
    <t>AG Valentine's Card Love Being Loved</t>
  </si>
  <si>
    <t>AG Valentine's Card My Sweet Daughter</t>
  </si>
  <si>
    <t>AG Valentine's Card Girls Can Do Anything</t>
  </si>
  <si>
    <t>AG Valentine's Card My Wife, My Love</t>
  </si>
  <si>
    <t>AG Valentine's Card Ice Cream</t>
  </si>
  <si>
    <t>AG Valentine's Card My Heart, My Queen, My Wife</t>
  </si>
  <si>
    <t>AG Valentine's Card Son Like You</t>
  </si>
  <si>
    <t>AG Valentine's Card Grandtastic</t>
  </si>
  <si>
    <t>AG Valentine's Card Knot Gonna Lie</t>
  </si>
  <si>
    <t>AG Valentine's Card Yeet</t>
  </si>
  <si>
    <t>AG Valentine's Card I Like You More than Pizza</t>
  </si>
  <si>
    <t>AG Valentine's Card Sweet, Smart, Cool, Kind</t>
  </si>
  <si>
    <t>AG Valentine's Card Rainbow</t>
  </si>
  <si>
    <t>AG Valentine's Card Proud of Daughter</t>
  </si>
  <si>
    <t>AG Valentine's Card Love is All We Need</t>
  </si>
  <si>
    <t>AG Valentine's Card Having you In My Life</t>
  </si>
  <si>
    <t>AG Valentine's Card Everything to Me</t>
  </si>
  <si>
    <t>AG Valentine's Card So Glad The World Has You</t>
  </si>
  <si>
    <t>AM Valentine's Card Coffee Shop</t>
  </si>
  <si>
    <t>AM Valentine's Card Roses are Red</t>
  </si>
  <si>
    <t>AM Valentine's Card Have a Happy Day</t>
  </si>
  <si>
    <t>AM Valentine's Card To the Man I Love</t>
  </si>
  <si>
    <t>AM Valentine's Card Playground</t>
  </si>
  <si>
    <t>AM Valentine's Card To My Husband</t>
  </si>
  <si>
    <t>AM Valentine's Card Monster</t>
  </si>
  <si>
    <t>AM Valentine's Card You're My Everything</t>
  </si>
  <si>
    <t>AM Valentine's Card Dad</t>
  </si>
  <si>
    <t>AM Valentine's Card I &lt;3 You</t>
  </si>
  <si>
    <t>AM Valentine's Card You've Got What I Need</t>
  </si>
  <si>
    <t>AM Valentine's Card Women Scientists</t>
  </si>
  <si>
    <t>AM Valentine's Card Hey, Valentine!</t>
  </si>
  <si>
    <t>Total Cards:</t>
  </si>
  <si>
    <r>
      <rPr>
        <rFont val="Arial"/>
        <b/>
        <color theme="1"/>
      </rPr>
      <t xml:space="preserve">Money  </t>
    </r>
    <r>
      <rPr>
        <rFont val="Arial"/>
        <b/>
        <color theme="1"/>
        <u/>
      </rPr>
      <t>Wasted</t>
    </r>
  </si>
  <si>
    <t>Ralph Lauren Button Down Shirt</t>
  </si>
  <si>
    <t>Stain</t>
  </si>
  <si>
    <t>Pavilion Pure Pilow</t>
  </si>
  <si>
    <t>Levi's sweatshirt white</t>
  </si>
  <si>
    <t>Black shirt</t>
  </si>
  <si>
    <t>FAO Schwarz Giant Stuffed Dog</t>
  </si>
  <si>
    <t>"Off Season"</t>
  </si>
  <si>
    <t>Betsy Johnson cozy robe for girls</t>
  </si>
  <si>
    <t>Copper Bed Pillow set of 2</t>
  </si>
  <si>
    <t>Authentic kid's mermaid blanket</t>
  </si>
  <si>
    <t>Dog Treats</t>
  </si>
  <si>
    <t>Blushing Nudes Eye Shadow Palette</t>
  </si>
  <si>
    <t>BH cosmetics It's My RayeRaye Eyeshadow Palette</t>
  </si>
  <si>
    <t xml:space="preserve">Profusion Cosmetics Brows </t>
  </si>
  <si>
    <t>Diva children's dress, denim</t>
  </si>
  <si>
    <t>Nars Foundation</t>
  </si>
  <si>
    <t>Tommy Bahama Stag Dish</t>
  </si>
  <si>
    <t>Anastasia Liquid Lip Stick</t>
  </si>
  <si>
    <t>Unicorn Hair Shampoo (Love yo Design)</t>
  </si>
  <si>
    <t>ColorCo Pinks Eyeshadow</t>
  </si>
  <si>
    <t>Rae Dunn Holiday cookie jar</t>
  </si>
  <si>
    <t>Magnetic Bag Clips Core Kitchen</t>
  </si>
  <si>
    <t>Himalayan Chef Himalayan Pink Salt Grinder</t>
  </si>
  <si>
    <t xml:space="preserve">Warner's Cloud Nine Bra 40C </t>
  </si>
  <si>
    <t>C&amp;C California Earings</t>
  </si>
  <si>
    <t>Lora Ashley Eyeshadow</t>
  </si>
  <si>
    <t>Laura Geller Eye Shadow</t>
  </si>
  <si>
    <t>The Nudes Dream Eyeshadow Palette</t>
  </si>
  <si>
    <t>icon by absolute ny eyeshadow</t>
  </si>
  <si>
    <t>A La Maison de Provence Liquid Soap 16.9 oz</t>
  </si>
  <si>
    <t>Dr. Wellness Vitamin C brightening Dlserum</t>
  </si>
  <si>
    <t>Sweet Lemon Hand Soap</t>
  </si>
  <si>
    <t>DW Home Pineapple and Geranium Candle</t>
  </si>
  <si>
    <t>Fake Plant</t>
  </si>
  <si>
    <t>Chipped vase</t>
  </si>
  <si>
    <t>Crown Vase</t>
  </si>
  <si>
    <t>Cassi Caramel</t>
  </si>
  <si>
    <t>BoBo Oat Bites</t>
  </si>
  <si>
    <t>Eco Wicks Candle</t>
  </si>
  <si>
    <t>Milani Eye Shadow</t>
  </si>
  <si>
    <t>Milani Blush</t>
  </si>
  <si>
    <t>Morphe Eye Pallet</t>
  </si>
  <si>
    <t>Glitter Pop Peel off Eyeliner</t>
  </si>
  <si>
    <t>Colorbash Cosmetics Eyeshadow</t>
  </si>
  <si>
    <t>Live Beauty Highlighter</t>
  </si>
  <si>
    <t>Revolution Baked Highlighter</t>
  </si>
  <si>
    <t>Desert Sands Eye Essentials</t>
  </si>
  <si>
    <t>Physicians Formula Bronzing Powder</t>
  </si>
  <si>
    <t>Konjac Sponge</t>
  </si>
  <si>
    <t>Nourishing Facial Mist</t>
  </si>
  <si>
    <t>Nicole Miller NY Nude Goals</t>
  </si>
  <si>
    <t>Smashbox Spotlight Highlighter</t>
  </si>
  <si>
    <t>Thayers Toning Towlettes</t>
  </si>
  <si>
    <t>Revlon Liquid Highlighter</t>
  </si>
  <si>
    <t>Ben SHerman Peel-off Mask for Men</t>
  </si>
  <si>
    <t>Man Made Mustache Trimmer</t>
  </si>
  <si>
    <t>Coby Razor</t>
  </si>
  <si>
    <t>Coleman Folding Pet Cot</t>
  </si>
  <si>
    <t>Smithsonian Magic Rocks</t>
  </si>
  <si>
    <t>D'margeaux NY Clutch</t>
  </si>
  <si>
    <t>One w/ broken clasp; other nothing</t>
  </si>
  <si>
    <t>Bin Organizers</t>
  </si>
  <si>
    <t xml:space="preserve">Stainless Steel Sauce Cups </t>
  </si>
  <si>
    <t>nothing</t>
  </si>
  <si>
    <t>Johnson Baby Shampoo</t>
  </si>
  <si>
    <t>Shea Moisture Coconut Lotion</t>
  </si>
  <si>
    <t xml:space="preserve">J. Hunt Co. Lamp </t>
  </si>
  <si>
    <t>Paw Patrol Bowling Set</t>
  </si>
  <si>
    <t>Missing pin</t>
  </si>
  <si>
    <t>Paw Patrol Roll Along Activity</t>
  </si>
  <si>
    <t>Sheffield Home Cushions</t>
  </si>
  <si>
    <t>Nothing. Literally nothing</t>
  </si>
  <si>
    <t>Home Spun Fake Plant</t>
  </si>
  <si>
    <t>missing pot</t>
  </si>
  <si>
    <t>Baby Bottoms</t>
  </si>
  <si>
    <t>Picture Frame</t>
  </si>
  <si>
    <t>Jelly Beans</t>
  </si>
  <si>
    <t>Caro Home Towels</t>
  </si>
  <si>
    <t>Caro Home Hand Towels</t>
  </si>
  <si>
    <t>Candle</t>
  </si>
  <si>
    <t>Silver Framed Art</t>
  </si>
  <si>
    <t>Decorative Pumpkins</t>
  </si>
  <si>
    <t xml:space="preserve">Tru Spa Bath Set </t>
  </si>
  <si>
    <t>Park West 6 piece comforter set</t>
  </si>
  <si>
    <t>Elf Face Primer</t>
  </si>
  <si>
    <t>Level 10 Shirt</t>
  </si>
  <si>
    <t>20 pairs Penn No Show Socks</t>
  </si>
  <si>
    <t>Betsy Johnson Earings</t>
  </si>
  <si>
    <t>Soma Pantry Organics Onion Powder</t>
  </si>
  <si>
    <t>On Display Deluxe Tray Organizer</t>
  </si>
  <si>
    <t>Nightmare Before Christmas Mug</t>
  </si>
  <si>
    <t>Tri Coastal Design Pillow</t>
  </si>
  <si>
    <t>Riley Oil and Vinegar Bottles</t>
  </si>
  <si>
    <t>Chop Sticks with bowl</t>
  </si>
  <si>
    <t>Bowl Broken</t>
  </si>
  <si>
    <t>Duvet and Pillow Cover Set</t>
  </si>
  <si>
    <t>Toy Story Short Bread ABC Cookies</t>
  </si>
  <si>
    <t>Fresh Look Fake Plant</t>
  </si>
  <si>
    <t>Butter Tray Lid</t>
  </si>
  <si>
    <t xml:space="preserve">Pink Fuzzy Rug </t>
  </si>
  <si>
    <t>BT Earbuds WIreless</t>
  </si>
  <si>
    <t>Oshkosh Underwear</t>
  </si>
  <si>
    <t>Lego Underwear 2 pack</t>
  </si>
  <si>
    <t>Underarmor socks Child</t>
  </si>
  <si>
    <t xml:space="preserve">Nike Socks Child 6 Pack </t>
  </si>
  <si>
    <t>Air Jordan Sock Booties</t>
  </si>
  <si>
    <t>NASA wooden poster</t>
  </si>
  <si>
    <t>Black sequined cardigan</t>
  </si>
  <si>
    <t>Elbow Patch Sweater</t>
  </si>
  <si>
    <t>Men's Slacks</t>
  </si>
  <si>
    <t>Children's Cat and Jack Shorts</t>
  </si>
  <si>
    <t>Sans Souci Blazer</t>
  </si>
  <si>
    <t>Cat and Jack Army Green Jean Jacket</t>
  </si>
  <si>
    <t>Gray-ish sweat shirt</t>
  </si>
  <si>
    <t>Joico K-Pak Shampoo</t>
  </si>
  <si>
    <t xml:space="preserve">Opro Leave-in Conditioner </t>
  </si>
  <si>
    <t>Bio-Keratin Anti Friz Shampoo</t>
  </si>
  <si>
    <t>Soothing Keratin Shampoo</t>
  </si>
  <si>
    <t>Nature Love Body Wash</t>
  </si>
  <si>
    <t>Tommy Bahama Body Spray</t>
  </si>
  <si>
    <t>Mixed Chicks Curl Sculptor</t>
  </si>
  <si>
    <t>Joico Finishing Spray</t>
  </si>
  <si>
    <t>Amika Hairspray</t>
  </si>
  <si>
    <t>Argan Magic Dry Shampoo</t>
  </si>
  <si>
    <t xml:space="preserve">Rusk Mousse </t>
  </si>
  <si>
    <t>Odacite Pure Elements Mist</t>
  </si>
  <si>
    <t>Bouffant Spa Sister</t>
  </si>
  <si>
    <t>Oval Lash Applicator</t>
  </si>
  <si>
    <t>Precious Beauty Pore Scrub</t>
  </si>
  <si>
    <t>Oozoo Bear Hydrating Mask</t>
  </si>
  <si>
    <t>Physicians Formula Eyeliner</t>
  </si>
  <si>
    <t>Physicians Formula Feather Brow</t>
  </si>
  <si>
    <t>Urban Studio Blending Sponge</t>
  </si>
  <si>
    <t>Tigi Rebound Curl Re-Call</t>
  </si>
  <si>
    <t>Eco Tools Mini Facial</t>
  </si>
  <si>
    <t>Satin Pillow Case</t>
  </si>
  <si>
    <t>Wooden Dog Bowl Holder</t>
  </si>
  <si>
    <t xml:space="preserve">Candle </t>
  </si>
  <si>
    <t>Harry and David Hazelnut Wafer</t>
  </si>
  <si>
    <t>Core Magnet Bag Clips 8 Piece</t>
  </si>
  <si>
    <t>Speck iPhone X/XI case</t>
  </si>
  <si>
    <t xml:space="preserve">Absolut eyeshadow pallet </t>
  </si>
  <si>
    <t>Eternal Glow Aloette eyeshadow pallet</t>
  </si>
  <si>
    <t>Ultra Pro Glow Headphones</t>
  </si>
  <si>
    <t>Bino Lip Sync</t>
  </si>
  <si>
    <t xml:space="preserve">Fila Bottle </t>
  </si>
  <si>
    <t>Modern by JTRose 3 pc modern mirror set</t>
  </si>
  <si>
    <t>missing 2</t>
  </si>
  <si>
    <t>CF Columbia Bath and Spa Storage Tower</t>
  </si>
  <si>
    <t>1 broken leg; could be fixed</t>
  </si>
  <si>
    <t>Serta Perfect Sleeper Elite King Size Set</t>
  </si>
  <si>
    <t>Seally Premium Allergy Defense Full/Queen Twin Pack Pillows</t>
  </si>
  <si>
    <t>Anastasia Beverly Hills</t>
  </si>
  <si>
    <t>Lorac Hustle and Glow</t>
  </si>
  <si>
    <t>Milk Make-up</t>
  </si>
  <si>
    <t>Shape 'n Define Liquid Liner</t>
  </si>
  <si>
    <t>BDB Billion Dollaw Brows</t>
  </si>
  <si>
    <t>NARS</t>
  </si>
  <si>
    <t>Ardell Mascara</t>
  </si>
  <si>
    <t>Make-up pouch kit</t>
  </si>
  <si>
    <t>Ultra Lux Satin Queen Sheet Set</t>
  </si>
  <si>
    <t>90 Degree by Reflex Leggings</t>
  </si>
  <si>
    <t>Yellow Polka Dot Baby Shirt</t>
  </si>
  <si>
    <t>Baby Pants</t>
  </si>
  <si>
    <t>Village Candle</t>
  </si>
  <si>
    <t>Kate Spade Blanket</t>
  </si>
  <si>
    <t>Assorted Christmas Cards</t>
  </si>
  <si>
    <t>iJoy DC Power Adapter</t>
  </si>
  <si>
    <t>Takeya Thermos Bottle</t>
  </si>
  <si>
    <t>Vapor Apparel Solar Gaiter</t>
  </si>
  <si>
    <t>Ralph Lauren King Pillow Cases (?)</t>
  </si>
  <si>
    <t>Eyeliner Pencil Set</t>
  </si>
  <si>
    <t>Carol's Daughter Leave In Conditioner</t>
  </si>
  <si>
    <t>Tommy Bahama Pillow</t>
  </si>
  <si>
    <t>Ladder Shelf</t>
  </si>
  <si>
    <t>Microderm Blemish System</t>
  </si>
  <si>
    <t>Peace on Earth Music Box</t>
  </si>
  <si>
    <t>Milk Make-up Liquid Foundation</t>
  </si>
  <si>
    <t>Pure Steam Portable Fabric Steamer</t>
  </si>
  <si>
    <t>Becca Skin Love</t>
  </si>
  <si>
    <t>Simple Refreshign Face Wash</t>
  </si>
  <si>
    <t>Bedazzled AirPods case</t>
  </si>
  <si>
    <t>Toasted Coconut Coffee</t>
  </si>
  <si>
    <t xml:space="preserve">biossance </t>
  </si>
  <si>
    <t>bdb pencil</t>
  </si>
  <si>
    <t>Globe</t>
  </si>
  <si>
    <t>Farm &amp; Country Dog Toy</t>
  </si>
  <si>
    <t>Pink Rose Sweater</t>
  </si>
  <si>
    <t>Livegreen Cosmetic Collection</t>
  </si>
  <si>
    <t>Aromatherapu Pillow Mist Nature Love</t>
  </si>
  <si>
    <t>AirPair wireless airbuds</t>
  </si>
  <si>
    <t>palmer's cocoa butter body cash</t>
  </si>
  <si>
    <t>MB Wallet</t>
  </si>
  <si>
    <t>4-wick candle</t>
  </si>
  <si>
    <t>Provence Vitamin C + Collagen Eye Cream</t>
  </si>
  <si>
    <t>Nailed-it Gift Boxes</t>
  </si>
  <si>
    <t>Junior Racers School Bus Toy</t>
  </si>
  <si>
    <t>Hustle and Glow Make Up</t>
  </si>
  <si>
    <t>Lucky Brand Earrings</t>
  </si>
  <si>
    <t>Make-Up Eraser</t>
  </si>
  <si>
    <t>Frozen Masks</t>
  </si>
  <si>
    <t>Fila Boxing Gloves</t>
  </si>
  <si>
    <t>Acosa Masks</t>
  </si>
  <si>
    <t>Jill and Ali Mask</t>
  </si>
  <si>
    <t>Dunder Mifflin Box Set</t>
  </si>
  <si>
    <t>Hemp Vana Gloves</t>
  </si>
  <si>
    <t>Stress Relief Candle</t>
  </si>
  <si>
    <t>Nicole Miler Spa Headband</t>
  </si>
  <si>
    <t>Hair Turban</t>
  </si>
  <si>
    <t>Spa Bella hair Turban</t>
  </si>
  <si>
    <t xml:space="preserve">Spa Sisters Shower Cap </t>
  </si>
  <si>
    <t>Chick Pea Bibs</t>
  </si>
  <si>
    <t>Gerber 3 pc set</t>
  </si>
  <si>
    <t>Teether Wubbie by Mud Pie</t>
  </si>
  <si>
    <t>Crayola Masks</t>
  </si>
  <si>
    <t>So Dorable Head Wrap and Booties</t>
  </si>
  <si>
    <t>Missing one bootie</t>
  </si>
  <si>
    <t>Baby Essentials Bib and Socks</t>
  </si>
  <si>
    <t>Alba Botanica Body Wash</t>
  </si>
  <si>
    <t>Broken Nozzle; still full bottle</t>
  </si>
  <si>
    <t>Josette Mesh Hat</t>
  </si>
  <si>
    <t>Greenies Cat Treats</t>
  </si>
  <si>
    <t>Mud Pie Hooded Towel</t>
  </si>
  <si>
    <t>chipped nozzle, still had soap</t>
  </si>
  <si>
    <t>Sophie B Bra Set</t>
  </si>
  <si>
    <t>Calvin Klein Bra</t>
  </si>
  <si>
    <t>Jessica Simpson Bra Set</t>
  </si>
  <si>
    <t>Playtex Bra</t>
  </si>
  <si>
    <t>Nautica Underwear Set</t>
  </si>
  <si>
    <t>Lunch Tupper Ware Set</t>
  </si>
  <si>
    <t>Hand Painted Vase Portugese</t>
  </si>
  <si>
    <t>Decorative Accents Fake Plant</t>
  </si>
  <si>
    <t>E L Rose Fake Plant</t>
  </si>
  <si>
    <t>2 Chic Repairing Hair Oil</t>
  </si>
  <si>
    <t>Tigi Bedhead Hair Spray</t>
  </si>
  <si>
    <t>Missing nozzle</t>
  </si>
  <si>
    <t>Antimicrobial Pouch</t>
  </si>
  <si>
    <t>MAC Lip Gloss</t>
  </si>
  <si>
    <t>Laura Mercier Lips Make Up Set</t>
  </si>
  <si>
    <t>BDB Brow Pencil</t>
  </si>
  <si>
    <t xml:space="preserve">Anstasia Liquid Lip Stick </t>
  </si>
  <si>
    <t>it Bye Bye Under Eye Creme</t>
  </si>
  <si>
    <t>Buxom Lip Polish</t>
  </si>
  <si>
    <t xml:space="preserve">Cannonball Mascara </t>
  </si>
  <si>
    <t>Stila Lip Stick</t>
  </si>
  <si>
    <t>Bare Minerals Eye Shadow</t>
  </si>
  <si>
    <t>Sephora Foundation</t>
  </si>
  <si>
    <t>Reusable Lashes</t>
  </si>
  <si>
    <t>Spa Bella Satin Pillow Case Set</t>
  </si>
  <si>
    <t>Dented Packaging; nothing</t>
  </si>
  <si>
    <t>Kensie Brush Set</t>
  </si>
  <si>
    <t>Reindeer Statue</t>
  </si>
  <si>
    <t>Chipped Antlers</t>
  </si>
  <si>
    <t>Burnes Frame</t>
  </si>
  <si>
    <t>Bino Trash can</t>
  </si>
  <si>
    <t>Broken; fixable with superglue</t>
  </si>
  <si>
    <t>Black Stool</t>
  </si>
  <si>
    <t>Girose Mirrors</t>
  </si>
  <si>
    <t>Clementine Soap</t>
  </si>
  <si>
    <t>Handle Brokken</t>
  </si>
  <si>
    <t>Isaac Jacob's Frame</t>
  </si>
  <si>
    <t>Talahari Frame</t>
  </si>
  <si>
    <t>11/31/20</t>
  </si>
  <si>
    <t>Halloween Candy (Kit Kat/Hershey)</t>
  </si>
  <si>
    <t>Utz Halloween Pretzels</t>
  </si>
  <si>
    <t>Skinny Pop Halloween Packs</t>
  </si>
  <si>
    <t xml:space="preserve">Coctail Olives </t>
  </si>
  <si>
    <t>Six Pumpkin Coasters with Holder</t>
  </si>
  <si>
    <t>Thankful Table Sign</t>
  </si>
  <si>
    <t>Fall Themed Wreath</t>
  </si>
  <si>
    <t xml:space="preserve">Welcome Fall Pillow </t>
  </si>
  <si>
    <t>Knitted Pumpkin Doorstop</t>
  </si>
  <si>
    <t>Thanksgiving Small Plates</t>
  </si>
  <si>
    <t>Pumpkin Spice and Everything Nice mini sign</t>
  </si>
  <si>
    <t>Hello Fall large sign</t>
  </si>
  <si>
    <t>Pumpkins For Sale lagre sign</t>
  </si>
  <si>
    <t>Thankful large sign</t>
  </si>
  <si>
    <t>Rae Dunn Happy Harvest Gnome</t>
  </si>
  <si>
    <t>DW Home 'Tis the Season Evergreen Cypress Scented Candle</t>
  </si>
  <si>
    <t>Miamica Masks</t>
  </si>
  <si>
    <t>Addie and Tate kids Cloth mask</t>
  </si>
  <si>
    <t>Benefit Brow Zings</t>
  </si>
  <si>
    <t>Tag be salt and Pepper Shakers</t>
  </si>
  <si>
    <t>Joie Red Dish washing mits</t>
  </si>
  <si>
    <t>Nars Explicit Duo Lip Color Dragon Girl</t>
  </si>
  <si>
    <t>Laura Geller Iconic Baked Sculpting Lipstick Princess Street Pink</t>
  </si>
  <si>
    <t>Wunder Wonder Brown Define Brow Liner and Fell</t>
  </si>
  <si>
    <t>Benefit Roller Lines Eyeliner</t>
  </si>
  <si>
    <t>Witch Headbands</t>
  </si>
  <si>
    <t>Pumpkin</t>
  </si>
  <si>
    <t>Cookie Jar</t>
  </si>
  <si>
    <t>Kids Socks</t>
  </si>
  <si>
    <t>Scunci</t>
  </si>
  <si>
    <t xml:space="preserve">Divine Gothic Halloween Banner </t>
  </si>
  <si>
    <t>DG Spooky Banner</t>
  </si>
  <si>
    <t>Fright Tape</t>
  </si>
  <si>
    <t>Pumpkin Light</t>
  </si>
  <si>
    <t>Gnome Spring Door Ornament</t>
  </si>
  <si>
    <t>Gnome</t>
  </si>
  <si>
    <t>Home for holidays Hanging Art</t>
  </si>
  <si>
    <t>Wooden Christmas Tree Photo and card holder</t>
  </si>
  <si>
    <t>Christmas notepads</t>
  </si>
  <si>
    <t>lady Jane Holiday Notepads</t>
  </si>
  <si>
    <t>Martha Stewart Gift Boxes</t>
  </si>
  <si>
    <t xml:space="preserve">Mrs. Claus Sippy Cup </t>
  </si>
  <si>
    <t>Steve Madden Hat * Scarf Combo</t>
  </si>
  <si>
    <t xml:space="preserve">candles </t>
  </si>
  <si>
    <t>Holiday Scented Antibacterial wipes</t>
  </si>
  <si>
    <t xml:space="preserve">Magnolia homes Hand balm </t>
  </si>
  <si>
    <t>Puff Ball Beanie</t>
  </si>
  <si>
    <t>Beanie</t>
  </si>
  <si>
    <t>PJ Bottoms</t>
  </si>
  <si>
    <t>Long Johns</t>
  </si>
  <si>
    <t>aroma Soles</t>
  </si>
  <si>
    <t>face flower pot</t>
  </si>
  <si>
    <t>Sistema Lunch Ware</t>
  </si>
  <si>
    <t>Disney Cloth Masks</t>
  </si>
  <si>
    <t>Becca Ultimate Coverage</t>
  </si>
  <si>
    <t>Eucalyptus Essential Oil</t>
  </si>
  <si>
    <t>Rudolph Plush Toy</t>
  </si>
  <si>
    <t>Plush Reindeer Toy</t>
  </si>
  <si>
    <t>Martha Stewart Leftovers Boxes</t>
  </si>
  <si>
    <t xml:space="preserve">Manna Stainless Steel </t>
  </si>
  <si>
    <t>Cantini</t>
  </si>
  <si>
    <t>Adidas Purple Hat</t>
  </si>
  <si>
    <t>Baby Toy</t>
  </si>
  <si>
    <t>Buzz Lightyear Plush Toy</t>
  </si>
  <si>
    <t>Melissa and Doug Snowman Toy</t>
  </si>
  <si>
    <t>Insulated Glitter Bottle</t>
  </si>
  <si>
    <t>hydro peak Stainless Steel Insulated Bottle</t>
  </si>
  <si>
    <t>Ginger Bread Cookie Cutter</t>
  </si>
  <si>
    <t>Deer Santa Coffee</t>
  </si>
  <si>
    <t>We Wish You a Merry Christmas Coffee</t>
  </si>
  <si>
    <t>Board Balance Exercise Equipment</t>
  </si>
  <si>
    <t>20 lb Medicine Ball</t>
  </si>
  <si>
    <t>Mercantile Decorations Lamp</t>
  </si>
  <si>
    <t>Skuishi Panda Toy</t>
  </si>
  <si>
    <t>Elf Socks</t>
  </si>
  <si>
    <t>Silicone Sponge</t>
  </si>
  <si>
    <t>Energize</t>
  </si>
  <si>
    <t>Biotin Thickening Spray</t>
  </si>
  <si>
    <t xml:space="preserve">Mother's Promise Blanket </t>
  </si>
  <si>
    <t>Made in India Blanket</t>
  </si>
  <si>
    <t>Alba Notanica Shower Gel</t>
  </si>
  <si>
    <t>Libbey Monroe Stemless Glasses</t>
  </si>
  <si>
    <t>Palm Wine Glasses</t>
  </si>
  <si>
    <t>Real Simple Trays</t>
  </si>
  <si>
    <t>Conair Man Beard Trimmer</t>
  </si>
  <si>
    <t>Love to Dream Security Blanket</t>
  </si>
  <si>
    <t>Neoflam Smart Seal Food Organizer</t>
  </si>
  <si>
    <t>Greenbone Biodegradeable Pet Waste Bags</t>
  </si>
  <si>
    <t>Mickey Mouse Towel</t>
  </si>
  <si>
    <t>Sparkle My Universe</t>
  </si>
  <si>
    <t>Lemon Socks</t>
  </si>
  <si>
    <t>Bras</t>
  </si>
  <si>
    <t>Sweater</t>
  </si>
  <si>
    <t>Pizza Cutter</t>
  </si>
  <si>
    <t>Calendar</t>
  </si>
  <si>
    <t>Frame Set</t>
  </si>
  <si>
    <t>Glass Pitcher</t>
  </si>
  <si>
    <t>Wooden Organizer</t>
  </si>
  <si>
    <t>Terrarium Stand</t>
  </si>
  <si>
    <t>Soap+Lotion Set</t>
  </si>
  <si>
    <t>Clementine Note Pads</t>
  </si>
  <si>
    <t>Note Pad</t>
  </si>
  <si>
    <t>Wooden Decorations</t>
  </si>
  <si>
    <t>Jewelry Organizer</t>
  </si>
  <si>
    <t>This is us Maggnetic Boards</t>
  </si>
  <si>
    <t>Pillows</t>
  </si>
  <si>
    <t>Soap 4 pack</t>
  </si>
  <si>
    <t>Tea Steepers</t>
  </si>
  <si>
    <t>Stay Awhile Decoration</t>
  </si>
  <si>
    <t>Happy Easter Tray</t>
  </si>
  <si>
    <t>Magic Set FAO Schwarz</t>
  </si>
  <si>
    <t>First Day Board</t>
  </si>
  <si>
    <t>Sheffield Homes Pencils Valentines</t>
  </si>
  <si>
    <t>Bunny Carrot Eraserr Set</t>
  </si>
  <si>
    <t>Transfer Paper</t>
  </si>
  <si>
    <t>Sheffield Homes Valentines Erasers</t>
  </si>
  <si>
    <t>Oh What Fun Napkins</t>
  </si>
  <si>
    <t>Rae Dunn Valentines Paper Bag</t>
  </si>
  <si>
    <t>Paw Patrol Snacks</t>
  </si>
  <si>
    <t>Zip Sllicer</t>
  </si>
  <si>
    <t>Cuisinart 3 Blade Peeler</t>
  </si>
  <si>
    <t xml:space="preserve">Cutlery New England </t>
  </si>
  <si>
    <t>Charlie Brown Paper Plates</t>
  </si>
  <si>
    <t>Rae Dunn Cloth Napkins</t>
  </si>
  <si>
    <t>Hamilton Beach Utensil Set</t>
  </si>
  <si>
    <t>Baked with Love Pan + Utensil Set</t>
  </si>
  <si>
    <t>Bamboo Dish Scrub</t>
  </si>
  <si>
    <t>Baker's Table 2 pc. set</t>
  </si>
  <si>
    <t>Books</t>
  </si>
  <si>
    <t>Picture Frames</t>
  </si>
  <si>
    <t>Rae Dunn Picture Frame</t>
  </si>
  <si>
    <t>All Clad Silicone Pads</t>
  </si>
  <si>
    <t xml:space="preserve">Elf Pets </t>
  </si>
  <si>
    <t>Kung Fu Panda II DVD</t>
  </si>
  <si>
    <t>Christmas Charades</t>
  </si>
  <si>
    <t>Tic Tac Toe</t>
  </si>
  <si>
    <t>Popcorn</t>
  </si>
  <si>
    <t>Breakfast Mini Bites</t>
  </si>
  <si>
    <t>Paw-some Christmas Puzzle</t>
  </si>
  <si>
    <t>Kitchen Towel</t>
  </si>
  <si>
    <t>Licorice</t>
  </si>
  <si>
    <t>Imagine Ink</t>
  </si>
  <si>
    <t>Peppermint Bark Syrup</t>
  </si>
  <si>
    <t>Skinny Syrup</t>
  </si>
  <si>
    <t>Lol doll swim goggles</t>
  </si>
  <si>
    <t>Rudolph Toy</t>
  </si>
  <si>
    <t>Weimann Spot Corrector</t>
  </si>
  <si>
    <t>Nail Grooming Kit</t>
  </si>
  <si>
    <t>Printworks</t>
  </si>
  <si>
    <t>2 Pack Bra</t>
  </si>
  <si>
    <t>Women's 1 pc. undergarment</t>
  </si>
  <si>
    <t>American Girl Doll Accessories</t>
  </si>
  <si>
    <t>Moon Cheese</t>
  </si>
  <si>
    <t>Hickory Harvest Omega Mix</t>
  </si>
  <si>
    <t>Fao Schwarz LLama</t>
  </si>
  <si>
    <t>Fubble Bubble Machine</t>
  </si>
  <si>
    <t>Hydra Peak</t>
  </si>
  <si>
    <t>Poinsettia Mix</t>
  </si>
  <si>
    <t>Spyder Briefs Mens</t>
  </si>
  <si>
    <t>Secret Celebrity Table Runner</t>
  </si>
  <si>
    <t>Deborah Connolly Design Kitchen Towels</t>
  </si>
  <si>
    <t>Ralph Lauren Wash Cloth</t>
  </si>
  <si>
    <t>Skinny Jimmy</t>
  </si>
  <si>
    <t>bb 3/25/22</t>
  </si>
  <si>
    <t>Rae Dunn "Things" Box</t>
  </si>
  <si>
    <t>Broken Hinges</t>
  </si>
  <si>
    <t>Lamps</t>
  </si>
  <si>
    <t>Create a Friend Monkey Crochet Kit</t>
  </si>
  <si>
    <t>Tacky Sweater</t>
  </si>
  <si>
    <t>Gentleman Hand Soap</t>
  </si>
  <si>
    <t>Tres Chic Perfume</t>
  </si>
  <si>
    <t>Rae Dunn Utensil SSet</t>
  </si>
  <si>
    <t>Batiste Dry Shampoo</t>
  </si>
  <si>
    <t>Macadamia Spray</t>
  </si>
  <si>
    <t>Men's Face Wash</t>
  </si>
  <si>
    <t>Facial Cleansing Milk</t>
  </si>
  <si>
    <t>Medix Age Control Moisturizer</t>
  </si>
  <si>
    <t>Lazy Susan</t>
  </si>
  <si>
    <t>Cake Pan 9''</t>
  </si>
  <si>
    <t>Cupcake Tin 3 tier</t>
  </si>
  <si>
    <t>Small Pot</t>
  </si>
  <si>
    <t>Wooden Easter Decorations</t>
  </si>
  <si>
    <t>HOLIDAY/SEASONAL</t>
  </si>
  <si>
    <t>Wooden Easter Signs</t>
  </si>
  <si>
    <t>Wooden Easter Blocks Decorations</t>
  </si>
  <si>
    <t>Easter Gnome Candle</t>
  </si>
  <si>
    <t>Tall Wooden Easter Bunny Decoration</t>
  </si>
  <si>
    <t>Easter Wreath</t>
  </si>
  <si>
    <t>Easter Bunny Decoration</t>
  </si>
  <si>
    <t>Easter Gnome Ceramic Decoration</t>
  </si>
  <si>
    <t>Easter Gnome Straw Decoration</t>
  </si>
  <si>
    <t>Ceramic Watering Can Spring Candle</t>
  </si>
  <si>
    <t>Spring Butter Tray</t>
  </si>
  <si>
    <t>Gnome Plate</t>
  </si>
  <si>
    <t>Pet Gardening Toys</t>
  </si>
  <si>
    <t>Blues Clues Toy</t>
  </si>
  <si>
    <t>Wakugami</t>
  </si>
  <si>
    <t>Mandalorian "The Child" Flying Toy</t>
  </si>
  <si>
    <t>Hedgehog Toy</t>
  </si>
  <si>
    <t>Puppy School Play Set Melissa and Doug</t>
  </si>
  <si>
    <t>Justice League Walkie Talkies</t>
  </si>
  <si>
    <t>Michael Kors Bag</t>
  </si>
  <si>
    <t>Fantastic Beasts Niffler Game</t>
  </si>
  <si>
    <t>Frozen II Toy</t>
  </si>
  <si>
    <t>Melissa and Doug First Play Toy</t>
  </si>
  <si>
    <t>Tony Hawk Toy</t>
  </si>
  <si>
    <t>Dry Erase Board</t>
  </si>
  <si>
    <t>Bob Ross Playing Cards</t>
  </si>
  <si>
    <t>Spiral Doodle Kit</t>
  </si>
  <si>
    <t>Baby's First Year Socks</t>
  </si>
  <si>
    <t>Fantasma Magic Kit</t>
  </si>
  <si>
    <t xml:space="preserve">Morph </t>
  </si>
  <si>
    <t>Avengers Puzzle</t>
  </si>
  <si>
    <t>Antibacterial Slime</t>
  </si>
  <si>
    <t xml:space="preserve">#Fail Fix Doll </t>
  </si>
  <si>
    <t>Melissa and Doug Horse and Pony Decopage.</t>
  </si>
  <si>
    <t>Pinball MLB Baseball Toy</t>
  </si>
  <si>
    <t>Pizza Puzzle</t>
  </si>
  <si>
    <t>Game of Thrones Mega Construction</t>
  </si>
  <si>
    <t>Shut the Box</t>
  </si>
  <si>
    <t>Mystery Date Game</t>
  </si>
  <si>
    <t>Murder Mystery Game</t>
  </si>
  <si>
    <t>Teenage Mutant Ninja Turtles Cook Book</t>
  </si>
  <si>
    <t>Fantasma Magic Deluxe</t>
  </si>
  <si>
    <t>Fantasma Illusions Box</t>
  </si>
  <si>
    <t>Lil-Tike Wheels</t>
  </si>
  <si>
    <t>Desktop Ping Pong</t>
  </si>
  <si>
    <t>Disey Baby</t>
  </si>
  <si>
    <t>Under the Sea Cupcake Set</t>
  </si>
  <si>
    <t>Boom City Racers</t>
  </si>
  <si>
    <t>Gravity Sand</t>
  </si>
  <si>
    <t>Magic Pad Art Board</t>
  </si>
  <si>
    <t>Fresh Metal Racers</t>
  </si>
  <si>
    <t>Green Tea and Jasmine Floss</t>
  </si>
  <si>
    <t>Fake Food Mystery Challenge Wheel</t>
  </si>
  <si>
    <t>90's Board Game</t>
  </si>
  <si>
    <t>Mistaken Identity Game</t>
  </si>
  <si>
    <t>Rae Dunn Birdhouse</t>
  </si>
  <si>
    <t>Wind Spinner</t>
  </si>
  <si>
    <t>Children's Crab Hat</t>
  </si>
  <si>
    <t>Mom's Notes</t>
  </si>
  <si>
    <t>LED Lights</t>
  </si>
  <si>
    <t>Meyer Lemon Cleaning Solution</t>
  </si>
  <si>
    <t>Leather Conditioner</t>
  </si>
  <si>
    <t>Blue Light Specks</t>
  </si>
  <si>
    <t>Electric Kettle</t>
  </si>
  <si>
    <t>LITERALLY NOTHING</t>
  </si>
  <si>
    <t>Curls Hair Product</t>
  </si>
  <si>
    <t>Bio Based Dog Bags</t>
  </si>
  <si>
    <t xml:space="preserve">Utensils Jug </t>
  </si>
  <si>
    <t>2 chipped, 1 broken</t>
  </si>
  <si>
    <t>BPA Free Holder</t>
  </si>
  <si>
    <t>Macaroons</t>
  </si>
  <si>
    <t>Neutrogena Oil Balance Face Wash</t>
  </si>
  <si>
    <t>Bunny PopcornChews</t>
  </si>
  <si>
    <t>All Things Living Bunny Shampoo</t>
  </si>
  <si>
    <t>Blue Pot</t>
  </si>
  <si>
    <t>Broken (we fixed)</t>
  </si>
  <si>
    <t>SoHo Living Doormat</t>
  </si>
  <si>
    <t>Greenbone Bio Base Pet Waste Bags</t>
  </si>
  <si>
    <t>Witches Hat Decoration</t>
  </si>
  <si>
    <t>Eye Shadow Pallet</t>
  </si>
  <si>
    <t>Opened and dumped out</t>
  </si>
  <si>
    <t>Glasses by 9 West</t>
  </si>
  <si>
    <t>Charging Brick</t>
  </si>
  <si>
    <t>Highlighter Pallet</t>
  </si>
  <si>
    <t>Spring Forming Pan</t>
  </si>
  <si>
    <t>Screaming Goat Electronic Trinket</t>
  </si>
  <si>
    <t>Sink Strainer</t>
  </si>
  <si>
    <t>3-Pack Tupperware</t>
  </si>
  <si>
    <t>Coby Vanity Mirror</t>
  </si>
  <si>
    <t>broken (unsure if it was broken in store or dumpster)</t>
  </si>
  <si>
    <t>Primer</t>
  </si>
  <si>
    <t>Facial Cleanser</t>
  </si>
  <si>
    <t>Moisturizer</t>
  </si>
  <si>
    <t>Zadun Aroma Diffuser</t>
  </si>
  <si>
    <t xml:space="preserve">Cover FX </t>
  </si>
  <si>
    <t>Lip Gloss</t>
  </si>
  <si>
    <t>Concealer</t>
  </si>
  <si>
    <t>Body Prescriptions Body Butter</t>
  </si>
  <si>
    <t>Brow Set</t>
  </si>
  <si>
    <t>Candle Holder Tea Light</t>
  </si>
  <si>
    <t>Rae Dunn Things Jar</t>
  </si>
  <si>
    <t xml:space="preserve">Orange Essential Oil </t>
  </si>
  <si>
    <t>Mortar &amp; Pestle</t>
  </si>
  <si>
    <t>Cracked Handle</t>
  </si>
  <si>
    <t>Lavender Chamomile Body Wash</t>
  </si>
  <si>
    <t>Lemon Hand Soap</t>
  </si>
  <si>
    <t>Hydrating Facial Serum</t>
  </si>
  <si>
    <t>Louffa Set</t>
  </si>
  <si>
    <t>Salt Scrub</t>
  </si>
  <si>
    <t>Thickening Conditioner</t>
  </si>
  <si>
    <t>3 Mirror Set</t>
  </si>
  <si>
    <t>One broken Mirror</t>
  </si>
  <si>
    <t>Princess Tea Set</t>
  </si>
  <si>
    <t>Shrink Set Crafts</t>
  </si>
  <si>
    <t>Red Floral Blouse</t>
  </si>
  <si>
    <t>Flashlight and Glow Stick Whistle</t>
  </si>
  <si>
    <t>Frosted Pretzel Monsters</t>
  </si>
  <si>
    <t>One Pretzel Rod was Cracked</t>
  </si>
  <si>
    <t>Kueurig cups</t>
  </si>
  <si>
    <t>Queen Bee Mug</t>
  </si>
  <si>
    <t>Tommy Hilfiger Shirt</t>
  </si>
  <si>
    <t>Holiday Rugs</t>
  </si>
  <si>
    <t>Caramel Candies</t>
  </si>
  <si>
    <t>Crew Socks</t>
  </si>
  <si>
    <t>Ankle Socks</t>
  </si>
  <si>
    <t>Aroma Diffuser</t>
  </si>
  <si>
    <t>Santa Candle</t>
  </si>
  <si>
    <t>Red Candle (Yankee Candle)</t>
  </si>
  <si>
    <t>Gala Apples</t>
  </si>
  <si>
    <t xml:space="preserve">Literally nothing. </t>
  </si>
  <si>
    <t>Sweet Onions Bag</t>
  </si>
  <si>
    <t>Unsure; bag ripped.</t>
  </si>
  <si>
    <t>Atlantic Sockeye Salmon</t>
  </si>
  <si>
    <t>Nothing. Sell by 4/23/20</t>
  </si>
  <si>
    <t>Ground Beef</t>
  </si>
  <si>
    <t>Nothing. Sell or Freeze by 4/23/20</t>
  </si>
  <si>
    <t>Chicken Breast Tenderbins</t>
  </si>
  <si>
    <t>Happy Farms American Cheese Singles</t>
  </si>
  <si>
    <t>Unsure. No Recall.</t>
  </si>
  <si>
    <t>Bananas</t>
  </si>
  <si>
    <t>ripe</t>
  </si>
  <si>
    <t>Head of Cauliflower</t>
  </si>
  <si>
    <t>Cucumber</t>
  </si>
  <si>
    <t>Sell or freeze by 4/24</t>
  </si>
  <si>
    <t>Gold-Hen Eggs Dozen</t>
  </si>
  <si>
    <t>1 Cracked</t>
  </si>
  <si>
    <t>Potatoes Bag</t>
  </si>
  <si>
    <t>1 rotten potato</t>
  </si>
  <si>
    <t>Beefsteak Tomatoes</t>
  </si>
  <si>
    <t>Sweet Potatoes Bags</t>
  </si>
  <si>
    <t>1 Funky Potato in each</t>
  </si>
  <si>
    <t>Idaho Potatoes Bags</t>
  </si>
  <si>
    <t>Green Bell Peppers (x3)</t>
  </si>
  <si>
    <t>1 Funky one in each</t>
  </si>
  <si>
    <t>Green Grapes</t>
  </si>
  <si>
    <t>overripened</t>
  </si>
  <si>
    <t>Lemons (x5; 1 lb)</t>
  </si>
  <si>
    <t>1 rotten lemon</t>
  </si>
  <si>
    <t>Heart to Tail Scoopable Cat Litter 14 lb</t>
  </si>
  <si>
    <t>Missing Lid (but still had all of the litter?)</t>
  </si>
  <si>
    <t>Little Salad Bar Shredded Lettuce</t>
  </si>
  <si>
    <t>Nothing. No Recall. bb 04/30</t>
  </si>
  <si>
    <t>Idaho Potatoes Bag</t>
  </si>
  <si>
    <t>Del Real Shredded Chicken</t>
  </si>
  <si>
    <t>Southern Grove Almonds</t>
  </si>
  <si>
    <t>Baker's Corner Pure Cane Sugar</t>
  </si>
  <si>
    <t>Sugar spilling out bottom</t>
  </si>
  <si>
    <t>Northern Catch Sardines</t>
  </si>
  <si>
    <t>Cranberry Almond Singles</t>
  </si>
  <si>
    <t>Best by 04/27</t>
  </si>
  <si>
    <t>Countryside Creamery Homestyle Spreadable Butter</t>
  </si>
  <si>
    <t>Cracked on bottom</t>
  </si>
  <si>
    <t xml:space="preserve">Specially Selected Naan Flatbread </t>
  </si>
  <si>
    <t>sell by 04/27</t>
  </si>
  <si>
    <t>Specially Selected great eight seeds grains bread</t>
  </si>
  <si>
    <t>Strawberries</t>
  </si>
  <si>
    <t>1 moldy strawberry in each package</t>
  </si>
  <si>
    <t>Blueberries</t>
  </si>
  <si>
    <t>Nothing. They were immaculate</t>
  </si>
  <si>
    <t>Countryside Creamery Pure Irish Butter</t>
  </si>
  <si>
    <t>Summit Soda (x2 cans)</t>
  </si>
  <si>
    <t>Out of pack</t>
  </si>
  <si>
    <t>Tilapia Filet</t>
  </si>
  <si>
    <t>Use or Freeze by 04/27</t>
  </si>
  <si>
    <t>Ripe, some were beginning to brown; possibly a new shipment came in today</t>
  </si>
  <si>
    <t>Red Potatoes 5 lb bag</t>
  </si>
  <si>
    <t>Coors Light 6 pack</t>
  </si>
  <si>
    <t>Vanilla Yogurt</t>
  </si>
  <si>
    <t>CountrySide Creamery Fat Free Half and Half</t>
  </si>
  <si>
    <t>Sell by 04/28</t>
  </si>
  <si>
    <t>Beer Bratwurst (x4)</t>
  </si>
  <si>
    <t>Sell or Freeze by 5/13/20</t>
  </si>
  <si>
    <t>Dole Cauliflower</t>
  </si>
  <si>
    <t>Paradise Organic Raspberries</t>
  </si>
  <si>
    <t>North Bay Produce Raspberries</t>
  </si>
  <si>
    <t>Ground Fresh Organic Blackberries</t>
  </si>
  <si>
    <t>H52 Blackberries</t>
  </si>
  <si>
    <t>Roma Tomatoes</t>
  </si>
  <si>
    <t>Freshire Farms Zucchini</t>
  </si>
  <si>
    <t>Goldhen Eggs</t>
  </si>
  <si>
    <t>Layered Dip</t>
  </si>
  <si>
    <t>Countryside Creamery Unsalted Butter</t>
  </si>
  <si>
    <t>Simply Nature Organic Spring Mix</t>
  </si>
  <si>
    <t>Kimberleys Cupcakes</t>
  </si>
  <si>
    <t>Zulka Morena Pure Cane Sugar 6lb</t>
  </si>
  <si>
    <t>Red Seedless Grapes</t>
  </si>
  <si>
    <t>L'oven Sandwich Skinnys</t>
  </si>
  <si>
    <t>Dole Green Onion</t>
  </si>
  <si>
    <t>Oranges</t>
  </si>
  <si>
    <t>Freshire Farms Yellow Squash</t>
  </si>
  <si>
    <t>Paradise Blueberries</t>
  </si>
  <si>
    <t>Brighthouse Organic Tomatoes</t>
  </si>
  <si>
    <t>Delmonte Bananas x 5</t>
  </si>
  <si>
    <t>Baker's Corner Pure Cane Sugar 4lb</t>
  </si>
  <si>
    <t>Central West Strawberries</t>
  </si>
  <si>
    <t>Savoritz Wheat Crackers</t>
  </si>
  <si>
    <t>FitActive Flatbread</t>
  </si>
  <si>
    <t>Cantaloupe</t>
  </si>
  <si>
    <t>Brighthouse Organic Sweet Bell Peppers</t>
  </si>
  <si>
    <t>Nature Sweet Mixed Bell Peppers 3ct</t>
  </si>
  <si>
    <t>Freshire Farms Green Bell Peppers 3 ct</t>
  </si>
  <si>
    <t>VIsta Bay Hard Seltzer x6</t>
  </si>
  <si>
    <t>1 exploded in each package</t>
  </si>
  <si>
    <t>1-2 moldy berries in each container; the rest were fresh</t>
  </si>
  <si>
    <t>Nature Sweet Cherubs Grape Tomatoes</t>
  </si>
  <si>
    <t>Dole Celery</t>
  </si>
  <si>
    <t>Dole Lettuce</t>
  </si>
  <si>
    <t>Little Salad Bar Garden Salad</t>
  </si>
  <si>
    <t>Sell by that day</t>
  </si>
  <si>
    <t>Freshire Farms Green Peppers x3</t>
  </si>
  <si>
    <t>Fruit Cups x 4</t>
  </si>
  <si>
    <t>No box</t>
  </si>
  <si>
    <t>Panino Tray Specially Selected</t>
  </si>
  <si>
    <t>Lunch Mate Southwest Chicken Strips</t>
  </si>
  <si>
    <t>Honey Crunch Oats</t>
  </si>
  <si>
    <t>Crushed box; bb 05/21</t>
  </si>
  <si>
    <t>Lemons x 2</t>
  </si>
  <si>
    <t>1 rotten lemon in each</t>
  </si>
  <si>
    <t>Yellow Onions</t>
  </si>
  <si>
    <t>1 rotten in each package</t>
  </si>
  <si>
    <t>White Onions</t>
  </si>
  <si>
    <t>2 rotten in each package</t>
  </si>
  <si>
    <t>Summit Diet Cola 12 Pack Cans</t>
  </si>
  <si>
    <t>One Busted</t>
  </si>
  <si>
    <t>Little Salad Bar Southwest Salad Mix</t>
  </si>
  <si>
    <t>Sweet Butter Salad Mix</t>
  </si>
  <si>
    <t>Bananas x 10</t>
  </si>
  <si>
    <t>Browning tops</t>
  </si>
  <si>
    <t>Josie's Organics Celery</t>
  </si>
  <si>
    <t>L'Oven Fresh Whole Wheat Bread</t>
  </si>
  <si>
    <t>Oh Snap Dilly Bites</t>
  </si>
  <si>
    <t>Priano Raviolis</t>
  </si>
  <si>
    <t>bb 05/23</t>
  </si>
  <si>
    <t>L'Oven Fresh hot dog/burger buns</t>
  </si>
  <si>
    <t>Nothing, bb 06/01</t>
  </si>
  <si>
    <t>Huntington Home Seagrass Wicker Baskets</t>
  </si>
  <si>
    <t>Jalapeno Peppers Package</t>
  </si>
  <si>
    <t>Organic Peaches</t>
  </si>
  <si>
    <t>Soft; couple rotten</t>
  </si>
  <si>
    <t>Non-Organic Peaches</t>
  </si>
  <si>
    <t>Zucchini Packages</t>
  </si>
  <si>
    <t>Multi-Colored Peppers</t>
  </si>
  <si>
    <t>Park Street Deli Guacamole Indiv. x 6</t>
  </si>
  <si>
    <t>Nothing; bb 06/01</t>
  </si>
  <si>
    <t>Navel Oranges</t>
  </si>
  <si>
    <t>Apple PB Park Street Deli Snack</t>
  </si>
  <si>
    <t>Sweet Corn Cobs</t>
  </si>
  <si>
    <t xml:space="preserve">Belmonte Ice Cream </t>
  </si>
  <si>
    <t>Danimals</t>
  </si>
  <si>
    <t>Unsure; perhaps beyond sell-by date</t>
  </si>
  <si>
    <t>Cherries</t>
  </si>
  <si>
    <t>Breakfast Best Breakfast Croissant</t>
  </si>
  <si>
    <t>Meat was rotten</t>
  </si>
  <si>
    <t>Nature's Nectar Sparkling French Lemonade</t>
  </si>
  <si>
    <t>Specially Selected Maple Syrup</t>
  </si>
  <si>
    <t>Nothing, Seal Unbroken.</t>
  </si>
  <si>
    <t>Yellow Potatoes</t>
  </si>
  <si>
    <t>Nothing; 1 rotten in each bag</t>
  </si>
  <si>
    <t>Organic Nectarine</t>
  </si>
  <si>
    <t>Soft</t>
  </si>
  <si>
    <t>Peaches Non-Organic</t>
  </si>
  <si>
    <t>Cauliflower</t>
  </si>
  <si>
    <t>Browning</t>
  </si>
  <si>
    <t>Zucchini</t>
  </si>
  <si>
    <t xml:space="preserve">Sprite 12-Pack </t>
  </si>
  <si>
    <t>Misssing several</t>
  </si>
  <si>
    <t>Fit &amp; Active Fruit Bars</t>
  </si>
  <si>
    <t>bb 3/16/20 or 4/22/20</t>
  </si>
  <si>
    <t>Simply Nature Cage Free Grade-A Large Brown Eggs</t>
  </si>
  <si>
    <t>One egg had crack lines</t>
  </si>
  <si>
    <t>No bag</t>
  </si>
  <si>
    <t>Ground Beef 5-lb Chuck</t>
  </si>
  <si>
    <t>Nothing (still frozen); sell-or-freeze by 06/07/20</t>
  </si>
  <si>
    <t>Journey to India, Naanpanadas with Chickpea Curry</t>
  </si>
  <si>
    <t>L'Oven Fresh Hawaiian Rolls</t>
  </si>
  <si>
    <t>Bake Shop Lemon Cake</t>
  </si>
  <si>
    <t>Nothing; use-or-freeze by 05/31</t>
  </si>
  <si>
    <t>Garden Line Wood Caddy</t>
  </si>
  <si>
    <t>Missing one slat</t>
  </si>
  <si>
    <t>Giorgio White Mushrooms</t>
  </si>
  <si>
    <t>Lemons x 6</t>
  </si>
  <si>
    <t>Organic peppers x 2</t>
  </si>
  <si>
    <t>Mangos</t>
  </si>
  <si>
    <t>Oranges x 3</t>
  </si>
  <si>
    <t>Zucchini x 2</t>
  </si>
  <si>
    <t>Russet Potatoes x 25</t>
  </si>
  <si>
    <t>One bad</t>
  </si>
  <si>
    <t>Specially Selected Belgian Waffles</t>
  </si>
  <si>
    <t>Arctic Bars</t>
  </si>
  <si>
    <t>L'Oven Fresh Raisin Cinnamon Bread</t>
  </si>
  <si>
    <t>Garden Line Lawn Umbrella</t>
  </si>
  <si>
    <t>Missing piece</t>
  </si>
  <si>
    <t>Fresh from the Farm Okra</t>
  </si>
  <si>
    <t>Pork Spare Ribs 7.19 lbs</t>
  </si>
  <si>
    <t>Use or Freeze By 6.15.20</t>
  </si>
  <si>
    <t>Black Angus Stew Beef</t>
  </si>
  <si>
    <t>Couldn't find the date</t>
  </si>
  <si>
    <t>Boneless Chicken Breasts 2.52 lbs</t>
  </si>
  <si>
    <t>Sell by 6/10/20</t>
  </si>
  <si>
    <t>Potatoes</t>
  </si>
  <si>
    <t>Nectarines</t>
  </si>
  <si>
    <t>Organic raspberries</t>
  </si>
  <si>
    <t xml:space="preserve">Blackberries </t>
  </si>
  <si>
    <t>Pizza bites</t>
  </si>
  <si>
    <t>Taquitos</t>
  </si>
  <si>
    <t>Iced lemon cake</t>
  </si>
  <si>
    <t>Coconut Thai Chicken</t>
  </si>
  <si>
    <t>Jalapeños</t>
  </si>
  <si>
    <t>Angel Hair Pasta</t>
  </si>
  <si>
    <t>Box dented</t>
  </si>
  <si>
    <t xml:space="preserve">Strawberries </t>
  </si>
  <si>
    <t>Broccoli</t>
  </si>
  <si>
    <t>Apples Gala</t>
  </si>
  <si>
    <t>Golden Potatoes</t>
  </si>
  <si>
    <t>one bad</t>
  </si>
  <si>
    <t>Two bad</t>
  </si>
  <si>
    <t>L'oven Fresh Pita Bread</t>
  </si>
  <si>
    <t>Specially Selected Mini Naan</t>
  </si>
  <si>
    <t>Oranges Mandies</t>
  </si>
  <si>
    <t>Asparagus</t>
  </si>
  <si>
    <t>Kombucha</t>
  </si>
  <si>
    <t>Specially Selected Iced Chocolate Cake</t>
  </si>
  <si>
    <t xml:space="preserve">Specially Selected Marinara </t>
  </si>
  <si>
    <t>Can popped</t>
  </si>
  <si>
    <t>Brown spot</t>
  </si>
  <si>
    <t>Ground Beef 2 5-lb chucks</t>
  </si>
  <si>
    <t>Country Style Pork Ribs</t>
  </si>
  <si>
    <t>Scoopable Cat Litter</t>
  </si>
  <si>
    <t>Some bad strawberries</t>
  </si>
  <si>
    <t>One bad apple</t>
  </si>
  <si>
    <t>Honeycrisp Apples</t>
  </si>
  <si>
    <t>Red Delicious Apples</t>
  </si>
  <si>
    <t>Watermelon</t>
  </si>
  <si>
    <t>Mango</t>
  </si>
  <si>
    <t>Fit&amp;Active Flatbreat</t>
  </si>
  <si>
    <t>Two-Bite Brownies</t>
  </si>
  <si>
    <t>Bake Shop Powdered/Chocolate Donuts</t>
  </si>
  <si>
    <t>Ground Beef 5.64 lb</t>
  </si>
  <si>
    <t>Use or Freeze by 6/29</t>
  </si>
  <si>
    <t>Oatmeal Cream pies</t>
  </si>
  <si>
    <t>Gardenline Fire Column</t>
  </si>
  <si>
    <t>Return?</t>
  </si>
  <si>
    <t>Bakery Shop Cinnamon Rolls</t>
  </si>
  <si>
    <t>Baker's Treat Cinnamon Rolls</t>
  </si>
  <si>
    <t>Puraqua 1 Gallon Water</t>
  </si>
  <si>
    <t>Banana</t>
  </si>
  <si>
    <t>Mandies Oranges</t>
  </si>
  <si>
    <t>One bad orange</t>
  </si>
  <si>
    <t>Chewy Fudge Brownie Mix</t>
  </si>
  <si>
    <t>Knorr Cheddar Broccoli</t>
  </si>
  <si>
    <t>Crofton Round Carrier</t>
  </si>
  <si>
    <t>Huntington Home Bunting</t>
  </si>
  <si>
    <t>Micro LED Light Set</t>
  </si>
  <si>
    <t>Butternut Squash</t>
  </si>
  <si>
    <t>brown spots</t>
  </si>
  <si>
    <t>Corn</t>
  </si>
  <si>
    <t>a little watery</t>
  </si>
  <si>
    <t>Simply nature organic grain bread</t>
  </si>
  <si>
    <t>Park Street Deli Apples and PB</t>
  </si>
  <si>
    <t>Millville rice squares</t>
  </si>
  <si>
    <t>Pineapple</t>
  </si>
  <si>
    <t>Millville pastry crisps</t>
  </si>
  <si>
    <t>Bake shop Raspberry</t>
  </si>
  <si>
    <t>Bake Shop chocolate chip muffins</t>
  </si>
  <si>
    <t>Bananas x6</t>
  </si>
  <si>
    <t>Fusia Teriyaki Stir Fry</t>
  </si>
  <si>
    <t>Bag torn</t>
  </si>
  <si>
    <t xml:space="preserve">Bee Happy Construction Fort </t>
  </si>
  <si>
    <t>Yellow squash x6</t>
  </si>
  <si>
    <t>Bananas x11</t>
  </si>
  <si>
    <t xml:space="preserve">Pineapples </t>
  </si>
  <si>
    <t>Chicken Drumsticks and Thighs, 5lb</t>
  </si>
  <si>
    <t>sell or freeze by 7/10/20</t>
  </si>
  <si>
    <t xml:space="preserve">Simply Nature Brown Rice Crackers </t>
  </si>
  <si>
    <t>Milville Sweet &amp; Salty Nut Almond Bars</t>
  </si>
  <si>
    <t>Milville Toaster Tarts Smores</t>
  </si>
  <si>
    <t>Box open</t>
  </si>
  <si>
    <t>Southern Grove Mixed Nuts Unsalted</t>
  </si>
  <si>
    <t>Hazelnut Coffee</t>
  </si>
  <si>
    <t>Savoritz Thin Wheat Crackers</t>
  </si>
  <si>
    <t>Benton's Danish Butter Cookies</t>
  </si>
  <si>
    <t>Dented can</t>
  </si>
  <si>
    <t>Benton's Almond Dark Chocolate Biscotti</t>
  </si>
  <si>
    <t>Knoppers</t>
  </si>
  <si>
    <t>Missing 4</t>
  </si>
  <si>
    <t>Milville Crunchy Granola Raisin Bran</t>
  </si>
  <si>
    <t>Casa Mamasita Crunchy Taco Shells</t>
  </si>
  <si>
    <t>Dakotas Cannellini Beans</t>
  </si>
  <si>
    <t>Happy Harvest Sweet Corn</t>
  </si>
  <si>
    <t>Boulder Hefty Styrofoam Plates 50 ct</t>
  </si>
  <si>
    <t>Bag ripped</t>
  </si>
  <si>
    <t xml:space="preserve">Milville Rice Crispy Treats </t>
  </si>
  <si>
    <t>Crystal Sprinkles</t>
  </si>
  <si>
    <t>Milville Cinnamon Balance Multigrain Cereal</t>
  </si>
  <si>
    <t>Milville Cinnamon Crunch Squares</t>
  </si>
  <si>
    <t>Milville Frosted Flakes</t>
  </si>
  <si>
    <t>Milville Crispy Rice</t>
  </si>
  <si>
    <t>Milville Raisin Bran</t>
  </si>
  <si>
    <t>Farfalle</t>
  </si>
  <si>
    <t>Box ripped</t>
  </si>
  <si>
    <t>Savoritz Baked Cheese Crackers</t>
  </si>
  <si>
    <t>Simply Nature Cauliflower Crackers</t>
  </si>
  <si>
    <t>Willow Ultra Strong Toilet Tissue</t>
  </si>
  <si>
    <t>Willow SO Soft Toilet Tissue</t>
  </si>
  <si>
    <t>Milville Oatmeal Variety pack 18ct</t>
  </si>
  <si>
    <t>Gatorade 8 count</t>
  </si>
  <si>
    <t>One gadorade pulled</t>
  </si>
  <si>
    <t>Northern Catch Tuna</t>
  </si>
  <si>
    <t>Benner English Breakfast Tea</t>
  </si>
  <si>
    <t>Milville Rolled Oats</t>
  </si>
  <si>
    <t>Label torn</t>
  </si>
  <si>
    <t>Caprisun Fruit Punch</t>
  </si>
  <si>
    <t>Willow Tissues</t>
  </si>
  <si>
    <t>Aunt Maple's Syrup</t>
  </si>
  <si>
    <t>Missing lid</t>
  </si>
  <si>
    <t>Boulder Alimunum Foil</t>
  </si>
  <si>
    <t>Cheerios Large</t>
  </si>
  <si>
    <t>Lucky Charms Large</t>
  </si>
  <si>
    <t>Milville Corn Flakes</t>
  </si>
  <si>
    <t>Rold Gold Chili Starter</t>
  </si>
  <si>
    <t>Sweet Harvest Mandarin Slices</t>
  </si>
  <si>
    <t>Lindsay Sliced Olives</t>
  </si>
  <si>
    <t>Sprite (Mini) 6 pack</t>
  </si>
  <si>
    <t>LaCroix Limoncello</t>
  </si>
  <si>
    <t>AHA Sparkilng Water 12 Pack</t>
  </si>
  <si>
    <t>Missing 9</t>
  </si>
  <si>
    <t>Ginger Root Beer 6 pack</t>
  </si>
  <si>
    <t>Belle Vie Bold</t>
  </si>
  <si>
    <t>Out of box</t>
  </si>
  <si>
    <t>Arnold Palmer Arizona Tea</t>
  </si>
  <si>
    <t xml:space="preserve">Yellow Squash </t>
  </si>
  <si>
    <t>Tomatoes</t>
  </si>
  <si>
    <t>Slim Jimms 14 sticks</t>
  </si>
  <si>
    <t>Hanging Basket</t>
  </si>
  <si>
    <t>Benton's Graham Crackers</t>
  </si>
  <si>
    <t>Benton's Vanilla Wafers</t>
  </si>
  <si>
    <t>Benton's White Chocolate Cranberry  Cookies</t>
  </si>
  <si>
    <t>Burman's Horseradish mustard</t>
  </si>
  <si>
    <t>Reusable Snack Bag</t>
  </si>
  <si>
    <t>Gardenline Kinetic Spinner</t>
  </si>
  <si>
    <t>Safety FIrst Store'n'Go 2-in-1 Booster Seat</t>
  </si>
  <si>
    <t>Crane Boomerang</t>
  </si>
  <si>
    <t>Crane Ring</t>
  </si>
  <si>
    <t>Emoji Kickballs</t>
  </si>
  <si>
    <t>Technicolor Football</t>
  </si>
  <si>
    <t>Gardenline Replacement Gazebo Canopy</t>
  </si>
  <si>
    <t>Crofton Veggie Dude Peelers</t>
  </si>
  <si>
    <t>Easy Home 3-in-1 Fan</t>
  </si>
  <si>
    <t>Febreeze/Old Spice Car Freshner</t>
  </si>
  <si>
    <t>Adventuridge Belts 42-44</t>
  </si>
  <si>
    <t>Crofton Donut-Themed Stemless Glasses</t>
  </si>
  <si>
    <t>Tea Tree Essential Oil</t>
  </si>
  <si>
    <t>Crane Flying Missle</t>
  </si>
  <si>
    <t>Beach Bucket &amp; Shovels Set</t>
  </si>
  <si>
    <t>NubyWash/Toss Childrens' Cups</t>
  </si>
  <si>
    <t>Princess Collapsable Chest</t>
  </si>
  <si>
    <t>Serra Ladies Panty Shapewear</t>
  </si>
  <si>
    <t>Serra Ladies 2-Pack Briefs</t>
  </si>
  <si>
    <t>Women's Running T-Shirt</t>
  </si>
  <si>
    <t>Serra Ladies Midi Skirt</t>
  </si>
  <si>
    <t>Serra Ladies Camisoles</t>
  </si>
  <si>
    <t>Serra Slippers</t>
  </si>
  <si>
    <t>Serra Soft Robe</t>
  </si>
  <si>
    <t>Children's Swim Cover Up</t>
  </si>
  <si>
    <t>Gray Shorts Pants</t>
  </si>
  <si>
    <t>Pool Noodle with Dolphin Squirt Gun</t>
  </si>
  <si>
    <t>Adventuridge Warm Weather Sleeping Bag</t>
  </si>
  <si>
    <t>Minions Children's Chair</t>
  </si>
  <si>
    <t>Simply Nature Knock your Sprouts off Bread</t>
  </si>
  <si>
    <t>Banana x8</t>
  </si>
  <si>
    <t>Chocolate Pudding Cups</t>
  </si>
  <si>
    <t>Delmonte Petit Avocados</t>
  </si>
  <si>
    <t>Garden Ripe Grape Tomatoes</t>
  </si>
  <si>
    <t>FIngerling Potatoes</t>
  </si>
  <si>
    <t>1 Brown Spot</t>
  </si>
  <si>
    <t>Assorted Bell Peppers</t>
  </si>
  <si>
    <t>One bad one in the bag</t>
  </si>
  <si>
    <t>Apples Honey Crisp</t>
  </si>
  <si>
    <t>Past Sell-by</t>
  </si>
  <si>
    <t>White Mushrooms</t>
  </si>
  <si>
    <t>Cheez Its</t>
  </si>
  <si>
    <t>Box opened, package sealed</t>
  </si>
  <si>
    <t>Deutsche Kuche Soft Pretzels</t>
  </si>
  <si>
    <t>iTouch Air Smart Watch</t>
  </si>
  <si>
    <t>Gardenline Portable Bug Zapper with Lantern</t>
  </si>
  <si>
    <t>Easy Home Bug Repellent</t>
  </si>
  <si>
    <t>Huntington Home Essential Oil</t>
  </si>
  <si>
    <t>Crofton Spiral Slicer</t>
  </si>
  <si>
    <t>Adventuridge Portable Aluminum Table</t>
  </si>
  <si>
    <t>Huntington Home Sheet Set</t>
  </si>
  <si>
    <t>Serra Ladies Summer Dress</t>
  </si>
  <si>
    <t>7/18/20/</t>
  </si>
  <si>
    <t>Green Peppers</t>
  </si>
  <si>
    <t>Mini Avocados</t>
  </si>
  <si>
    <t>Super Sweet Grape Tomatoes</t>
  </si>
  <si>
    <t>Vidalia Onions</t>
  </si>
  <si>
    <t>Fuji Apples</t>
  </si>
  <si>
    <t>Papaya</t>
  </si>
  <si>
    <t>Vanilla &amp; Chocolate Patriotic Cupcakes Two Bite</t>
  </si>
  <si>
    <t>Two Bite Assorted Cupcakes</t>
  </si>
  <si>
    <t>Bake Shop Variety Donuts</t>
  </si>
  <si>
    <t>Mini Naan</t>
  </si>
  <si>
    <t>Specially Selected iced Chocolate Cake Slices</t>
  </si>
  <si>
    <t>SS Iced Lemon Cake Slices</t>
  </si>
  <si>
    <t>Cottle Blueberries</t>
  </si>
  <si>
    <t>Dole Romaine Lettuce</t>
  </si>
  <si>
    <t>Yellow Squash</t>
  </si>
  <si>
    <t xml:space="preserve">Green Peppers </t>
  </si>
  <si>
    <t>Toilet Paper x8</t>
  </si>
  <si>
    <t>Granny Smith Apples</t>
  </si>
  <si>
    <t xml:space="preserve">Apples </t>
  </si>
  <si>
    <t>Fingerling potatoes</t>
  </si>
  <si>
    <t>Yellow onions</t>
  </si>
  <si>
    <t>California Medley</t>
  </si>
  <si>
    <t>Angus Chuck</t>
  </si>
  <si>
    <t xml:space="preserve">Stew Meat </t>
  </si>
  <si>
    <t>Half Pork Loin</t>
  </si>
  <si>
    <t>Italian Dry Salami</t>
  </si>
  <si>
    <t>several brown spots</t>
  </si>
  <si>
    <t>Green Beans</t>
  </si>
  <si>
    <t>Cabbage</t>
  </si>
  <si>
    <t>Nothing. Literaly Nothing.</t>
  </si>
  <si>
    <t>Grape Tomatoes</t>
  </si>
  <si>
    <t>Apples</t>
  </si>
  <si>
    <t>1 overripe in each</t>
  </si>
  <si>
    <t>little wrinkly</t>
  </si>
  <si>
    <t>Spring Mix Salad</t>
  </si>
  <si>
    <t>nothing, beat up packaging</t>
  </si>
  <si>
    <t>Rising Crust Supreme Pizza</t>
  </si>
  <si>
    <t>slightly deformed in shape (probably thawed in the dumpster)</t>
  </si>
  <si>
    <t>Tangerine Oranges</t>
  </si>
  <si>
    <t>Avocados bag</t>
  </si>
  <si>
    <t>Very soft and mushy</t>
  </si>
  <si>
    <t>Nothing. Imaaculate.</t>
  </si>
  <si>
    <t>Grapes</t>
  </si>
  <si>
    <t>Few Moldy</t>
  </si>
  <si>
    <t>Zucchini Squash</t>
  </si>
  <si>
    <t>Happy Farms Cubes Colby Jack Cheese</t>
  </si>
  <si>
    <t>International Delight Hershey's Chocolate Coffee Creamer</t>
  </si>
  <si>
    <t>Parkview Polska Kielbasa</t>
  </si>
  <si>
    <t>Cheeries bag 1lb</t>
  </si>
  <si>
    <t>Bake Shop Cinnamon Rolls</t>
  </si>
  <si>
    <t>Sil Hills Sprouted Power</t>
  </si>
  <si>
    <t>Specially Selected Maple French Toast Bagles</t>
  </si>
  <si>
    <t>Live G Free bread</t>
  </si>
  <si>
    <t xml:space="preserve">Mini Potatoes </t>
  </si>
  <si>
    <t>Nature's Sweet beefsteak tomatoes</t>
  </si>
  <si>
    <t>Easy Home Portable LED Air Cooler</t>
  </si>
  <si>
    <t>3 shelf utility cabinet Workzone</t>
  </si>
  <si>
    <t>Market Square Candle Co.</t>
  </si>
  <si>
    <t>2 Crushed in box; 3 unbroken, unburned</t>
  </si>
  <si>
    <t xml:space="preserve">IBC Root Beer x4 </t>
  </si>
  <si>
    <t>Quaker Oats Value Pack</t>
  </si>
  <si>
    <t>Wheat Thins 40 oz</t>
  </si>
  <si>
    <t>La Croix 12 pack</t>
  </si>
  <si>
    <t>3 Missing</t>
  </si>
  <si>
    <t>Glade Candles 3-Wick</t>
  </si>
  <si>
    <t>1 broken in each (of 2) box(es); 4 unbroken</t>
  </si>
  <si>
    <t>8-Quart Power Air Fryer Pro</t>
  </si>
  <si>
    <t>LaCroix 15 pack</t>
  </si>
  <si>
    <t>Bristol Drink-ware set 4 pack</t>
  </si>
  <si>
    <t>Wild deluxe bird seed (Morning Song)</t>
  </si>
  <si>
    <t>Hampton Farms Salted Roasted Peanuts 10 oz</t>
  </si>
  <si>
    <t>bb 7/28/20</t>
  </si>
  <si>
    <t>Max Pork Skins Red Heart 3 oz</t>
  </si>
  <si>
    <t>bb 7/12/20</t>
  </si>
  <si>
    <t>Gerber Little Mixers Sweet Potato Turkey with Mixed Grain and Carrot</t>
  </si>
  <si>
    <t>bb 7/14/20</t>
  </si>
  <si>
    <t>Fireside Baking Company Wheat Square Snack Crackers 7 oz</t>
  </si>
  <si>
    <t>bb5/29/20</t>
  </si>
  <si>
    <t>Fresh Finds Wavy Potato Chips</t>
  </si>
  <si>
    <t>bb 7/13/20</t>
  </si>
  <si>
    <t xml:space="preserve">Ready in case Max Strength Nighttime Cold and Flu </t>
  </si>
  <si>
    <t>Wilson and Fisher Shadow Creek Chandelier</t>
  </si>
  <si>
    <t xml:space="preserve">Ultra Edge Series HD Antenna </t>
  </si>
  <si>
    <t>Advil P.M.</t>
  </si>
  <si>
    <t>Meta-Appetite Control Dietary Supplement</t>
  </si>
  <si>
    <t xml:space="preserve">Fresh Finds Veggie Straws </t>
  </si>
  <si>
    <t>Attachable Cup Holders</t>
  </si>
  <si>
    <t>Fresh Finds White Cheddar Popcorn</t>
  </si>
  <si>
    <t>Snyders Hanover Snaps Pretzels</t>
  </si>
  <si>
    <t>Rittz Crisp and Thins BBQ</t>
  </si>
  <si>
    <t>Fresh Finds BBQ Potato Chips</t>
  </si>
  <si>
    <t>Candles</t>
  </si>
  <si>
    <t>Gaines Warm White Indoor/Outdoor Area Rugs 8x11</t>
  </si>
  <si>
    <t>Wilson &amp; Fisher Tan 7-Piece Replacement Westwood Cushion Set</t>
  </si>
  <si>
    <t>Potted Plant with Footed Metal Stand</t>
  </si>
  <si>
    <t>Missing Pots</t>
  </si>
  <si>
    <t>Panrosa Hand Sanitizer</t>
  </si>
  <si>
    <t>Personal Heater Fan</t>
  </si>
  <si>
    <t>Lever Soap 8 bars</t>
  </si>
  <si>
    <t>Curve 3 Pack Gift Set</t>
  </si>
  <si>
    <t>Lime Sparkling Water</t>
  </si>
  <si>
    <t>HK Anderson Peanut Butter Filled Pretzels</t>
  </si>
  <si>
    <t>Rubbermaid Take Alongs Salad Tupperwares</t>
  </si>
  <si>
    <t>Sandwich Bag, 90-Count</t>
  </si>
  <si>
    <t>Magnetic Phone Mount for Car</t>
  </si>
  <si>
    <t>Twist Teal Folding Stereo Headphones</t>
  </si>
  <si>
    <t>VTech Home Phone</t>
  </si>
  <si>
    <t>Crisp N Bake 8-Slice Air Fry Toaster Oven</t>
  </si>
  <si>
    <t>Chords slashed (returned item)</t>
  </si>
  <si>
    <t>Vivitar Activity Tracker</t>
  </si>
  <si>
    <t>15" Queen TriTech Soft Top Indoor Airbed</t>
  </si>
  <si>
    <t>Bird Decor</t>
  </si>
  <si>
    <t>Broken in half but fixable</t>
  </si>
  <si>
    <t>Crazies family Wall Decor</t>
  </si>
  <si>
    <t>nothing.</t>
  </si>
  <si>
    <t>Cross Yard Ornament</t>
  </si>
  <si>
    <t>Kosher Dill Pickles</t>
  </si>
  <si>
    <t>8x10 Frame</t>
  </si>
  <si>
    <t>Family Wall Decor</t>
  </si>
  <si>
    <t>Fresh Finds Chocolate Sandwich Cookies</t>
  </si>
  <si>
    <t>sell-by 3/21</t>
  </si>
  <si>
    <t>Betty Crocker Suddenly Salads</t>
  </si>
  <si>
    <t>Archway Cookies Frosty Lemon</t>
  </si>
  <si>
    <t>Fresh Finds Fruit Cocktail</t>
  </si>
  <si>
    <t>Fresh Finds Pinto Beans</t>
  </si>
  <si>
    <t>Fresh Finds Tomato Sauce</t>
  </si>
  <si>
    <t>Kingsford Baked Beans</t>
  </si>
  <si>
    <t>VanCamp's Pork and Beans</t>
  </si>
  <si>
    <t>Goya Black Beans</t>
  </si>
  <si>
    <t>Goya Red Kidney Beans</t>
  </si>
  <si>
    <t>Hunts Pasta Sauce</t>
  </si>
  <si>
    <t>Campbell's Cream of Chicken</t>
  </si>
  <si>
    <t>Fresh FindsTomato Sauce</t>
  </si>
  <si>
    <t>Hunts Tomato Paste</t>
  </si>
  <si>
    <t>Armour Vienna Sausage</t>
  </si>
  <si>
    <t>Meteor Speaker</t>
  </si>
  <si>
    <t>4Conic Watchband Apple Watch</t>
  </si>
  <si>
    <t>Marble/Rose Gold Earbuds</t>
  </si>
  <si>
    <t>Traxx Color Changing LED Shower Head</t>
  </si>
  <si>
    <t>VIBE Color Changing Light Bulb</t>
  </si>
  <si>
    <t>Sound Activated LED Lights</t>
  </si>
  <si>
    <t>rival sport earbuds with mic &amp; travel case</t>
  </si>
  <si>
    <t>ION Aux in Speaker</t>
  </si>
  <si>
    <t>Earring Set</t>
  </si>
  <si>
    <t>Pretty Woman Faux Nails</t>
  </si>
  <si>
    <t>Traxx Headphones</t>
  </si>
  <si>
    <t>Fatheads printed headphones</t>
  </si>
  <si>
    <t>Ultramaxx Headphones</t>
  </si>
  <si>
    <t>Fatheads Headphones</t>
  </si>
  <si>
    <t>Grey Knit Shoes</t>
  </si>
  <si>
    <t>Aqua Shoes High Five</t>
  </si>
  <si>
    <t>Sole Mates Sandals</t>
  </si>
  <si>
    <t>5 styles bra</t>
  </si>
  <si>
    <t>Prime Audio Wireless Fm Transmitter</t>
  </si>
  <si>
    <t>Pet Harness</t>
  </si>
  <si>
    <t>2600mah power bank with led display</t>
  </si>
  <si>
    <t>Airpod Case</t>
  </si>
  <si>
    <t xml:space="preserve">iPhone clear case </t>
  </si>
  <si>
    <t>Free Air-Flow Vent Mount</t>
  </si>
  <si>
    <t>Stretchable Life-Like Batman</t>
  </si>
  <si>
    <t>Room 2 Room 3 pc Wall Shelf</t>
  </si>
  <si>
    <t>Neon Soft Touch Volleyball</t>
  </si>
  <si>
    <t>3ft 8-pin cable for use with iphone® &amp; ipad®</t>
  </si>
  <si>
    <t>Graphic Tees</t>
  </si>
  <si>
    <t>NFL Team Duffle Bag</t>
  </si>
  <si>
    <t>NFL Team Drawstring Bag</t>
  </si>
  <si>
    <t>True Wireless Earbuds with Mic</t>
  </si>
  <si>
    <t>Room 2 Room Gold Clip Lights</t>
  </si>
  <si>
    <t>L.A. Colors Nail Polish</t>
  </si>
  <si>
    <t>Stainless Steel Bottle</t>
  </si>
  <si>
    <t>Remote Control Boat</t>
  </si>
  <si>
    <t>NFL Team Glass Cup</t>
  </si>
  <si>
    <t>Sole Mates Rubber Sandals</t>
  </si>
  <si>
    <t>Neon Jean Shorts Frayed</t>
  </si>
  <si>
    <t>DesktopGlobe</t>
  </si>
  <si>
    <t>Pillar Aux Speaker</t>
  </si>
  <si>
    <t>Hexagon Bluetooth Speaker</t>
  </si>
  <si>
    <t>Platinum Portable Speaker</t>
  </si>
  <si>
    <t>Aroma LED Color Changing Diffuser</t>
  </si>
  <si>
    <t>Room 2 Room Motion Lamp</t>
  </si>
  <si>
    <t>Sitting Hammock</t>
  </si>
  <si>
    <t>Youse 3-in-1 camera lens kit</t>
  </si>
  <si>
    <t>2.4 amp car charger light up</t>
  </si>
  <si>
    <t>Lightning Cable</t>
  </si>
  <si>
    <t xml:space="preserve">Soulshmallows stuffed animals </t>
  </si>
  <si>
    <t xml:space="preserve">Youse neck mount hands free </t>
  </si>
  <si>
    <t>Type C Charger Youse</t>
  </si>
  <si>
    <t>Selfie LED Mirror</t>
  </si>
  <si>
    <t>Therawell Moisturizing Gel Socks</t>
  </si>
  <si>
    <t>marvel® case for AirPods® gen 1/2</t>
  </si>
  <si>
    <t>universal smartphone car vent mount</t>
  </si>
  <si>
    <t>8-in-1 Supergame</t>
  </si>
  <si>
    <t>usb type-c adapters 2-pack</t>
  </si>
  <si>
    <t>Conic universal phone car mount</t>
  </si>
  <si>
    <t>Freeman Feeling Beautiful Cream Mask</t>
  </si>
  <si>
    <t>Room 2 Room Color Changing Speaker</t>
  </si>
  <si>
    <t>Disco Color Changing Bath Light</t>
  </si>
  <si>
    <t>Trolls World Tour Large Coloring Book</t>
  </si>
  <si>
    <t>Trolls World Tour Figurine Set of 2</t>
  </si>
  <si>
    <t>Univcorn Headphones</t>
  </si>
  <si>
    <t>Chord Slashed</t>
  </si>
  <si>
    <t>Liquidless Reed Diffuser</t>
  </si>
  <si>
    <t>Antimicrobial Phone Case</t>
  </si>
  <si>
    <t>Silicone Phone Case</t>
  </si>
  <si>
    <t>Clear Phone Case</t>
  </si>
  <si>
    <t>Black and White fuzzy Sandals</t>
  </si>
  <si>
    <t>Traxx Microphone</t>
  </si>
  <si>
    <t>Remote Control Bunny Scout</t>
  </si>
  <si>
    <t>Chords slashed</t>
  </si>
  <si>
    <t>Polka Dot Socks</t>
  </si>
  <si>
    <t>2 Speed Vibrating Massager</t>
  </si>
  <si>
    <t>Squish Mesh Ball</t>
  </si>
  <si>
    <t>Trolli Mystery Sour Night Crawlers</t>
  </si>
  <si>
    <t>Athletic Phone Armband</t>
  </si>
  <si>
    <t>Faceted Dome Diffuser</t>
  </si>
  <si>
    <t>Stay awhile decorative frame</t>
  </si>
  <si>
    <t>charging stand for use with Apple AirPods® &amp; Apple Watch®</t>
  </si>
  <si>
    <t>gaming headset with boom mic</t>
  </si>
  <si>
    <t>Extra Long iPhone Lightning Cable</t>
  </si>
  <si>
    <t>heavy duty usb type-c cable 10ft</t>
  </si>
  <si>
    <t>Ultramax DJ Headphones</t>
  </si>
  <si>
    <t>Trends Poster</t>
  </si>
  <si>
    <t>Bless this Mess room decal</t>
  </si>
  <si>
    <t>Jumbo Light Bar</t>
  </si>
  <si>
    <t>Pet Bed</t>
  </si>
  <si>
    <t>Hands Free Tablet Stand</t>
  </si>
  <si>
    <t>2-in-1 stand for Apple Watch® &amp; iPhone®</t>
  </si>
  <si>
    <t>micro-usb premium fabric cable</t>
  </si>
  <si>
    <t>ladies crew length slipper socks 3-pack</t>
  </si>
  <si>
    <t>Harry Potter Fridge Magnet</t>
  </si>
  <si>
    <t>selfie foldable phone mount &amp; stand</t>
  </si>
  <si>
    <t>u-youse™ 10ft. usb extension cable</t>
  </si>
  <si>
    <t>bluetooth® slide wireless headphones w/ mic</t>
  </si>
  <si>
    <t>cupholder phone car mount</t>
  </si>
  <si>
    <t>free air-flow mobile vent mount</t>
  </si>
  <si>
    <t>frayed cotton bucket hat</t>
  </si>
  <si>
    <t>ladies no-show sneaker liner socks 5-pack</t>
  </si>
  <si>
    <t>UltraMax Headphones</t>
  </si>
  <si>
    <t>Shorts Maroon</t>
  </si>
  <si>
    <t>NutriSystem Turbo Shake</t>
  </si>
  <si>
    <t>Quest Bars</t>
  </si>
  <si>
    <t>Luna</t>
  </si>
  <si>
    <t>Kind Protein</t>
  </si>
  <si>
    <t>Earth's Best Pouches</t>
  </si>
  <si>
    <t>Biena Chickpea Snacks</t>
  </si>
  <si>
    <t>South Beach Diet Keto Friendly Bars</t>
  </si>
  <si>
    <t>Simply Protein Bars</t>
  </si>
  <si>
    <t>Zone Perfect Bars</t>
  </si>
  <si>
    <t>Dawn Dish Soap</t>
  </si>
  <si>
    <t>Skinny Pop Popcorn</t>
  </si>
  <si>
    <t>Belvita</t>
  </si>
  <si>
    <t>Quest Bar</t>
  </si>
  <si>
    <t>Neighborhood</t>
  </si>
  <si>
    <t xml:space="preserve">Ted Baker London </t>
  </si>
  <si>
    <t>BK Heights</t>
  </si>
  <si>
    <t>Frog and Toad Together</t>
  </si>
  <si>
    <t>FiDi</t>
  </si>
  <si>
    <t>Jo Malone Rose Scented Candle</t>
  </si>
  <si>
    <t>Exploding Kittens</t>
  </si>
  <si>
    <t>Clorox Bleach Crystals</t>
  </si>
  <si>
    <t>Hangtime Wine Pinot Noir</t>
  </si>
  <si>
    <t>Mrs. Mack by Patricia Polacco</t>
  </si>
  <si>
    <t>Crate &amp; Barrel 3 paneled frames</t>
  </si>
  <si>
    <t>James and the Giant Peach, First Edition</t>
  </si>
  <si>
    <t>Contixo F24 Drone</t>
  </si>
  <si>
    <t>Bonavita Coffee Maker</t>
  </si>
  <si>
    <t>Friskies Wet Cat Food</t>
  </si>
  <si>
    <t>Hills Urgent Care Wet Dog/Cat Food</t>
  </si>
  <si>
    <t>Igloo Blue Pull Cooler</t>
  </si>
  <si>
    <t>Northface Gotham Winter Coat</t>
  </si>
  <si>
    <t>Zara Woman Black Winter Coat</t>
  </si>
  <si>
    <t>Tommy Hilfiger Winter Scarf</t>
  </si>
  <si>
    <t>Burberry London Women's Beige Raincoat</t>
  </si>
  <si>
    <t>Free People Orange Pastel Dress with Pockets</t>
  </si>
  <si>
    <t>PetPals Cat Tree Tower Gray</t>
  </si>
  <si>
    <t>The Earth From the Air by Yann Arthus Bertrand</t>
  </si>
  <si>
    <t>Round GOld Hammered Metal Cala Coffee Table by World Market</t>
  </si>
  <si>
    <t>Korg SP170s Digital Piano</t>
  </si>
  <si>
    <t>Gravity Blanket</t>
  </si>
  <si>
    <t>Gowanus Heights</t>
  </si>
  <si>
    <t>Gustav Klimt Paintings and Drawings</t>
  </si>
  <si>
    <t>Fitbit Aria Air
Smart Scale</t>
  </si>
  <si>
    <t>Park SLope</t>
  </si>
  <si>
    <t>West Elm Mid-Century Desk, White</t>
  </si>
  <si>
    <t>USPS Postage Uncle Sam</t>
  </si>
  <si>
    <t>Raliegh, NC</t>
  </si>
  <si>
    <t>USPS Postage Ayn Rand</t>
  </si>
  <si>
    <t>USPS Postage LOVE</t>
  </si>
  <si>
    <t>USPS Postage Nobel Prize</t>
  </si>
  <si>
    <t>USPS Postage Legends of American Music</t>
  </si>
  <si>
    <t>USPS Postage Gold Rush</t>
  </si>
  <si>
    <t xml:space="preserve">USPS Postage Space Discovery </t>
  </si>
  <si>
    <t>USPS Postage Flowering Trees</t>
  </si>
  <si>
    <t>USPS Postage Malcom X</t>
  </si>
  <si>
    <t>USPS Postage Deep Sea Creatures</t>
  </si>
  <si>
    <t>USPS Postage Louise Nevelson</t>
  </si>
  <si>
    <t>USPS Postage American Art</t>
  </si>
  <si>
    <t>USPS Postage Calder</t>
  </si>
  <si>
    <t>USPS Postage Baseball</t>
  </si>
  <si>
    <t>USPS Postage X-Treme Sports</t>
  </si>
  <si>
    <t>USPS Postage Aquarium</t>
  </si>
  <si>
    <t>USPS Postage Enrico Germi</t>
  </si>
  <si>
    <t>USPS Postage Sonoran Desert</t>
  </si>
  <si>
    <t>USPS Postage American Glass</t>
  </si>
  <si>
    <t>USPS Postage Great Plains</t>
  </si>
  <si>
    <t>USPS Postage Hubble Space Images</t>
  </si>
  <si>
    <t>USPS Postage Diabetes</t>
  </si>
  <si>
    <t>USPS Postage American Quilts</t>
  </si>
  <si>
    <t>USPS Postage Library of Congress</t>
  </si>
  <si>
    <t>USPS Postage Ballet</t>
  </si>
  <si>
    <t>USPS Postage Arctic Animals</t>
  </si>
  <si>
    <t>USPS Postage Statue of Liberty</t>
  </si>
  <si>
    <t>USPS Postage American Kestrol</t>
  </si>
  <si>
    <t>USPS Postage Tropical Birds</t>
  </si>
  <si>
    <t>USPS Postage Peanuts</t>
  </si>
  <si>
    <t>USPS Postage Shuttle Landing</t>
  </si>
  <si>
    <t>USPS Postage Flowers</t>
  </si>
  <si>
    <t>USPS Postage City Flag</t>
  </si>
  <si>
    <t>USPS Postage Berries</t>
  </si>
  <si>
    <t>USPS Postage Love</t>
  </si>
  <si>
    <t>USPS Postage Singers</t>
  </si>
  <si>
    <t>USPS Postage Alice Hamilton</t>
  </si>
  <si>
    <t>USPS Postage Alice Paul</t>
  </si>
  <si>
    <t>USPS Postage Irish Immigration</t>
  </si>
  <si>
    <t>USPS Postage Hospice Care</t>
  </si>
  <si>
    <t>USPS Postage Frida Kahlo</t>
  </si>
  <si>
    <t>USPS Celebrate the Centuries</t>
  </si>
  <si>
    <t>Biltmore Estate Souvenir Mug</t>
  </si>
  <si>
    <t>Raleigh, NC</t>
  </si>
  <si>
    <t>Pyrex 9''x13'' Deep Glass Bakeware</t>
  </si>
  <si>
    <t>Pyrex 8 Piece Ribbed bowl set</t>
  </si>
  <si>
    <t>Rubbermaid 40 Piece Set</t>
  </si>
  <si>
    <t>SNOOPY and WOODSTOCK Hounds-tooth Ceramic Mug for Coffee Tea Latte by Gibson</t>
  </si>
  <si>
    <t>I smile becasue you're my aunt mug</t>
  </si>
  <si>
    <t>Anchor Hocking kitchen storage set</t>
  </si>
  <si>
    <t>500ml clay rice pot</t>
  </si>
  <si>
    <t>Varidesk Black ProPlus 30</t>
  </si>
  <si>
    <t>Southport NC</t>
  </si>
  <si>
    <t>Noble House - 9' Cashmere Pine &amp; Mixed Needles Clear Light Hinged Artificial Christmas Tree with Snow &amp; Glitter Branches - Green + Clear Lights</t>
  </si>
  <si>
    <t>4 inch clay pots</t>
  </si>
  <si>
    <t>Olivia Star Outdoor Pendant, Bronze Finish (Potter Barn)</t>
  </si>
  <si>
    <t>Pair of Whale Bookends Vintage Brass</t>
  </si>
  <si>
    <t>Diptyque Triple Set Candle</t>
  </si>
  <si>
    <t>Diptyque Candles</t>
  </si>
  <si>
    <t>Jo Malone Hand Cream Collection</t>
  </si>
  <si>
    <t>Molton Brown Art Deco Candle</t>
  </si>
  <si>
    <t>Magnetic Globe</t>
  </si>
  <si>
    <t>Banana Republic Gift Cards</t>
  </si>
  <si>
    <t>Banana Republic Modern Men's Eau de Toilette Spray, 3.4 Ounce</t>
  </si>
  <si>
    <t>Louis Vuitton MONOGRAM DENIM SHAWL</t>
  </si>
  <si>
    <t>Eucalyptus Wet Collagen set of 5 Masks</t>
  </si>
  <si>
    <t>Riso Arborio Risoto</t>
  </si>
  <si>
    <t>Rice Works Gourmet Sweet Chili Chips</t>
  </si>
  <si>
    <t>Food Should Taste Good Blue Corn Tortilla Chips</t>
  </si>
  <si>
    <t>Seattle's Best Coffee House Blend</t>
  </si>
  <si>
    <t>Heinz Ketchup</t>
  </si>
  <si>
    <t>Sicilian Village Black Olives</t>
  </si>
  <si>
    <t>Milky Way Minis</t>
  </si>
  <si>
    <t>Gorofalo Assorted Pasta Noodles</t>
  </si>
  <si>
    <t>Casarecce Organic Pasta</t>
  </si>
  <si>
    <t>Gigli Pasta</t>
  </si>
  <si>
    <t>Deep River Snacks Sea Salt Vinegar Chips</t>
  </si>
  <si>
    <t>The Lite Bar XL</t>
  </si>
  <si>
    <t xml:space="preserve">Reaction Kenneth Cole mens Boxer Briefs </t>
  </si>
  <si>
    <t>Elle Electric Foot File</t>
  </si>
  <si>
    <t xml:space="preserve">Wine Stoppers </t>
  </si>
  <si>
    <t xml:space="preserve">Jeanne F. Cardigan </t>
  </si>
  <si>
    <t>Hold Me Ceramic Utensil Holder</t>
  </si>
  <si>
    <t>Bin</t>
  </si>
  <si>
    <t>X-Treme Sound Recon</t>
  </si>
  <si>
    <t>Shopkins Electric Toothbrush</t>
  </si>
  <si>
    <t>Paint Splattered Bookbag</t>
  </si>
  <si>
    <t>Coconut Oil Body Lotion</t>
  </si>
  <si>
    <t>Head and Shoulders Shampoo</t>
  </si>
  <si>
    <t>Fruit of the Loom Women's Underwear</t>
  </si>
  <si>
    <t>Palmer's Shea Balm</t>
  </si>
  <si>
    <t>Cuisinart Compactt Toaster</t>
  </si>
  <si>
    <t>Make-Up Plastic Sorter</t>
  </si>
  <si>
    <t>Ring Size 8</t>
  </si>
  <si>
    <t>Maxcool Mattress Pad</t>
  </si>
  <si>
    <t>Active Pods WIreless Earbuds</t>
  </si>
  <si>
    <t>Kashi Granola Bars</t>
  </si>
  <si>
    <t>Schmidtt's Jasmine Tea Shower Scrub</t>
  </si>
  <si>
    <t>Dial Body Wash</t>
  </si>
  <si>
    <t>Garnier Whole Blends Color Care Shampoo</t>
  </si>
  <si>
    <t>Garnier Fructis Shampoo</t>
  </si>
  <si>
    <t>DIal Bars of Soap 3 pack</t>
  </si>
  <si>
    <t>Frozen 2 Children's Folder</t>
  </si>
  <si>
    <t>Tate's Bake Shop Cookies</t>
  </si>
  <si>
    <t>Kit Kat Holiday Mini Wafers</t>
  </si>
  <si>
    <t>Nature Valley Family Pack Granola Bars</t>
  </si>
  <si>
    <t>Fashion Bad Boy Mask</t>
  </si>
  <si>
    <t>Peermont Earrings</t>
  </si>
  <si>
    <t>Bebe Earrings</t>
  </si>
  <si>
    <t>No Nonsense Breathe Socks 3 pack</t>
  </si>
  <si>
    <t>No Nonsense Stay Put Heel No Show Socks</t>
  </si>
  <si>
    <t>Just Dreams Cozy Sleepware</t>
  </si>
  <si>
    <t>Mighty Mega-Rex</t>
  </si>
  <si>
    <t>Vista Shower Caddy</t>
  </si>
  <si>
    <t>Twist Top Carafe</t>
  </si>
  <si>
    <t>M&amp;M's Assorted Fun Size Packs, 55 Count</t>
  </si>
  <si>
    <t>Rice Crispies</t>
  </si>
  <si>
    <t>Valentina Gourmet Toast</t>
  </si>
  <si>
    <t>Betty Crocker Brittle Mix</t>
  </si>
  <si>
    <t>Colgate 6.3 oz</t>
  </si>
  <si>
    <t>Glade Room Spray</t>
  </si>
  <si>
    <t>Terre Profumi Lotion</t>
  </si>
  <si>
    <t>Xpel Hair Care</t>
  </si>
  <si>
    <t>Imperial Nuts Honey Roasted Peanuts</t>
  </si>
  <si>
    <t>Milani Bronzer</t>
  </si>
  <si>
    <t>So Basic Make Up Wipes</t>
  </si>
  <si>
    <t>Halloween Headbands</t>
  </si>
  <si>
    <t>Halloween Cookie Jars</t>
  </si>
  <si>
    <t>Pumpkins</t>
  </si>
  <si>
    <t>Childrens Halloween Socks</t>
  </si>
  <si>
    <t>Halloween Banners</t>
  </si>
  <si>
    <t>Spooky Banner</t>
  </si>
  <si>
    <t>Gnome Doorknob Decor</t>
  </si>
  <si>
    <t>Halloween Gnomes Decor</t>
  </si>
  <si>
    <r>
      <rPr>
        <rFont val="Arial"/>
        <b/>
        <color theme="1"/>
      </rPr>
      <t xml:space="preserve">Money  </t>
    </r>
    <r>
      <rPr>
        <rFont val="Arial"/>
        <b/>
        <color theme="1"/>
        <u/>
      </rPr>
      <t>Wasted</t>
    </r>
  </si>
  <si>
    <t>Holiday Cards</t>
  </si>
  <si>
    <t>None.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</si>
</sst>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quot;$&quot;#,##0.00"/>
    <numFmt numFmtId="165" formatCode="m/d/yy"/>
    <numFmt numFmtId="166" formatCode="mm/dd/yy"/>
    <numFmt numFmtId="167" formatCode="&quot;$&quot;#,##0"/>
    <numFmt numFmtId="168" formatCode="m/d/yyyy"/>
    <numFmt numFmtId="169" formatCode="mm/dd"/>
  </numFmts>
  <fonts count="62">
    <font>
      <sz val="10.0"/>
      <color rgb="FF000000"/>
      <name val="Arial"/>
      <scheme val="minor"/>
    </font>
    <font>
      <b/>
      <color rgb="FF000000"/>
      <name val="Arial"/>
      <scheme val="minor"/>
    </font>
    <font>
      <b/>
      <u/>
      <color rgb="FF000000"/>
    </font>
    <font>
      <b/>
      <u/>
      <color rgb="FFFFFFFF"/>
    </font>
    <font>
      <b/>
      <u/>
      <color rgb="FF000000"/>
    </font>
    <font>
      <b/>
      <u/>
      <color rgb="FFFFFFFF"/>
    </font>
    <font>
      <b/>
      <u/>
      <color rgb="FF000000"/>
    </font>
    <font>
      <b/>
      <u/>
      <color rgb="FF000000"/>
    </font>
    <font>
      <b/>
      <u/>
      <color rgb="FF000000"/>
    </font>
    <font>
      <b/>
      <u/>
      <color rgb="FF000000"/>
    </font>
    <font>
      <b/>
      <u/>
      <color rgb="FF000000"/>
    </font>
    <font>
      <b/>
      <u/>
      <color rgb="FF000000"/>
    </font>
    <font>
      <b/>
      <u/>
      <color rgb="FFFFFFFF"/>
    </font>
    <font>
      <b/>
      <u/>
      <color rgb="FF000000"/>
    </font>
    <font>
      <b/>
      <u/>
      <color rgb="FF000000"/>
    </font>
    <font>
      <b/>
      <u/>
      <color rgb="FF000000"/>
    </font>
    <font>
      <b/>
      <u/>
      <color rgb="FF1155CC"/>
    </font>
    <font>
      <b/>
      <u/>
      <color rgb="FF1155CC"/>
    </font>
    <font>
      <b/>
      <u/>
      <color rgb="FF000000"/>
    </font>
    <font>
      <color rgb="FF000000"/>
      <name val="Arial"/>
      <scheme val="minor"/>
    </font>
    <font>
      <u/>
      <color rgb="FF000000"/>
      <name val="Arial"/>
      <scheme val="minor"/>
    </font>
    <font>
      <u/>
      <color rgb="FF000000"/>
      <name val="Arial"/>
      <scheme val="minor"/>
    </font>
    <font>
      <u/>
      <color rgb="FF000000"/>
      <name val="Arial"/>
      <scheme val="minor"/>
    </font>
    <font>
      <u/>
      <color rgb="FF000000"/>
      <name val="Arial"/>
      <scheme val="minor"/>
    </font>
    <font>
      <sz val="10.0"/>
      <color rgb="FF000000"/>
      <name val="Arial"/>
    </font>
    <font>
      <sz val="11.0"/>
      <color rgb="FF000000"/>
      <name val="Inconsolata"/>
    </font>
    <font>
      <u/>
      <color rgb="FF000000"/>
      <name val="Arial"/>
      <scheme val="minor"/>
    </font>
    <font>
      <b/>
      <sz val="10.0"/>
      <color rgb="FF000000"/>
      <name val="Arial"/>
    </font>
    <font>
      <b/>
      <sz val="11.0"/>
      <color rgb="FF000000"/>
      <name val="Inconsolata"/>
    </font>
    <font>
      <b/>
      <color theme="1"/>
      <name val="Arial"/>
      <scheme val="minor"/>
    </font>
    <font>
      <b/>
      <u/>
      <color theme="1"/>
      <name val="Arial"/>
      <scheme val="minor"/>
    </font>
    <font>
      <b/>
      <u/>
      <color rgb="FF0000FF"/>
    </font>
    <font>
      <color theme="1"/>
      <name val="Arial"/>
      <scheme val="minor"/>
    </font>
    <font>
      <u/>
      <color theme="1"/>
      <name val="Arial"/>
      <scheme val="minor"/>
    </font>
    <font>
      <u/>
      <color theme="1"/>
      <name val="Arial"/>
      <scheme val="minor"/>
    </font>
    <font>
      <u/>
      <color theme="1"/>
      <name val="Arial"/>
      <scheme val="minor"/>
    </font>
    <font>
      <u/>
      <color theme="1"/>
      <name val="Arial"/>
      <scheme val="minor"/>
    </font>
    <font>
      <u/>
      <color theme="1"/>
      <name val="Arial"/>
      <scheme val="minor"/>
    </font>
    <font>
      <b/>
      <sz val="9.0"/>
      <color theme="1"/>
      <name val="Arial"/>
      <scheme val="minor"/>
    </font>
    <font>
      <sz val="9.0"/>
      <color theme="1"/>
      <name val="Arial"/>
      <scheme val="minor"/>
    </font>
    <font>
      <u/>
      <sz val="10.0"/>
      <color rgb="FF000000"/>
      <name val="Arial"/>
      <scheme val="minor"/>
    </font>
    <font>
      <u/>
      <sz val="10.0"/>
      <color rgb="FF000000"/>
      <name val="Arial"/>
      <scheme val="minor"/>
    </font>
    <font>
      <color theme="1"/>
      <name val="Arial"/>
    </font>
    <font>
      <sz val="9.0"/>
      <color theme="1"/>
      <name val="Arial"/>
    </font>
    <font>
      <b/>
      <sz val="10.0"/>
      <color rgb="FF000000"/>
      <name val="Arial"/>
      <scheme val="minor"/>
    </font>
    <font>
      <color rgb="FF000000"/>
      <name val="Arial"/>
    </font>
    <font>
      <sz val="10.0"/>
      <color theme="1"/>
      <name val="Arial"/>
      <scheme val="minor"/>
    </font>
    <font>
      <b/>
      <sz val="10.0"/>
      <color theme="1"/>
      <name val="Arial"/>
      <scheme val="minor"/>
    </font>
    <font>
      <sz val="9.0"/>
      <color rgb="FF000000"/>
      <name val="Arial"/>
    </font>
    <font>
      <sz val="9.0"/>
      <color theme="1"/>
      <name val="ProximaNova-A-Bold"/>
    </font>
    <font>
      <b/>
      <u/>
      <color rgb="FF0000FF"/>
    </font>
    <font>
      <u/>
      <color theme="1"/>
      <name val="Arial"/>
      <scheme val="minor"/>
    </font>
    <font>
      <sz val="9.0"/>
      <color rgb="FF333333"/>
      <name val="Arial"/>
    </font>
    <font>
      <u/>
      <sz val="9.0"/>
      <color rgb="FF333333"/>
      <name val="Arial"/>
    </font>
    <font>
      <u/>
      <color theme="1"/>
      <name val="Arial"/>
      <scheme val="minor"/>
    </font>
    <font>
      <u/>
      <sz val="10.0"/>
      <color rgb="FF000000"/>
      <name val="Arial"/>
      <scheme val="minor"/>
    </font>
    <font>
      <b/>
      <u/>
      <color theme="1"/>
      <name val="Arial"/>
      <scheme val="minor"/>
    </font>
    <font>
      <u/>
      <color theme="1"/>
      <name val="Arial"/>
      <scheme val="minor"/>
    </font>
    <font>
      <u/>
      <color theme="1"/>
      <name val="Arial"/>
      <scheme val="minor"/>
    </font>
    <font>
      <u/>
      <color theme="1"/>
      <name val="Arial"/>
      <scheme val="minor"/>
    </font>
    <font>
      <b/>
      <u/>
      <color rgb="FF1155CC"/>
    </font>
    <font>
      <u/>
      <sz val="9.0"/>
      <color rgb="FF1155CC"/>
    </font>
  </fonts>
  <fills count="18">
    <fill>
      <patternFill patternType="none"/>
    </fill>
    <fill>
      <patternFill patternType="lightGray"/>
    </fill>
    <fill>
      <patternFill patternType="solid">
        <fgColor rgb="FFD9D2E9"/>
        <bgColor rgb="FFD9D2E9"/>
      </patternFill>
    </fill>
    <fill>
      <patternFill patternType="solid">
        <fgColor rgb="FFFF0000"/>
        <bgColor rgb="FFFF0000"/>
      </patternFill>
    </fill>
    <fill>
      <patternFill patternType="solid">
        <fgColor rgb="FFFFE599"/>
        <bgColor rgb="FFFFE599"/>
      </patternFill>
    </fill>
    <fill>
      <patternFill patternType="solid">
        <fgColor rgb="FF000000"/>
        <bgColor rgb="FF000000"/>
      </patternFill>
    </fill>
    <fill>
      <patternFill patternType="solid">
        <fgColor rgb="FFA4C2F4"/>
        <bgColor rgb="FFA4C2F4"/>
      </patternFill>
    </fill>
    <fill>
      <patternFill patternType="solid">
        <fgColor rgb="FFB6D7A8"/>
        <bgColor rgb="FFB6D7A8"/>
      </patternFill>
    </fill>
    <fill>
      <patternFill patternType="solid">
        <fgColor rgb="FFF9CB9C"/>
        <bgColor rgb="FFF9CB9C"/>
      </patternFill>
    </fill>
    <fill>
      <patternFill patternType="solid">
        <fgColor rgb="FFD5A6BD"/>
        <bgColor rgb="FFD5A6BD"/>
      </patternFill>
    </fill>
    <fill>
      <patternFill patternType="solid">
        <fgColor rgb="FFBF9000"/>
        <bgColor rgb="FFBF9000"/>
      </patternFill>
    </fill>
    <fill>
      <patternFill patternType="solid">
        <fgColor rgb="FFFFFFFF"/>
        <bgColor rgb="FFFFFFFF"/>
      </patternFill>
    </fill>
    <fill>
      <patternFill patternType="solid">
        <fgColor rgb="FF38761D"/>
        <bgColor rgb="FF38761D"/>
      </patternFill>
    </fill>
    <fill>
      <patternFill patternType="solid">
        <fgColor rgb="FFD9D9D9"/>
        <bgColor rgb="FFD9D9D9"/>
      </patternFill>
    </fill>
    <fill>
      <patternFill patternType="solid">
        <fgColor rgb="FF6FA8DC"/>
        <bgColor rgb="FF6FA8DC"/>
      </patternFill>
    </fill>
    <fill>
      <patternFill patternType="solid">
        <fgColor rgb="FFE06666"/>
        <bgColor rgb="FFE06666"/>
      </patternFill>
    </fill>
    <fill>
      <patternFill patternType="solid">
        <fgColor rgb="FFB7E1CD"/>
        <bgColor rgb="FFB7E1CD"/>
      </patternFill>
    </fill>
    <fill>
      <patternFill patternType="solid">
        <fgColor rgb="FFEFEFEF"/>
        <bgColor rgb="FFEFEFEF"/>
      </patternFill>
    </fill>
  </fills>
  <borders count="1">
    <border/>
  </borders>
  <cellStyleXfs count="1">
    <xf borderId="0" fillId="0" fontId="0" numFmtId="0" applyAlignment="1" applyFont="1"/>
  </cellStyleXfs>
  <cellXfs count="154">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3" fontId="3" numFmtId="0" xfId="0" applyAlignment="1" applyFill="1" applyFont="1">
      <alignment readingOrder="0"/>
    </xf>
    <xf borderId="0" fillId="4" fontId="4" numFmtId="0" xfId="0" applyAlignment="1" applyFill="1" applyFont="1">
      <alignment readingOrder="0"/>
    </xf>
    <xf borderId="0" fillId="5" fontId="5" numFmtId="0" xfId="0" applyAlignment="1" applyFill="1" applyFont="1">
      <alignment readingOrder="0"/>
    </xf>
    <xf borderId="0" fillId="6" fontId="6" numFmtId="0" xfId="0" applyAlignment="1" applyFill="1" applyFont="1">
      <alignment readingOrder="0"/>
    </xf>
    <xf borderId="0" fillId="0" fontId="7" numFmtId="0" xfId="0" applyAlignment="1" applyFont="1">
      <alignment readingOrder="0"/>
    </xf>
    <xf borderId="0" fillId="7" fontId="8" numFmtId="0" xfId="0" applyAlignment="1" applyFill="1" applyFont="1">
      <alignment readingOrder="0"/>
    </xf>
    <xf borderId="0" fillId="8" fontId="9" numFmtId="0" xfId="0" applyAlignment="1" applyFill="1" applyFont="1">
      <alignment readingOrder="0"/>
    </xf>
    <xf borderId="0" fillId="9" fontId="10" numFmtId="0" xfId="0" applyAlignment="1" applyFill="1" applyFont="1">
      <alignment readingOrder="0"/>
    </xf>
    <xf borderId="0" fillId="10" fontId="11" numFmtId="0" xfId="0" applyAlignment="1" applyFill="1" applyFont="1">
      <alignment readingOrder="0"/>
    </xf>
    <xf borderId="0" fillId="11" fontId="1" numFmtId="0" xfId="0" applyAlignment="1" applyFill="1" applyFont="1">
      <alignment readingOrder="0"/>
    </xf>
    <xf borderId="0" fillId="12" fontId="12" numFmtId="0" xfId="0" applyAlignment="1" applyFill="1" applyFont="1">
      <alignment readingOrder="0"/>
    </xf>
    <xf borderId="0" fillId="0" fontId="13" numFmtId="0" xfId="0" applyAlignment="1" applyFont="1">
      <alignment horizontal="left" readingOrder="0"/>
    </xf>
    <xf borderId="0" fillId="13" fontId="14" numFmtId="0" xfId="0" applyAlignment="1" applyFill="1" applyFont="1">
      <alignment horizontal="left" readingOrder="0"/>
    </xf>
    <xf borderId="0" fillId="14" fontId="15" numFmtId="0" xfId="0" applyAlignment="1" applyFill="1" applyFont="1">
      <alignment horizontal="left" readingOrder="0"/>
    </xf>
    <xf borderId="0" fillId="11" fontId="16" numFmtId="0" xfId="0" applyAlignment="1" applyFont="1">
      <alignment horizontal="left" readingOrder="0"/>
    </xf>
    <xf borderId="0" fillId="0" fontId="17" numFmtId="0" xfId="0" applyAlignment="1" applyFont="1">
      <alignment readingOrder="0"/>
    </xf>
    <xf borderId="0" fillId="15" fontId="18" numFmtId="0" xfId="0" applyAlignment="1" applyFill="1" applyFont="1">
      <alignment horizontal="left" readingOrder="0"/>
    </xf>
    <xf borderId="0" fillId="0" fontId="1" numFmtId="0" xfId="0" applyAlignment="1" applyFont="1">
      <alignment horizontal="left" readingOrder="0"/>
    </xf>
    <xf borderId="0" fillId="0" fontId="19" numFmtId="0" xfId="0" applyFont="1"/>
    <xf borderId="0" fillId="0" fontId="20" numFmtId="164" xfId="0" applyAlignment="1" applyFont="1" applyNumberFormat="1">
      <alignment readingOrder="0"/>
    </xf>
    <xf borderId="0" fillId="0" fontId="21" numFmtId="164" xfId="0" applyFont="1" applyNumberFormat="1"/>
    <xf borderId="0" fillId="0" fontId="22" numFmtId="164" xfId="0" applyFont="1" applyNumberFormat="1"/>
    <xf borderId="0" fillId="0" fontId="23" numFmtId="164" xfId="0" applyFont="1" applyNumberFormat="1"/>
    <xf borderId="0" fillId="0" fontId="19" numFmtId="0" xfId="0" applyFont="1"/>
    <xf borderId="0" fillId="11" fontId="24" numFmtId="0" xfId="0" applyAlignment="1" applyFont="1">
      <alignment readingOrder="0"/>
    </xf>
    <xf borderId="0" fillId="11" fontId="25" numFmtId="164" xfId="0" applyFont="1" applyNumberFormat="1"/>
    <xf borderId="0" fillId="11" fontId="25" numFmtId="0" xfId="0" applyFont="1"/>
    <xf borderId="0" fillId="0" fontId="26" numFmtId="164" xfId="0" applyFont="1" applyNumberFormat="1"/>
    <xf borderId="0" fillId="0" fontId="19" numFmtId="164" xfId="0" applyFont="1" applyNumberFormat="1"/>
    <xf borderId="0" fillId="0" fontId="19" numFmtId="164" xfId="0" applyFont="1" applyNumberFormat="1"/>
    <xf borderId="0" fillId="0" fontId="19" numFmtId="164" xfId="0" applyFont="1" applyNumberFormat="1"/>
    <xf borderId="0" fillId="11" fontId="27" numFmtId="164" xfId="0" applyAlignment="1" applyFont="1" applyNumberFormat="1">
      <alignment readingOrder="0"/>
    </xf>
    <xf borderId="0" fillId="11" fontId="28" numFmtId="164" xfId="0" applyFont="1" applyNumberFormat="1"/>
    <xf borderId="0" fillId="0" fontId="1" numFmtId="164" xfId="0" applyFont="1" applyNumberFormat="1"/>
    <xf borderId="0" fillId="0" fontId="1" numFmtId="164" xfId="0" applyFont="1" applyNumberFormat="1"/>
    <xf borderId="0" fillId="0" fontId="1" numFmtId="164" xfId="0" applyFont="1" applyNumberFormat="1"/>
    <xf borderId="0" fillId="0" fontId="19" numFmtId="164" xfId="0" applyAlignment="1" applyFont="1" applyNumberFormat="1">
      <alignment readingOrder="0" shrinkToFit="0" wrapText="1"/>
    </xf>
    <xf borderId="0" fillId="0" fontId="19" numFmtId="164" xfId="0" applyFont="1" applyNumberFormat="1"/>
    <xf borderId="0" fillId="0" fontId="1" numFmtId="0" xfId="0" applyAlignment="1" applyFont="1">
      <alignment readingOrder="0" shrinkToFit="0" wrapText="1"/>
    </xf>
    <xf borderId="0" fillId="0" fontId="19" numFmtId="0" xfId="0" applyAlignment="1" applyFont="1">
      <alignment readingOrder="0" shrinkToFit="0" wrapText="0"/>
    </xf>
    <xf borderId="0" fillId="0" fontId="19" numFmtId="0" xfId="0" applyAlignment="1" applyFont="1">
      <alignment readingOrder="0"/>
    </xf>
    <xf borderId="0" fillId="0" fontId="29" numFmtId="0" xfId="0" applyAlignment="1" applyFont="1">
      <alignment readingOrder="0" shrinkToFit="0" wrapText="1"/>
    </xf>
    <xf borderId="0" fillId="0" fontId="30" numFmtId="0" xfId="0" applyAlignment="1" applyFont="1">
      <alignment readingOrder="0" shrinkToFit="0" wrapText="1"/>
    </xf>
    <xf borderId="0" fillId="0" fontId="31" numFmtId="0" xfId="0" applyAlignment="1" applyFont="1">
      <alignment readingOrder="0" shrinkToFit="0" wrapText="1"/>
    </xf>
    <xf borderId="0" fillId="0" fontId="29" numFmtId="0" xfId="0" applyAlignment="1" applyFont="1">
      <alignment shrinkToFit="0" wrapText="1"/>
    </xf>
    <xf borderId="0" fillId="0" fontId="32" numFmtId="165" xfId="0" applyAlignment="1" applyFont="1" applyNumberFormat="1">
      <alignment readingOrder="0" shrinkToFit="0" wrapText="1"/>
    </xf>
    <xf borderId="0" fillId="0" fontId="32" numFmtId="0" xfId="0" applyAlignment="1" applyFont="1">
      <alignment readingOrder="0" shrinkToFit="0" wrapText="1"/>
    </xf>
    <xf borderId="0" fillId="0" fontId="32" numFmtId="164" xfId="0" applyAlignment="1" applyFont="1" applyNumberFormat="1">
      <alignment readingOrder="0" shrinkToFit="0" wrapText="1"/>
    </xf>
    <xf borderId="0" fillId="0" fontId="33" numFmtId="0" xfId="0" applyAlignment="1" applyFont="1">
      <alignment readingOrder="0" shrinkToFit="0" wrapText="1"/>
    </xf>
    <xf borderId="0" fillId="0" fontId="32" numFmtId="0" xfId="0" applyAlignment="1" applyFont="1">
      <alignment shrinkToFit="0" wrapText="1"/>
    </xf>
    <xf borderId="0" fillId="0" fontId="34" numFmtId="0" xfId="0" applyAlignment="1" applyFont="1">
      <alignment shrinkToFit="0" wrapText="1"/>
    </xf>
    <xf borderId="0" fillId="0" fontId="32" numFmtId="164" xfId="0" applyAlignment="1" applyFont="1" applyNumberFormat="1">
      <alignment shrinkToFit="0" wrapText="1"/>
    </xf>
    <xf borderId="0" fillId="0" fontId="32" numFmtId="165" xfId="0" applyAlignment="1" applyFont="1" applyNumberFormat="1">
      <alignment horizontal="right" readingOrder="0" shrinkToFit="0" wrapText="1"/>
    </xf>
    <xf borderId="0" fillId="0" fontId="32" numFmtId="0" xfId="0" applyAlignment="1" applyFont="1">
      <alignment readingOrder="0" shrinkToFit="0" wrapText="1"/>
    </xf>
    <xf borderId="0" fillId="0" fontId="35" numFmtId="164" xfId="0" applyAlignment="1" applyFont="1" applyNumberFormat="1">
      <alignment shrinkToFit="0" wrapText="1"/>
    </xf>
    <xf borderId="0" fillId="0" fontId="32" numFmtId="166" xfId="0" applyAlignment="1" applyFont="1" applyNumberFormat="1">
      <alignment readingOrder="0" shrinkToFit="0" wrapText="1"/>
    </xf>
    <xf borderId="0" fillId="0" fontId="36" numFmtId="166" xfId="0" applyAlignment="1" applyFont="1" applyNumberFormat="1">
      <alignment readingOrder="0" shrinkToFit="0" wrapText="1"/>
    </xf>
    <xf borderId="0" fillId="0" fontId="37" numFmtId="164" xfId="0" applyAlignment="1" applyFont="1" applyNumberFormat="1">
      <alignment readingOrder="0" shrinkToFit="0" wrapText="1"/>
    </xf>
    <xf borderId="0" fillId="0" fontId="32" numFmtId="167" xfId="0" applyAlignment="1" applyFont="1" applyNumberFormat="1">
      <alignment readingOrder="0" shrinkToFit="0" wrapText="1"/>
    </xf>
    <xf borderId="0" fillId="0" fontId="38" numFmtId="0" xfId="0" applyAlignment="1" applyFont="1">
      <alignment readingOrder="0" shrinkToFit="0" wrapText="1"/>
    </xf>
    <xf borderId="0" fillId="0" fontId="39" numFmtId="0" xfId="0" applyAlignment="1" applyFont="1">
      <alignment readingOrder="0" shrinkToFit="0" wrapText="1"/>
    </xf>
    <xf borderId="0" fillId="0" fontId="39" numFmtId="0" xfId="0" applyAlignment="1" applyFont="1">
      <alignment readingOrder="0" shrinkToFit="0" wrapText="1"/>
    </xf>
    <xf borderId="0" fillId="11" fontId="40" numFmtId="164" xfId="0" applyAlignment="1" applyFont="1" applyNumberFormat="1">
      <alignment horizontal="right" shrinkToFit="0" wrapText="1"/>
    </xf>
    <xf borderId="0" fillId="0" fontId="32" numFmtId="164" xfId="0" applyAlignment="1" applyFont="1" applyNumberFormat="1">
      <alignment horizontal="right" readingOrder="0" shrinkToFit="0" wrapText="1"/>
    </xf>
    <xf borderId="0" fillId="11" fontId="41" numFmtId="0" xfId="0" applyAlignment="1" applyFont="1">
      <alignment horizontal="right" shrinkToFit="0" wrapText="1"/>
    </xf>
    <xf borderId="0" fillId="0" fontId="32" numFmtId="168" xfId="0" applyAlignment="1" applyFont="1" applyNumberFormat="1">
      <alignment readingOrder="0" shrinkToFit="0" wrapText="1"/>
    </xf>
    <xf borderId="0" fillId="0" fontId="32" numFmtId="167" xfId="0" applyAlignment="1" applyFont="1" applyNumberFormat="1">
      <alignment shrinkToFit="0" wrapText="1"/>
    </xf>
    <xf quotePrefix="1" borderId="0" fillId="0" fontId="39" numFmtId="0" xfId="0" applyAlignment="1" applyFont="1">
      <alignment readingOrder="0" shrinkToFit="0" wrapText="1"/>
    </xf>
    <xf borderId="0" fillId="0" fontId="42" numFmtId="165" xfId="0" applyAlignment="1" applyFont="1" applyNumberFormat="1">
      <alignment horizontal="right" shrinkToFit="0" vertical="bottom" wrapText="1"/>
    </xf>
    <xf borderId="0" fillId="0" fontId="43" numFmtId="0" xfId="0" applyAlignment="1" applyFont="1">
      <alignment shrinkToFit="0" vertical="bottom" wrapText="1"/>
    </xf>
    <xf borderId="0" fillId="0" fontId="42" numFmtId="0" xfId="0" applyAlignment="1" applyFont="1">
      <alignment vertical="bottom"/>
    </xf>
    <xf borderId="0" fillId="0" fontId="42" numFmtId="0" xfId="0" applyAlignment="1" applyFont="1">
      <alignment horizontal="right" shrinkToFit="0" vertical="bottom" wrapText="1"/>
    </xf>
    <xf borderId="0" fillId="0" fontId="42" numFmtId="164" xfId="0" applyAlignment="1" applyFont="1" applyNumberFormat="1">
      <alignment horizontal="right" readingOrder="0" shrinkToFit="0" vertical="bottom" wrapText="1"/>
    </xf>
    <xf borderId="0" fillId="0" fontId="42" numFmtId="165" xfId="0" applyAlignment="1" applyFont="1" applyNumberFormat="1">
      <alignment vertical="bottom"/>
    </xf>
    <xf borderId="0" fillId="16" fontId="42" numFmtId="164" xfId="0" applyAlignment="1" applyFill="1" applyFont="1" applyNumberFormat="1">
      <alignment readingOrder="0" vertical="bottom"/>
    </xf>
    <xf borderId="0" fillId="0" fontId="43" numFmtId="0" xfId="0" applyAlignment="1" applyFont="1">
      <alignment readingOrder="0" shrinkToFit="0" vertical="bottom" wrapText="1"/>
    </xf>
    <xf borderId="0" fillId="0" fontId="39" numFmtId="0" xfId="0" applyAlignment="1" applyFont="1">
      <alignment shrinkToFit="0" wrapText="1"/>
    </xf>
    <xf borderId="0" fillId="0" fontId="32" numFmtId="0" xfId="0" applyAlignment="1" applyFont="1">
      <alignment readingOrder="0"/>
    </xf>
    <xf borderId="0" fillId="11" fontId="44" numFmtId="0" xfId="0" applyAlignment="1" applyFont="1">
      <alignment horizontal="right" shrinkToFit="0" wrapText="1"/>
    </xf>
    <xf borderId="0" fillId="0" fontId="29" numFmtId="165" xfId="0" applyAlignment="1" applyFont="1" applyNumberFormat="1">
      <alignment readingOrder="0" shrinkToFit="0" wrapText="1"/>
    </xf>
    <xf borderId="0" fillId="0" fontId="42" numFmtId="0" xfId="0" applyAlignment="1" applyFont="1">
      <alignment shrinkToFit="0" vertical="bottom" wrapText="1"/>
    </xf>
    <xf borderId="0" fillId="11" fontId="45" numFmtId="0" xfId="0" applyAlignment="1" applyFont="1">
      <alignment horizontal="left" readingOrder="0" shrinkToFit="0" wrapText="1"/>
    </xf>
    <xf borderId="0" fillId="11" fontId="24" numFmtId="0" xfId="0" applyAlignment="1" applyFont="1">
      <alignment horizontal="left" readingOrder="0" shrinkToFit="0" wrapText="1"/>
    </xf>
    <xf borderId="0" fillId="0" fontId="46" numFmtId="0" xfId="0" applyAlignment="1" applyFont="1">
      <alignment readingOrder="0" shrinkToFit="0" wrapText="1"/>
    </xf>
    <xf borderId="0" fillId="17" fontId="45" numFmtId="0" xfId="0" applyAlignment="1" applyFill="1" applyFont="1">
      <alignment horizontal="left" readingOrder="0"/>
    </xf>
    <xf borderId="0" fillId="0" fontId="47" numFmtId="0" xfId="0" applyAlignment="1" applyFont="1">
      <alignment readingOrder="0" shrinkToFit="0" wrapText="1"/>
    </xf>
    <xf borderId="0" fillId="0" fontId="32" numFmtId="0" xfId="0" applyAlignment="1" applyFont="1">
      <alignment shrinkToFit="0" wrapText="1"/>
    </xf>
    <xf borderId="0" fillId="11" fontId="48" numFmtId="0" xfId="0" applyAlignment="1" applyFont="1">
      <alignment horizontal="left" readingOrder="0" shrinkToFit="0" wrapText="1"/>
    </xf>
    <xf borderId="0" fillId="0" fontId="42" numFmtId="0" xfId="0" applyAlignment="1" applyFont="1">
      <alignment readingOrder="0" vertical="bottom"/>
    </xf>
    <xf borderId="0" fillId="0" fontId="49" numFmtId="0" xfId="0" applyAlignment="1" applyFont="1">
      <alignment readingOrder="0"/>
    </xf>
    <xf borderId="0" fillId="0" fontId="49" numFmtId="0" xfId="0" applyAlignment="1" applyFont="1">
      <alignment readingOrder="0" shrinkToFit="0" wrapText="1"/>
    </xf>
    <xf borderId="0" fillId="0" fontId="39" numFmtId="0" xfId="0" applyAlignment="1" applyFont="1">
      <alignment horizontal="center" readingOrder="0" shrinkToFit="0" wrapText="1"/>
    </xf>
    <xf borderId="0" fillId="11" fontId="25" numFmtId="164" xfId="0" applyAlignment="1" applyFont="1" applyNumberFormat="1">
      <alignment horizontal="left"/>
    </xf>
    <xf borderId="0" fillId="0" fontId="32" numFmtId="164" xfId="0" applyAlignment="1" applyFont="1" applyNumberFormat="1">
      <alignment readingOrder="0"/>
    </xf>
    <xf borderId="0" fillId="0" fontId="29" numFmtId="0" xfId="0" applyAlignment="1" applyFont="1">
      <alignment readingOrder="0"/>
    </xf>
    <xf borderId="0" fillId="0" fontId="29" numFmtId="0" xfId="0" applyAlignment="1" applyFont="1">
      <alignment readingOrder="0" shrinkToFit="0" wrapText="0"/>
    </xf>
    <xf borderId="0" fillId="0" fontId="50" numFmtId="0" xfId="0" applyAlignment="1" applyFont="1">
      <alignment readingOrder="0"/>
    </xf>
    <xf borderId="0" fillId="0" fontId="29" numFmtId="0" xfId="0" applyFont="1"/>
    <xf borderId="0" fillId="0" fontId="32" numFmtId="165" xfId="0" applyAlignment="1" applyFont="1" applyNumberFormat="1">
      <alignment readingOrder="0"/>
    </xf>
    <xf borderId="0" fillId="0" fontId="32" numFmtId="164" xfId="0" applyAlignment="1" applyFont="1" applyNumberFormat="1">
      <alignment readingOrder="0"/>
    </xf>
    <xf borderId="0" fillId="0" fontId="32" numFmtId="164" xfId="0" applyFont="1" applyNumberFormat="1"/>
    <xf borderId="0" fillId="0" fontId="51" numFmtId="164" xfId="0" applyFont="1" applyNumberFormat="1"/>
    <xf borderId="0" fillId="0" fontId="32" numFmtId="164" xfId="0" applyFont="1" applyNumberFormat="1"/>
    <xf borderId="0" fillId="0" fontId="32" numFmtId="164" xfId="0" applyAlignment="1" applyFont="1" applyNumberFormat="1">
      <alignment shrinkToFit="0" wrapText="1"/>
    </xf>
    <xf borderId="0" fillId="0" fontId="29" numFmtId="164" xfId="0" applyFont="1" applyNumberFormat="1"/>
    <xf borderId="0" fillId="0" fontId="52" numFmtId="0" xfId="0" applyAlignment="1" applyFont="1">
      <alignment readingOrder="0" shrinkToFit="0" wrapText="1"/>
    </xf>
    <xf borderId="0" fillId="11" fontId="53" numFmtId="0" xfId="0" applyAlignment="1" applyFont="1">
      <alignment readingOrder="0" shrinkToFit="0" wrapText="1"/>
    </xf>
    <xf borderId="0" fillId="0" fontId="42" numFmtId="0" xfId="0" applyAlignment="1" applyFont="1">
      <alignment horizontal="right" shrinkToFit="0" vertical="bottom" wrapText="1"/>
    </xf>
    <xf borderId="0" fillId="0" fontId="42" numFmtId="0" xfId="0" applyAlignment="1" applyFont="1">
      <alignment horizontal="right" readingOrder="0" shrinkToFit="0" vertical="bottom" wrapText="1"/>
    </xf>
    <xf borderId="0" fillId="0" fontId="43" numFmtId="0" xfId="0" applyAlignment="1" applyFont="1">
      <alignment shrinkToFit="0" vertical="bottom" wrapText="1"/>
    </xf>
    <xf borderId="0" fillId="11" fontId="48" numFmtId="0" xfId="0" applyAlignment="1" applyFont="1">
      <alignment readingOrder="0" shrinkToFit="0" wrapText="1"/>
    </xf>
    <xf borderId="0" fillId="0" fontId="46" numFmtId="164" xfId="0" applyAlignment="1" applyFont="1" applyNumberFormat="1">
      <alignment readingOrder="0" shrinkToFit="0" wrapText="1"/>
    </xf>
    <xf borderId="0" fillId="0" fontId="46" numFmtId="167" xfId="0" applyAlignment="1" applyFont="1" applyNumberFormat="1">
      <alignment shrinkToFit="0" wrapText="1"/>
    </xf>
    <xf borderId="0" fillId="11" fontId="0" numFmtId="164" xfId="0" applyAlignment="1" applyFont="1" applyNumberFormat="1">
      <alignment shrinkToFit="0" wrapText="1"/>
    </xf>
    <xf borderId="0" fillId="0" fontId="46" numFmtId="164" xfId="0" applyAlignment="1" applyFont="1" applyNumberFormat="1">
      <alignment shrinkToFit="0" wrapText="1"/>
    </xf>
    <xf borderId="0" fillId="0" fontId="46" numFmtId="0" xfId="0" applyAlignment="1" applyFont="1">
      <alignment shrinkToFit="0" wrapText="1"/>
    </xf>
    <xf borderId="0" fillId="0" fontId="32" numFmtId="0" xfId="0" applyAlignment="1" applyFont="1">
      <alignment horizontal="right" readingOrder="0" shrinkToFit="0" wrapText="1"/>
    </xf>
    <xf borderId="0" fillId="11" fontId="48" numFmtId="0" xfId="0" applyAlignment="1" applyFont="1">
      <alignment horizontal="left" readingOrder="0"/>
    </xf>
    <xf borderId="0" fillId="11" fontId="0" numFmtId="0" xfId="0" applyAlignment="1" applyFont="1">
      <alignment shrinkToFit="0" wrapText="1"/>
    </xf>
    <xf borderId="0" fillId="11" fontId="0" numFmtId="167" xfId="0" applyAlignment="1" applyFont="1" applyNumberFormat="1">
      <alignment shrinkToFit="0" wrapText="1"/>
    </xf>
    <xf borderId="0" fillId="0" fontId="54" numFmtId="0" xfId="0" applyFont="1"/>
    <xf borderId="0" fillId="11" fontId="55" numFmtId="0" xfId="0" applyAlignment="1" applyFont="1">
      <alignment horizontal="right"/>
    </xf>
    <xf borderId="0" fillId="0" fontId="29" numFmtId="164" xfId="0" applyAlignment="1" applyFont="1" applyNumberFormat="1">
      <alignment readingOrder="0"/>
    </xf>
    <xf borderId="0" fillId="0" fontId="47" numFmtId="0" xfId="0" applyAlignment="1" applyFont="1">
      <alignment readingOrder="0"/>
    </xf>
    <xf borderId="0" fillId="0" fontId="39" numFmtId="0" xfId="0" applyAlignment="1" applyFont="1">
      <alignment readingOrder="0"/>
    </xf>
    <xf borderId="0" fillId="11" fontId="45" numFmtId="0" xfId="0" applyAlignment="1" applyFont="1">
      <alignment horizontal="left" readingOrder="0"/>
    </xf>
    <xf borderId="0" fillId="11" fontId="45" numFmtId="0" xfId="0" applyAlignment="1" applyFont="1">
      <alignment horizontal="left" readingOrder="0"/>
    </xf>
    <xf borderId="0" fillId="0" fontId="39" numFmtId="0" xfId="0" applyFont="1"/>
    <xf borderId="0" fillId="0" fontId="38" numFmtId="0" xfId="0" applyAlignment="1" applyFont="1">
      <alignment readingOrder="0"/>
    </xf>
    <xf borderId="0" fillId="0" fontId="32" numFmtId="0" xfId="0" applyFont="1"/>
    <xf borderId="0" fillId="0" fontId="56" numFmtId="0" xfId="0" applyAlignment="1" applyFont="1">
      <alignment readingOrder="0"/>
    </xf>
    <xf borderId="0" fillId="0" fontId="32" numFmtId="169" xfId="0" applyAlignment="1" applyFont="1" applyNumberFormat="1">
      <alignment readingOrder="0"/>
    </xf>
    <xf borderId="0" fillId="0" fontId="57" numFmtId="0" xfId="0" applyFont="1"/>
    <xf borderId="0" fillId="0" fontId="58" numFmtId="164" xfId="0" applyFont="1" applyNumberFormat="1"/>
    <xf borderId="0" fillId="0" fontId="46" numFmtId="0" xfId="0" applyAlignment="1" applyFont="1">
      <alignment readingOrder="0"/>
    </xf>
    <xf borderId="0" fillId="0" fontId="46" numFmtId="0" xfId="0" applyFont="1"/>
    <xf borderId="0" fillId="11" fontId="0" numFmtId="164" xfId="0" applyAlignment="1" applyFont="1" applyNumberFormat="1">
      <alignment readingOrder="0"/>
    </xf>
    <xf borderId="0" fillId="0" fontId="59" numFmtId="164" xfId="0" applyFont="1" applyNumberFormat="1"/>
    <xf borderId="0" fillId="0" fontId="42" numFmtId="164" xfId="0" applyAlignment="1" applyFont="1" applyNumberFormat="1">
      <alignment horizontal="right" shrinkToFit="0" vertical="bottom" wrapText="1"/>
    </xf>
    <xf borderId="0" fillId="0" fontId="42" numFmtId="0" xfId="0" applyAlignment="1" applyFont="1">
      <alignment vertical="bottom"/>
    </xf>
    <xf borderId="0" fillId="0" fontId="32" numFmtId="166" xfId="0" applyAlignment="1" applyFont="1" applyNumberFormat="1">
      <alignment readingOrder="0"/>
    </xf>
    <xf borderId="0" fillId="0" fontId="29" numFmtId="0" xfId="0" applyAlignment="1" applyFont="1">
      <alignment readingOrder="0" shrinkToFit="0" wrapText="1"/>
    </xf>
    <xf borderId="0" fillId="0" fontId="60" numFmtId="0" xfId="0" applyAlignment="1" applyFont="1">
      <alignment readingOrder="0" shrinkToFit="0" wrapText="1"/>
    </xf>
    <xf borderId="0" fillId="0" fontId="32" numFmtId="0" xfId="0" applyAlignment="1" applyFont="1">
      <alignment readingOrder="0" shrinkToFit="0" wrapText="1"/>
    </xf>
    <xf borderId="0" fillId="0" fontId="32" numFmtId="0" xfId="0" applyAlignment="1" applyFont="1">
      <alignment shrinkToFit="0" wrapText="1"/>
    </xf>
    <xf borderId="0" fillId="0" fontId="32" numFmtId="169" xfId="0" applyAlignment="1" applyFont="1" applyNumberFormat="1">
      <alignment readingOrder="0" shrinkToFit="0" wrapText="1"/>
    </xf>
    <xf borderId="0" fillId="0" fontId="29" numFmtId="164" xfId="0" applyAlignment="1" applyFont="1" applyNumberFormat="1">
      <alignment shrinkToFit="0" wrapText="1"/>
    </xf>
    <xf borderId="0" fillId="0" fontId="32" numFmtId="166" xfId="0" applyAlignment="1" applyFont="1" applyNumberFormat="1">
      <alignment shrinkToFit="0" wrapText="1"/>
    </xf>
    <xf borderId="0" fillId="0" fontId="29" numFmtId="166" xfId="0" applyAlignment="1" applyFont="1" applyNumberFormat="1">
      <alignment shrinkToFit="0" wrapText="1"/>
    </xf>
    <xf borderId="0" fillId="0" fontId="61" numFmtId="0" xfId="0" applyAlignment="1" applyFont="1">
      <alignment readingOrder="0" shrinkToFit="0" wrapText="1"/>
    </xf>
    <xf borderId="0" fillId="0" fontId="29" numFmtId="164" xfId="0" applyFont="1" applyNumberFormat="1"/>
  </cellXfs>
  <cellStyles count="1">
    <cellStyle xfId="0" name="Normal" builtinId="0"/>
  </cellStyles>
  <dxfs count="6">
    <dxf>
      <font/>
      <fill>
        <patternFill patternType="solid">
          <fgColor rgb="FFB7E1CD"/>
          <bgColor rgb="FFB7E1CD"/>
        </patternFill>
      </fill>
      <border/>
    </dxf>
    <dxf>
      <font/>
      <fill>
        <patternFill patternType="solid">
          <fgColor rgb="FFCCCCCC"/>
          <bgColor rgb="FFCCCCCC"/>
        </patternFill>
      </fill>
      <border/>
    </dxf>
    <dxf>
      <font/>
      <fill>
        <patternFill patternType="solid">
          <fgColor rgb="FFEFEFEF"/>
          <bgColor rgb="FFEFEFEF"/>
        </patternFill>
      </fill>
      <border/>
    </dxf>
    <dxf>
      <font/>
      <fill>
        <patternFill patternType="solid">
          <fgColor rgb="FFEA9999"/>
          <bgColor rgb="FFEA9999"/>
        </patternFill>
      </fill>
      <border/>
    </dxf>
    <dxf>
      <font/>
      <fill>
        <patternFill patternType="solid">
          <fgColor rgb="FFF4CCCC"/>
          <bgColor rgb="FFF4CCCC"/>
        </patternFill>
      </fill>
      <border/>
    </dxf>
    <dxf>
      <font/>
      <fill>
        <patternFill patternType="solid">
          <fgColor rgb="FFB7B7B7"/>
          <bgColor rgb="FFB7B7B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Georgia"/>
              </a:defRPr>
            </a:pPr>
            <a:r>
              <a:rPr b="0">
                <a:solidFill>
                  <a:srgbClr val="757575"/>
                </a:solidFill>
                <a:latin typeface="Georgia"/>
              </a:rPr>
              <a:t>Total Retail Value of Goods Being Trashed</a:t>
            </a:r>
          </a:p>
        </c:rich>
      </c:tx>
      <c:overlay val="0"/>
    </c:title>
    <c:plotArea>
      <c:layout/>
      <c:pieChart>
        <c:varyColors val="1"/>
        <c:ser>
          <c:idx val="0"/>
          <c:order val="0"/>
          <c:tx>
            <c:strRef>
              <c:f>'GRAND TOTALS'!$A$4</c:f>
            </c:strRef>
          </c:tx>
          <c:dPt>
            <c:idx val="0"/>
            <c:spPr>
              <a:solidFill>
                <a:srgbClr val="4285F4"/>
              </a:solidFill>
            </c:spPr>
          </c:dPt>
          <c:dLbls>
            <c:showLegendKey val="0"/>
            <c:showVal val="1"/>
            <c:showCatName val="0"/>
            <c:showSerName val="0"/>
            <c:showPercent val="0"/>
            <c:showBubbleSize val="0"/>
            <c:showLeaderLines val="1"/>
          </c:dLbls>
          <c:cat>
            <c:strRef>
              <c:f>'GRAND TOTALS'!$B$1:$P$1</c:f>
            </c:strRef>
          </c:cat>
          <c:val>
            <c:numRef>
              <c:f>'GRAND TOTALS'!$B$4:$P$4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Georgia"/>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Comparative Waste Trends - Average Haul</a:t>
            </a:r>
          </a:p>
        </c:rich>
      </c:tx>
      <c:overlay val="0"/>
    </c:title>
    <c:plotArea>
      <c:layout/>
      <c:pieChart>
        <c:varyColors val="1"/>
        <c:ser>
          <c:idx val="0"/>
          <c:order val="0"/>
          <c:tx>
            <c:strRef>
              <c:f>'GRAND TOTALS'!$A$5</c:f>
            </c:strRef>
          </c:tx>
          <c:dPt>
            <c:idx val="0"/>
            <c:spPr>
              <a:solidFill>
                <a:srgbClr val="4285F4"/>
              </a:solidFill>
            </c:spPr>
          </c:dPt>
          <c:dLbls>
            <c:showLegendKey val="0"/>
            <c:showVal val="1"/>
            <c:showCatName val="0"/>
            <c:showSerName val="0"/>
            <c:showPercent val="0"/>
            <c:showBubbleSize val="0"/>
            <c:showLeaderLines val="1"/>
          </c:dLbls>
          <c:cat>
            <c:strRef>
              <c:f>'GRAND TOTALS'!$B$1:$H$1</c:f>
            </c:strRef>
          </c:cat>
          <c:val>
            <c:numRef>
              <c:f>'GRAND TOTALS'!$B$5:$H$5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Comparative Waste Trends - Average Haul</a:t>
            </a:r>
          </a:p>
        </c:rich>
      </c:tx>
      <c:layout>
        <c:manualLayout>
          <c:xMode val="edge"/>
          <c:yMode val="edge"/>
          <c:x val="0.020916666666666667"/>
          <c:y val="0.04730458221024259"/>
        </c:manualLayout>
      </c:layout>
      <c:overlay val="0"/>
    </c:title>
    <c:plotArea>
      <c:layout/>
      <c:barChart>
        <c:barDir val="col"/>
        <c:ser>
          <c:idx val="0"/>
          <c:order val="0"/>
          <c:tx>
            <c:strRef>
              <c:f>'GRAND TOTALS'!$A$5</c:f>
            </c:strRef>
          </c:tx>
          <c:spPr>
            <a:solidFill>
              <a:schemeClr val="accent1"/>
            </a:solidFill>
            <a:ln cmpd="sng">
              <a:solidFill>
                <a:srgbClr val="000000"/>
              </a:solidFill>
            </a:ln>
          </c:spPr>
          <c:cat>
            <c:strRef>
              <c:f>'GRAND TOTALS'!$B$1:$T$1</c:f>
            </c:strRef>
          </c:cat>
          <c:val>
            <c:numRef>
              <c:f>'GRAND TOTALS'!$B$5:$T$5</c:f>
              <c:numCache/>
            </c:numRef>
          </c:val>
        </c:ser>
        <c:axId val="1396951651"/>
        <c:axId val="276895941"/>
      </c:barChart>
      <c:catAx>
        <c:axId val="13969516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6895941"/>
      </c:catAx>
      <c:valAx>
        <c:axId val="2768959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695165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Comparative Waste Trends - Salvaged v.s. Wasted</a:t>
            </a:r>
          </a:p>
        </c:rich>
      </c:tx>
      <c:overlay val="0"/>
    </c:title>
    <c:plotArea>
      <c:layout/>
      <c:barChart>
        <c:barDir val="col"/>
        <c:ser>
          <c:idx val="0"/>
          <c:order val="0"/>
          <c:tx>
            <c:strRef>
              <c:f>'GRAND TOTALS'!$A$2</c:f>
            </c:strRef>
          </c:tx>
          <c:spPr>
            <a:solidFill>
              <a:schemeClr val="accent1"/>
            </a:solidFill>
            <a:ln cmpd="sng">
              <a:solidFill>
                <a:srgbClr val="000000"/>
              </a:solidFill>
            </a:ln>
          </c:spPr>
          <c:cat>
            <c:strRef>
              <c:f>'GRAND TOTALS'!$B$1:$R$1</c:f>
            </c:strRef>
          </c:cat>
          <c:val>
            <c:numRef>
              <c:f>'GRAND TOTALS'!$B$2:$R$2</c:f>
              <c:numCache/>
            </c:numRef>
          </c:val>
        </c:ser>
        <c:ser>
          <c:idx val="1"/>
          <c:order val="1"/>
          <c:tx>
            <c:strRef>
              <c:f>'GRAND TOTALS'!$A$4</c:f>
            </c:strRef>
          </c:tx>
          <c:spPr>
            <a:solidFill>
              <a:schemeClr val="accent2"/>
            </a:solidFill>
            <a:ln cmpd="sng">
              <a:solidFill>
                <a:srgbClr val="000000"/>
              </a:solidFill>
            </a:ln>
          </c:spPr>
          <c:cat>
            <c:strRef>
              <c:f>'GRAND TOTALS'!$B$1:$R$1</c:f>
            </c:strRef>
          </c:cat>
          <c:val>
            <c:numRef>
              <c:f>'GRAND TOTALS'!$B$4:$R$4</c:f>
              <c:numCache/>
            </c:numRef>
          </c:val>
        </c:ser>
        <c:ser>
          <c:idx val="2"/>
          <c:order val="2"/>
          <c:tx>
            <c:strRef>
              <c:f>'GRAND TOTALS'!$A$3</c:f>
            </c:strRef>
          </c:tx>
          <c:spPr>
            <a:solidFill>
              <a:schemeClr val="accent3"/>
            </a:solidFill>
            <a:ln cmpd="sng">
              <a:solidFill>
                <a:srgbClr val="000000"/>
              </a:solidFill>
            </a:ln>
          </c:spPr>
          <c:cat>
            <c:strRef>
              <c:f>'GRAND TOTALS'!$B$1:$R$1</c:f>
            </c:strRef>
          </c:cat>
          <c:val>
            <c:numRef>
              <c:f>'GRAND TOTALS'!$B$3:$R$3</c:f>
              <c:numCache/>
            </c:numRef>
          </c:val>
        </c:ser>
        <c:axId val="434029537"/>
        <c:axId val="1056908078"/>
      </c:barChart>
      <c:catAx>
        <c:axId val="4340295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6908078"/>
      </c:catAx>
      <c:valAx>
        <c:axId val="10569080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4029537"/>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6</xdr:row>
      <xdr:rowOff>9525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180975</xdr:colOff>
      <xdr:row>6</xdr:row>
      <xdr:rowOff>9525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190500</xdr:colOff>
      <xdr:row>22</xdr:row>
      <xdr:rowOff>66675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85725</xdr:colOff>
      <xdr:row>22</xdr:row>
      <xdr:rowOff>66675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petco.com/shop/en/petcostore/product/leaps-and-bounds-chomp-and-chew-latex-giraffe-dog-toy" TargetMode="External"/><Relationship Id="rId3" Type="http://schemas.openxmlformats.org/officeDocument/2006/relationships/drawing" Target="../drawings/drawing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8.xml"/><Relationship Id="rId3"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9.xml"/><Relationship Id="rId3"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0.xml"/><Relationship Id="rId3"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1.xml"/><Relationship Id="rId3"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2.xml"/><Relationship Id="rId3"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3.xml"/><Relationship Id="rId3"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5.xml"/><Relationship Id="rId3"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6.xml"/><Relationship Id="rId3"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7.xml"/><Relationship Id="rId3"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8.xml"/><Relationship Id="rId3"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0.xml"/><Relationship Id="rId3"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hyperlink" Target="https://www.westelm.com/products/mid-century-desk-acorn-h209/?catalogId=71&amp;sku=1286681&amp;cm_ven=PLA&amp;cm_cat=Google&amp;cm_pla=Furniture%20%3E%20Desks&amp;region_id=669950&amp;cm_ite=1286681&amp;gclid=Cj0KCQiAy579BRCPARIsAB6QoIYQqabAvpFydwOYpB-JzOk_TVYGG93MB5Vd5l-U361y82FovAXasnsaAud-EALw_wcB" TargetMode="External"/><Relationship Id="rId3" Type="http://schemas.openxmlformats.org/officeDocument/2006/relationships/hyperlink" Target="https://www.google.com/aclk?sa=L&amp;ai=DChcSEwid9uS78sbvAhUQ4ncKHX3-BKsYABAFGgJlZg&amp;sig=AOD64_2jrsOv-MPgmL65S5xFpfOqrpvYdA&amp;ctype=5&amp;q=&amp;ved=0ahUKEwjY_ce78sbvAhUG-6QKHaedCOEQpysIGQ&amp;adurl=" TargetMode="External"/><Relationship Id="rId4" Type="http://schemas.openxmlformats.org/officeDocument/2006/relationships/drawing" Target="../drawings/drawing22.xml"/><Relationship Id="rId5"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88"/>
    <col customWidth="1" min="2" max="2" width="18.38"/>
    <col customWidth="1" min="3" max="3" width="12.5"/>
    <col customWidth="1" min="4" max="5" width="12.13"/>
    <col customWidth="1" min="6" max="7" width="9.25"/>
    <col customWidth="1" min="8" max="8" width="11.63"/>
    <col customWidth="1" hidden="1" min="9" max="9" width="5.13"/>
    <col customWidth="1" min="10" max="10" width="9.0"/>
    <col customWidth="1" min="11" max="11" width="11.0"/>
    <col customWidth="1" hidden="1" min="12" max="12" width="5.38"/>
    <col customWidth="1" min="13" max="13" width="12.5"/>
    <col customWidth="1" min="14" max="14" width="11.75"/>
    <col customWidth="1" min="15" max="18" width="11.25"/>
    <col customWidth="1" min="19" max="19" width="11.63"/>
    <col customWidth="1" min="20" max="20" width="8.88"/>
    <col customWidth="1" min="21" max="21" width="11.38"/>
    <col customWidth="1" min="22" max="22" width="10.5"/>
    <col customWidth="1" min="23" max="23" width="14.75"/>
    <col customWidth="1" min="24" max="24" width="15.0"/>
    <col customWidth="1" min="25" max="25" width="14.88"/>
  </cols>
  <sheetData>
    <row r="1">
      <c r="A1" s="1"/>
      <c r="B1" s="2" t="s">
        <v>0</v>
      </c>
      <c r="C1" s="3" t="s">
        <v>1</v>
      </c>
      <c r="D1" s="4" t="s">
        <v>2</v>
      </c>
      <c r="E1" s="5" t="s">
        <v>3</v>
      </c>
      <c r="F1" s="6" t="s">
        <v>4</v>
      </c>
      <c r="G1" s="7" t="s">
        <v>5</v>
      </c>
      <c r="H1" s="8" t="s">
        <v>6</v>
      </c>
      <c r="I1" s="9" t="s">
        <v>7</v>
      </c>
      <c r="J1" s="10" t="s">
        <v>8</v>
      </c>
      <c r="K1" s="11" t="s">
        <v>9</v>
      </c>
      <c r="L1" s="12" t="s">
        <v>10</v>
      </c>
      <c r="M1" s="13" t="s">
        <v>11</v>
      </c>
      <c r="N1" s="14" t="s">
        <v>12</v>
      </c>
      <c r="O1" s="15" t="s">
        <v>13</v>
      </c>
      <c r="P1" s="16" t="s">
        <v>14</v>
      </c>
      <c r="Q1" s="17" t="s">
        <v>15</v>
      </c>
      <c r="R1" s="17" t="s">
        <v>16</v>
      </c>
      <c r="S1" s="18" t="s">
        <v>17</v>
      </c>
      <c r="T1" s="18" t="s">
        <v>18</v>
      </c>
      <c r="U1" s="18" t="s">
        <v>19</v>
      </c>
      <c r="V1" s="19" t="s">
        <v>20</v>
      </c>
      <c r="W1" s="18" t="s">
        <v>21</v>
      </c>
      <c r="X1" s="20" t="s">
        <v>22</v>
      </c>
      <c r="Y1" s="1" t="s">
        <v>23</v>
      </c>
      <c r="Z1" s="21"/>
      <c r="AA1" s="21"/>
      <c r="AB1" s="21"/>
      <c r="AC1" s="21"/>
      <c r="AD1" s="21"/>
      <c r="AE1" s="21"/>
      <c r="AF1" s="21"/>
      <c r="AG1" s="21"/>
      <c r="AH1" s="21"/>
      <c r="AI1" s="21"/>
      <c r="AJ1" s="21"/>
      <c r="AK1" s="21"/>
      <c r="AL1" s="21"/>
      <c r="AM1" s="21"/>
      <c r="AN1" s="21"/>
      <c r="AO1" s="21"/>
      <c r="AP1" s="21"/>
      <c r="AQ1" s="21"/>
      <c r="AR1" s="21"/>
      <c r="AS1" s="21"/>
      <c r="AT1" s="21"/>
      <c r="AU1" s="21"/>
      <c r="AV1" s="21"/>
      <c r="AW1" s="21"/>
      <c r="AX1" s="21"/>
    </row>
    <row r="2">
      <c r="A2" s="22" t="s">
        <v>24</v>
      </c>
      <c r="B2" s="23">
        <f>'Bath and Body Works'!J2</f>
        <v>213.49</v>
      </c>
      <c r="C2" s="24">
        <f>CVS!J2</f>
        <v>360.96</v>
      </c>
      <c r="D2" s="24">
        <f>'Key Foods'!J2</f>
        <v>419.02</v>
      </c>
      <c r="E2" s="24">
        <f>'Duane Reade'!J2</f>
        <v>5822.61</v>
      </c>
      <c r="F2" s="24">
        <f>PetSmart!J2</f>
        <v>3426.57</v>
      </c>
      <c r="G2" s="24">
        <f>PetCo!J2</f>
        <v>586.64</v>
      </c>
      <c r="H2" s="24">
        <f>Michaels!J2</f>
        <v>118.04</v>
      </c>
      <c r="I2" s="24">
        <f>'Party City'!J2</f>
        <v>0</v>
      </c>
      <c r="J2" s="24">
        <f>Lush!J2</f>
        <v>0</v>
      </c>
      <c r="K2" s="24">
        <f>'Barnes &amp; Noble'!J2</f>
        <v>0</v>
      </c>
      <c r="L2" s="24">
        <f>'Juice Press'!J2</f>
        <v>0</v>
      </c>
      <c r="M2" s="24">
        <f>'Western Beef'!J2</f>
        <v>0</v>
      </c>
      <c r="N2" s="24">
        <f>'Rite Aid'!J2</f>
        <v>9.38</v>
      </c>
      <c r="O2" s="24">
        <f>Marshalls!J2</f>
        <v>210.89</v>
      </c>
      <c r="P2" s="24">
        <f>ALDI!J2</f>
        <v>614.0436</v>
      </c>
      <c r="Q2" s="24">
        <f>'Big Lots'!J2</f>
        <v>36</v>
      </c>
      <c r="R2" s="24">
        <f>'Five Below'!J2</f>
        <v>30.95</v>
      </c>
      <c r="S2" s="23">
        <f>'Face Values'!J2</f>
        <v>99.75</v>
      </c>
      <c r="T2" s="23">
        <f>'Lot Less'!J2</f>
        <v>0</v>
      </c>
      <c r="U2" s="25">
        <f>'Dollar Tree'!J2</f>
        <v>142</v>
      </c>
      <c r="V2" s="24">
        <f>Target!J2</f>
        <v>0</v>
      </c>
      <c r="W2" s="26"/>
      <c r="X2" s="24">
        <f t="shared" ref="X2:X3" si="1">SUM(B2:W2)</f>
        <v>12090.3436</v>
      </c>
      <c r="Y2" s="21">
        <f>sum('Bath and Body Works'!K2, CVS!K2, 'Key Foods'!K2, 'Duane Reade'!K2, PetSmart!K2, Michaels!K2, Lush!K2, 'Barnes &amp; Noble'!K2, 'Western Beef'!K2, Target!K2, Marshalls!K2, PetCo!K2, 'Rite Aid'!K2, ALDI!K2, 'Party City'!K2, 'Juice Press'!K2, 'Big Lots'!K2, 'Five Below'!K2, 'Face Values'!K2, 'Seven Eleven'!K2,  'Residential Trash Finds'!K2, 'Lot Less'!K2, 'Dollar Tree'!K2)</f>
        <v>26103.48</v>
      </c>
      <c r="Z2" s="24"/>
      <c r="AA2" s="24"/>
      <c r="AB2" s="24"/>
      <c r="AC2" s="24"/>
      <c r="AD2" s="24"/>
      <c r="AE2" s="24"/>
      <c r="AF2" s="24"/>
      <c r="AG2" s="24"/>
      <c r="AH2" s="24"/>
      <c r="AI2" s="24"/>
      <c r="AJ2" s="24"/>
      <c r="AK2" s="24"/>
      <c r="AL2" s="24"/>
      <c r="AM2" s="24"/>
      <c r="AN2" s="24"/>
      <c r="AO2" s="24"/>
      <c r="AP2" s="24"/>
      <c r="AQ2" s="24"/>
      <c r="AR2" s="24"/>
      <c r="AS2" s="24"/>
      <c r="AT2" s="24"/>
      <c r="AU2" s="24"/>
      <c r="AV2" s="24"/>
      <c r="AW2" s="24"/>
      <c r="AX2" s="24"/>
    </row>
    <row r="3">
      <c r="A3" s="27" t="s">
        <v>25</v>
      </c>
      <c r="B3" s="28">
        <f>'Bath and Body Works'!J3</f>
        <v>6832.85</v>
      </c>
      <c r="C3" s="28">
        <f>CVS!J3</f>
        <v>30159.794</v>
      </c>
      <c r="D3" s="28">
        <f>'Key Foods'!J3</f>
        <v>630.0481</v>
      </c>
      <c r="E3" s="28">
        <f>'Duane Reade'!J3</f>
        <v>42278.098</v>
      </c>
      <c r="F3" s="29">
        <f>PetSmart!J3</f>
        <v>17790.4432</v>
      </c>
      <c r="G3" s="30">
        <f>PetCo!J3</f>
        <v>2242.29</v>
      </c>
      <c r="H3" s="28">
        <f>Michaels!J3</f>
        <v>10638.82</v>
      </c>
      <c r="I3" s="28">
        <f>'Party City'!J3</f>
        <v>3061.63</v>
      </c>
      <c r="J3" s="31">
        <f>Lush!J3</f>
        <v>692.6</v>
      </c>
      <c r="K3" s="31">
        <f>'Barnes &amp; Noble'!J3</f>
        <v>737.99</v>
      </c>
      <c r="L3" s="31">
        <f>'Juice Press'!J3</f>
        <v>0</v>
      </c>
      <c r="M3" s="28">
        <f>'Western Beef'!J3</f>
        <v>123.69</v>
      </c>
      <c r="N3" s="31">
        <f>'Rite Aid'!J3</f>
        <v>2258.06</v>
      </c>
      <c r="O3" s="31">
        <f>Marshalls!J3</f>
        <v>9168.46</v>
      </c>
      <c r="P3" s="31">
        <f>ALDI!J3</f>
        <v>2943.457</v>
      </c>
      <c r="Q3" s="31">
        <f>'Big Lots'!J3</f>
        <v>1315.62</v>
      </c>
      <c r="R3" s="31">
        <f>'Five Below'!J3</f>
        <v>743.7</v>
      </c>
      <c r="S3" s="28">
        <f>'Face Values'!J3</f>
        <v>713.76</v>
      </c>
      <c r="T3" s="32">
        <f>'Lot Less'!J3</f>
        <v>1973.6</v>
      </c>
      <c r="U3" s="32">
        <f>'Dollar Tree'!J3</f>
        <v>1858</v>
      </c>
      <c r="V3" s="31">
        <f>Target!J3</f>
        <v>3525.505</v>
      </c>
      <c r="W3" s="32">
        <f>'Residential Trash Finds'!J3</f>
        <v>8141.87</v>
      </c>
      <c r="X3" s="33">
        <f t="shared" si="1"/>
        <v>147830.2853</v>
      </c>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row>
    <row r="4">
      <c r="A4" s="34" t="s">
        <v>26</v>
      </c>
      <c r="B4" s="35">
        <f>'Bath and Body Works'!J4</f>
        <v>6972.84</v>
      </c>
      <c r="C4" s="35">
        <f>CVS!J4</f>
        <v>30503.764</v>
      </c>
      <c r="D4" s="35">
        <f>'Key Foods'!J4</f>
        <v>1049.07</v>
      </c>
      <c r="E4" s="35">
        <f>'Duane Reade'!J4</f>
        <v>48067.768</v>
      </c>
      <c r="F4" s="35">
        <f>PetSmart!J4</f>
        <v>21052.4032</v>
      </c>
      <c r="G4" s="24">
        <f>PetCo!J4</f>
        <v>2828.93</v>
      </c>
      <c r="H4" s="35">
        <f>Michaels!J4</f>
        <v>10756.86</v>
      </c>
      <c r="I4" s="35">
        <f>'Party City'!J4</f>
        <v>3061.63</v>
      </c>
      <c r="J4" s="36">
        <f>Lush!J4</f>
        <v>692.6</v>
      </c>
      <c r="K4" s="36">
        <f>'Barnes &amp; Noble'!J4</f>
        <v>737.99</v>
      </c>
      <c r="L4" s="36">
        <f>'Juice Press'!J4</f>
        <v>0</v>
      </c>
      <c r="M4" s="35">
        <f>'Western Beef'!J4</f>
        <v>123.69</v>
      </c>
      <c r="N4" s="36">
        <f>'Rite Aid'!J4</f>
        <v>2267.44</v>
      </c>
      <c r="O4" s="36">
        <f>Marshalls!J4</f>
        <v>9379.35</v>
      </c>
      <c r="P4" s="36">
        <f>ALDI!J4</f>
        <v>3481.8506</v>
      </c>
      <c r="Q4" s="36">
        <f>'Big Lots'!J4</f>
        <v>1351.62</v>
      </c>
      <c r="R4" s="36">
        <f>'Five Below'!J4</f>
        <v>779.65</v>
      </c>
      <c r="S4" s="35">
        <f>'Face Values'!J4</f>
        <v>813.51</v>
      </c>
      <c r="T4" s="37">
        <f>'Lot Less'!J4</f>
        <v>1973.6</v>
      </c>
      <c r="U4" s="38">
        <f>'Dollar Tree'!J4</f>
        <v>2000</v>
      </c>
      <c r="V4" s="36">
        <f>Target!J4</f>
        <v>3525.505</v>
      </c>
      <c r="W4" s="32">
        <f>'Residential Trash Finds'!J4</f>
        <v>8141.87</v>
      </c>
      <c r="X4" s="36">
        <f>round(SUM(B4:W4), 2)</f>
        <v>159561.94</v>
      </c>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row>
    <row r="5">
      <c r="A5" s="39" t="s">
        <v>27</v>
      </c>
      <c r="B5" s="40">
        <f>'Bath and Body Works'!I2</f>
        <v>249.03</v>
      </c>
      <c r="C5" s="40">
        <f>CVS!I2</f>
        <v>435.77</v>
      </c>
      <c r="D5" s="40">
        <f>'Key Foods'!I2</f>
        <v>174.84</v>
      </c>
      <c r="E5" s="40">
        <f>'Duane Reade'!I2</f>
        <v>924.38</v>
      </c>
      <c r="F5" s="40">
        <f>PetSmart!I2</f>
        <v>657.89</v>
      </c>
      <c r="G5" s="40">
        <f>PetCo!I2</f>
        <v>257.18</v>
      </c>
      <c r="H5" s="40">
        <f>Michaels!I2</f>
        <v>896.41</v>
      </c>
      <c r="I5" s="40">
        <f>'Party City'!I2</f>
        <v>3061.63</v>
      </c>
      <c r="J5" s="40">
        <f>Lush!I2</f>
        <v>173.15</v>
      </c>
      <c r="K5" s="40">
        <f>'Barnes &amp; Noble'!I2</f>
        <v>369</v>
      </c>
      <c r="L5" s="40">
        <f>'Juice Press'!I2</f>
        <v>0</v>
      </c>
      <c r="M5" s="40">
        <f>'Western Beef'!I2</f>
        <v>123.69</v>
      </c>
      <c r="N5" s="40">
        <f>'Rite Aid'!I2</f>
        <v>1133.72</v>
      </c>
      <c r="O5" s="40">
        <f>Marshalls!I2</f>
        <v>302.56</v>
      </c>
      <c r="P5" s="40">
        <f>ALDI!I2</f>
        <v>105.51</v>
      </c>
      <c r="Q5" s="40">
        <f>round('Big Lots'!I2, 2)</f>
        <v>122.87</v>
      </c>
      <c r="R5" s="40">
        <f>'Five Below'!I2</f>
        <v>111.3785714</v>
      </c>
      <c r="S5" s="40">
        <f>'Face Values'!I2</f>
        <v>271.17</v>
      </c>
      <c r="T5" s="40">
        <f>'Lot Less'!I2</f>
        <v>493.4</v>
      </c>
      <c r="U5" s="32">
        <f>'Dollar Tree'!I2</f>
        <v>2000</v>
      </c>
      <c r="V5" s="40">
        <f>Target!I2</f>
        <v>3525.5</v>
      </c>
      <c r="W5" s="40"/>
      <c r="X5" s="40">
        <f>round(average('Bath and Body Works'!H2:H1000, CVS!H2:H1000, 'Key Foods'!H2:H1000, 'Duane Reade'!H2:H1000, PetSmart!H2:H1000, Michaels!H2:H1000, Lush!H2:H1000, 'Barnes &amp; Noble'!H2:H1000, 'Western Beef'!H2:H1000, Target!H2:H1000, Marshalls!H2:H1000, PetCo!H2:H1000, 'Rite Aid'!H2:H1000, ALDI!H2:H1000, 'Party City'!H2:H1000, 'Juice Press'!H2:H1000, 'Big Lots'!H2:H1000, 'Five Below'!H2:H1000, 'Face Values'!H2:H1000, 'Lot Less'!H2:H1000, 'Dollar Tree'!H2:H1000), 2)</f>
        <v>483.77</v>
      </c>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row>
    <row r="6">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row>
    <row r="7">
      <c r="A7" s="41" t="s">
        <v>28</v>
      </c>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row>
    <row r="8">
      <c r="A8" s="21"/>
      <c r="B8" s="21"/>
      <c r="C8" s="21"/>
      <c r="D8" s="21"/>
      <c r="E8" s="21"/>
      <c r="F8" s="21"/>
      <c r="G8" s="21"/>
      <c r="H8" s="21"/>
      <c r="I8" s="42"/>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row>
    <row r="9">
      <c r="A9" s="21"/>
      <c r="B9" s="21"/>
      <c r="C9" s="21"/>
      <c r="D9" s="21"/>
      <c r="E9" s="21"/>
      <c r="F9" s="21"/>
      <c r="G9" s="21"/>
      <c r="H9" s="21"/>
      <c r="I9" s="43"/>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row>
    <row r="10">
      <c r="A10" s="21"/>
      <c r="B10" s="21"/>
      <c r="C10" s="21"/>
      <c r="D10" s="21"/>
      <c r="E10" s="21"/>
      <c r="F10" s="21"/>
      <c r="G10" s="21"/>
      <c r="H10" s="21"/>
      <c r="I10" s="43"/>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row>
    <row r="11">
      <c r="A11" s="21"/>
      <c r="B11" s="21"/>
      <c r="C11" s="21"/>
      <c r="D11" s="21"/>
      <c r="E11" s="21"/>
      <c r="F11" s="21"/>
      <c r="G11" s="21"/>
      <c r="H11" s="21"/>
      <c r="I11" s="43"/>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row>
    <row r="12">
      <c r="A12" s="21"/>
      <c r="B12" s="21"/>
      <c r="C12" s="21"/>
      <c r="D12" s="21"/>
      <c r="E12" s="21"/>
      <c r="F12" s="21"/>
      <c r="G12" s="21"/>
      <c r="H12" s="21"/>
      <c r="I12" s="43"/>
      <c r="J12" s="21"/>
      <c r="K12" s="21"/>
      <c r="L12" s="21"/>
      <c r="M12" s="21"/>
      <c r="N12" s="21"/>
      <c r="O12" s="21"/>
      <c r="P12" s="43" t="s">
        <v>29</v>
      </c>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row>
    <row r="13">
      <c r="A13" s="21"/>
      <c r="B13" s="21"/>
      <c r="C13" s="21"/>
      <c r="D13" s="21"/>
      <c r="E13" s="21"/>
      <c r="F13" s="21"/>
      <c r="G13" s="21"/>
      <c r="H13" s="21"/>
      <c r="I13" s="43"/>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row>
    <row r="14">
      <c r="A14" s="21"/>
      <c r="B14" s="21"/>
      <c r="C14" s="21"/>
      <c r="D14" s="21"/>
      <c r="E14" s="21"/>
      <c r="F14" s="21"/>
      <c r="G14" s="21"/>
      <c r="H14" s="21"/>
      <c r="I14" s="43"/>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row>
    <row r="15">
      <c r="A15" s="21"/>
      <c r="B15" s="21"/>
      <c r="C15" s="21"/>
      <c r="D15" s="21"/>
      <c r="E15" s="21"/>
      <c r="F15" s="21"/>
      <c r="G15" s="21"/>
      <c r="H15" s="21"/>
      <c r="I15" s="43"/>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row>
    <row r="16">
      <c r="A16" s="21"/>
      <c r="B16" s="21"/>
      <c r="C16" s="21"/>
      <c r="D16" s="21"/>
      <c r="E16" s="21"/>
      <c r="F16" s="21"/>
      <c r="G16" s="21"/>
      <c r="H16" s="21"/>
      <c r="I16" s="43"/>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row>
    <row r="17">
      <c r="A17" s="21"/>
      <c r="B17" s="21"/>
      <c r="C17" s="21"/>
      <c r="D17" s="21"/>
      <c r="E17" s="21"/>
      <c r="F17" s="21"/>
      <c r="G17" s="21"/>
      <c r="H17" s="21"/>
      <c r="I17" s="43"/>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row>
    <row r="18">
      <c r="A18" s="21"/>
      <c r="B18" s="21"/>
      <c r="C18" s="21"/>
      <c r="D18" s="21"/>
      <c r="E18" s="21"/>
      <c r="F18" s="21"/>
      <c r="G18" s="21"/>
      <c r="H18" s="21"/>
      <c r="I18" s="43"/>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row>
    <row r="19">
      <c r="A19" s="21"/>
      <c r="B19" s="21"/>
      <c r="C19" s="21"/>
      <c r="D19" s="21"/>
      <c r="E19" s="21"/>
      <c r="F19" s="21"/>
      <c r="G19" s="21"/>
      <c r="H19" s="21"/>
      <c r="I19" s="43"/>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row>
    <row r="20">
      <c r="A20" s="21"/>
      <c r="B20" s="21"/>
      <c r="C20" s="21"/>
      <c r="D20" s="21"/>
      <c r="E20" s="21"/>
      <c r="F20" s="21"/>
      <c r="G20" s="21"/>
      <c r="H20" s="21"/>
      <c r="I20" s="43"/>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row>
    <row r="2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row>
    <row r="22">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row>
    <row r="23">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row>
    <row r="24">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row>
    <row r="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row>
    <row r="26">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row>
    <row r="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row>
    <row r="28">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row>
    <row r="29">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row>
    <row r="30">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row>
    <row r="3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row>
    <row r="32">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row>
    <row r="33">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row>
    <row r="34">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row>
    <row r="3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row>
    <row r="36">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row>
    <row r="3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row>
    <row r="38">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row>
    <row r="39">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row>
    <row r="40">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row>
    <row r="4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row>
    <row r="4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row>
    <row r="43">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row>
    <row r="44">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row>
    <row r="4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row>
    <row r="46">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row>
    <row r="47">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row>
    <row r="48">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row>
    <row r="49">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row>
    <row r="50">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row>
    <row r="5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row>
    <row r="5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row>
    <row r="53">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row>
    <row r="54">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row>
    <row r="5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row>
    <row r="56">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row>
    <row r="5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row>
    <row r="58">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row>
    <row r="59">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row>
    <row r="60">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row>
    <row r="6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row>
    <row r="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row>
    <row r="6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row>
    <row r="64">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row>
    <row r="6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row>
    <row r="6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row>
    <row r="67">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row>
    <row r="68">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row>
    <row r="69">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row>
    <row r="70">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row>
    <row r="7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row>
    <row r="7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row>
    <row r="7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row>
    <row r="74">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row>
    <row r="7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row>
    <row r="7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row>
    <row r="77">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row>
    <row r="78">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row>
    <row r="79">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row>
    <row r="80">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row>
    <row r="8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row>
    <row r="8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row>
    <row r="8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row>
    <row r="84">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row>
    <row r="8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row>
    <row r="8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row>
    <row r="87">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row>
    <row r="88">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row>
    <row r="89">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row>
    <row r="90">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row>
    <row r="9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row>
    <row r="9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row>
    <row r="9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row>
    <row r="94">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row>
    <row r="9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row>
    <row r="9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row>
    <row r="9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row>
    <row r="9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row>
    <row r="99">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row>
  </sheetData>
  <hyperlinks>
    <hyperlink display="Bath and Body Works" location="'Bath and Body Works'!A1" ref="B1"/>
    <hyperlink display="CVS" location="CVS!A1" ref="C1"/>
    <hyperlink display="Key Foods" location="'Key Foods'!A1" ref="D1"/>
    <hyperlink display="Duane Reade" location="'Duane Reade'!A1" ref="E1"/>
    <hyperlink display="PetSmart" location="PetSmart!A1" ref="F1"/>
    <hyperlink display="PetCo" location="PetCo!A1" ref="G1"/>
    <hyperlink display="Michael's" location="Michaels!A1" ref="H1"/>
    <hyperlink display="Party City" location="'Party City'!A1" ref="I1"/>
    <hyperlink display="Lush" location="Lush!A1" ref="J1"/>
    <hyperlink display="Barnes &amp; Noble" location="'Barnes &amp; Noble'!A1" ref="K1"/>
    <hyperlink display="Western Beef" location="'Western Beef'!A1" ref="M1"/>
    <hyperlink display="Rite Aid" location="'Rite Aid'!A1" ref="N1"/>
    <hyperlink display="Marshalls" location="Marshalls!A1" ref="O1"/>
    <hyperlink display="ALDI" location="ALDI!A1" ref="P1"/>
    <hyperlink display="Big Lots" location="'Big Lots'!A1" ref="Q1"/>
    <hyperlink display="Five Below" location="'Five Below'!A1" ref="R1"/>
    <hyperlink display="Face Values" location="'Face Values'!A1" ref="S1"/>
    <hyperlink display="Lot Less" location="'Lot Less'!A1" ref="T1"/>
    <hyperlink display="Dollar Tree" location="'Dollar Tree'!A1" ref="U1"/>
    <hyperlink display="Target" location="Target!A1" ref="V1"/>
    <hyperlink display="Residential Trash Finds" location="'Residential Trash Finds'!A1" ref="W1"/>
  </hyperlin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A7D6"/>
    <outlinePr summaryBelow="0" summaryRight="0"/>
  </sheetPr>
  <sheetViews>
    <sheetView workbookViewId="0"/>
  </sheetViews>
  <sheetFormatPr customHeight="1" defaultColWidth="12.63" defaultRowHeight="15.75"/>
  <cols>
    <col customWidth="1" min="1" max="1" width="8.25"/>
    <col customWidth="1" min="2" max="2" width="25.25"/>
    <col customWidth="1" min="3" max="3" width="24.38"/>
    <col customWidth="1" min="4" max="4" width="8.75"/>
    <col customWidth="1" min="5" max="5" width="14.88"/>
    <col customWidth="1" min="6" max="6" width="11.88"/>
    <col customWidth="1" min="7" max="7" width="12.38"/>
    <col customWidth="1" min="9" max="9" width="14.25"/>
    <col customWidth="1" min="11" max="11" width="15.25"/>
  </cols>
  <sheetData>
    <row r="1">
      <c r="A1" s="44" t="s">
        <v>30</v>
      </c>
      <c r="B1" s="44" t="s">
        <v>31</v>
      </c>
      <c r="C1" s="44" t="s">
        <v>32</v>
      </c>
      <c r="D1" s="44" t="s">
        <v>33</v>
      </c>
      <c r="E1" s="44" t="s">
        <v>34</v>
      </c>
      <c r="F1" s="44" t="s">
        <v>35</v>
      </c>
      <c r="G1" s="45" t="s">
        <v>36</v>
      </c>
      <c r="H1" s="44" t="s">
        <v>26</v>
      </c>
      <c r="I1" s="44" t="s">
        <v>37</v>
      </c>
      <c r="J1" s="46" t="s">
        <v>38</v>
      </c>
      <c r="K1" s="44" t="s">
        <v>39</v>
      </c>
      <c r="L1" s="47"/>
      <c r="M1" s="47"/>
      <c r="N1" s="47"/>
      <c r="O1" s="47"/>
      <c r="P1" s="47"/>
      <c r="Q1" s="47"/>
      <c r="R1" s="47"/>
      <c r="S1" s="47"/>
      <c r="T1" s="47"/>
      <c r="U1" s="47"/>
      <c r="V1" s="47"/>
      <c r="W1" s="47"/>
      <c r="X1" s="47"/>
      <c r="Y1" s="47"/>
      <c r="Z1" s="47"/>
      <c r="AA1" s="47"/>
      <c r="AB1" s="47"/>
      <c r="AC1" s="47"/>
    </row>
    <row r="2">
      <c r="A2" s="48">
        <v>43798.0</v>
      </c>
      <c r="B2" s="49" t="s">
        <v>40</v>
      </c>
      <c r="C2" s="49" t="s">
        <v>41</v>
      </c>
      <c r="D2" s="49">
        <v>2.0</v>
      </c>
      <c r="E2" s="50">
        <v>24.5</v>
      </c>
      <c r="F2" s="50">
        <f t="shared" ref="F2:F42" si="1">MULTIPLY(D2, E2)</f>
        <v>49</v>
      </c>
      <c r="G2" s="51"/>
      <c r="H2" s="52"/>
      <c r="I2" s="49">
        <f>Round(AVERAGE(H2:H997), 2)</f>
        <v>249.03</v>
      </c>
      <c r="J2" s="53">
        <f>SUM(G2:G997)</f>
        <v>213.49</v>
      </c>
      <c r="K2" s="52">
        <f>sum(D2:D997)</f>
        <v>486</v>
      </c>
      <c r="L2" s="52"/>
      <c r="M2" s="52"/>
      <c r="N2" s="52"/>
      <c r="O2" s="52"/>
      <c r="P2" s="52"/>
      <c r="Q2" s="52"/>
      <c r="R2" s="52"/>
      <c r="S2" s="52"/>
      <c r="T2" s="52"/>
      <c r="U2" s="52"/>
      <c r="V2" s="52"/>
      <c r="W2" s="52"/>
      <c r="X2" s="52"/>
      <c r="Y2" s="52"/>
      <c r="Z2" s="52"/>
      <c r="AA2" s="52"/>
      <c r="AB2" s="52"/>
      <c r="AC2" s="52"/>
    </row>
    <row r="3">
      <c r="A3" s="49"/>
      <c r="B3" s="49" t="s">
        <v>42</v>
      </c>
      <c r="C3" s="49" t="s">
        <v>43</v>
      </c>
      <c r="D3" s="49">
        <v>3.0</v>
      </c>
      <c r="E3" s="50">
        <v>13.5</v>
      </c>
      <c r="F3" s="50">
        <f t="shared" si="1"/>
        <v>40.5</v>
      </c>
      <c r="G3" s="51"/>
      <c r="H3" s="52"/>
      <c r="I3" s="44" t="s">
        <v>44</v>
      </c>
      <c r="J3" s="54">
        <f>SUM(F2:F997)</f>
        <v>6832.85</v>
      </c>
      <c r="K3" s="52"/>
      <c r="L3" s="52"/>
      <c r="M3" s="52"/>
      <c r="N3" s="52"/>
      <c r="O3" s="52"/>
      <c r="P3" s="52"/>
      <c r="Q3" s="52"/>
      <c r="R3" s="52"/>
      <c r="S3" s="52"/>
      <c r="T3" s="52"/>
      <c r="U3" s="52"/>
      <c r="V3" s="52"/>
      <c r="W3" s="52"/>
      <c r="X3" s="52"/>
      <c r="Y3" s="52"/>
      <c r="Z3" s="52"/>
      <c r="AA3" s="52"/>
      <c r="AB3" s="52"/>
      <c r="AC3" s="52"/>
    </row>
    <row r="4">
      <c r="A4" s="52"/>
      <c r="B4" s="49" t="s">
        <v>45</v>
      </c>
      <c r="C4" s="49" t="s">
        <v>46</v>
      </c>
      <c r="D4" s="49">
        <v>1.0</v>
      </c>
      <c r="E4" s="50">
        <v>13.5</v>
      </c>
      <c r="F4" s="50">
        <f t="shared" si="1"/>
        <v>13.5</v>
      </c>
      <c r="G4" s="51"/>
      <c r="H4" s="52"/>
      <c r="I4" s="52">
        <f>MAX(H2:H997)</f>
        <v>1080.75</v>
      </c>
      <c r="J4" s="47">
        <f>SUM(H2:H997)</f>
        <v>6972.84</v>
      </c>
      <c r="K4" s="52"/>
      <c r="L4" s="52"/>
      <c r="M4" s="52"/>
      <c r="N4" s="52"/>
      <c r="O4" s="52"/>
      <c r="P4" s="52"/>
      <c r="Q4" s="52"/>
      <c r="R4" s="52"/>
      <c r="S4" s="52"/>
      <c r="T4" s="52"/>
      <c r="U4" s="52"/>
      <c r="V4" s="52"/>
      <c r="W4" s="52"/>
      <c r="X4" s="52"/>
      <c r="Y4" s="52"/>
      <c r="Z4" s="52"/>
      <c r="AA4" s="52"/>
      <c r="AB4" s="52"/>
      <c r="AC4" s="52"/>
    </row>
    <row r="5">
      <c r="A5" s="49"/>
      <c r="B5" s="49" t="s">
        <v>47</v>
      </c>
      <c r="C5" s="49" t="s">
        <v>48</v>
      </c>
      <c r="D5" s="49">
        <v>4.0</v>
      </c>
      <c r="E5" s="50">
        <v>6.5</v>
      </c>
      <c r="F5" s="50">
        <f t="shared" si="1"/>
        <v>26</v>
      </c>
      <c r="G5" s="51"/>
      <c r="H5" s="52"/>
      <c r="I5" s="52"/>
      <c r="J5" s="52"/>
      <c r="K5" s="52"/>
      <c r="L5" s="52"/>
      <c r="M5" s="52"/>
      <c r="N5" s="52"/>
      <c r="O5" s="52"/>
      <c r="P5" s="52"/>
      <c r="Q5" s="52"/>
      <c r="R5" s="52"/>
      <c r="S5" s="52"/>
      <c r="T5" s="52"/>
      <c r="U5" s="52"/>
      <c r="V5" s="52"/>
      <c r="W5" s="52"/>
      <c r="X5" s="52"/>
      <c r="Y5" s="52"/>
      <c r="Z5" s="52"/>
      <c r="AA5" s="52"/>
      <c r="AB5" s="52"/>
      <c r="AC5" s="52"/>
    </row>
    <row r="6">
      <c r="A6" s="52"/>
      <c r="B6" s="49" t="s">
        <v>49</v>
      </c>
      <c r="C6" s="49" t="s">
        <v>50</v>
      </c>
      <c r="D6" s="49">
        <v>1.0</v>
      </c>
      <c r="E6" s="50">
        <v>13.5</v>
      </c>
      <c r="F6" s="50">
        <f t="shared" si="1"/>
        <v>13.5</v>
      </c>
      <c r="G6" s="51"/>
      <c r="H6" s="52"/>
      <c r="I6" s="52"/>
      <c r="J6" s="52"/>
      <c r="K6" s="52"/>
      <c r="L6" s="52"/>
      <c r="M6" s="52"/>
      <c r="N6" s="52"/>
      <c r="O6" s="52"/>
      <c r="P6" s="52"/>
      <c r="Q6" s="52"/>
      <c r="R6" s="52"/>
      <c r="S6" s="52"/>
      <c r="T6" s="52"/>
      <c r="U6" s="52"/>
      <c r="V6" s="52"/>
      <c r="W6" s="52"/>
      <c r="X6" s="52"/>
      <c r="Y6" s="52"/>
      <c r="Z6" s="52"/>
      <c r="AA6" s="52"/>
      <c r="AB6" s="52"/>
      <c r="AC6" s="52"/>
    </row>
    <row r="7">
      <c r="A7" s="52"/>
      <c r="B7" s="49" t="s">
        <v>51</v>
      </c>
      <c r="C7" s="49" t="s">
        <v>50</v>
      </c>
      <c r="D7" s="49">
        <v>1.0</v>
      </c>
      <c r="E7" s="50">
        <v>16.5</v>
      </c>
      <c r="F7" s="50">
        <f t="shared" si="1"/>
        <v>16.5</v>
      </c>
      <c r="G7" s="51"/>
      <c r="H7" s="52"/>
      <c r="I7" s="52"/>
      <c r="J7" s="52"/>
      <c r="K7" s="52"/>
      <c r="L7" s="52"/>
      <c r="M7" s="52"/>
      <c r="N7" s="52"/>
      <c r="O7" s="52"/>
      <c r="P7" s="52"/>
      <c r="Q7" s="52"/>
      <c r="R7" s="52"/>
      <c r="S7" s="52"/>
      <c r="T7" s="52"/>
      <c r="U7" s="52"/>
      <c r="V7" s="52"/>
      <c r="W7" s="52"/>
      <c r="X7" s="52"/>
      <c r="Y7" s="52"/>
      <c r="Z7" s="52"/>
      <c r="AA7" s="52"/>
      <c r="AB7" s="52"/>
      <c r="AC7" s="52"/>
    </row>
    <row r="8">
      <c r="A8" s="52"/>
      <c r="B8" s="49" t="s">
        <v>52</v>
      </c>
      <c r="C8" s="49" t="s">
        <v>46</v>
      </c>
      <c r="D8" s="49">
        <v>1.0</v>
      </c>
      <c r="E8" s="50">
        <v>13.5</v>
      </c>
      <c r="F8" s="50">
        <f t="shared" si="1"/>
        <v>13.5</v>
      </c>
      <c r="G8" s="51"/>
      <c r="H8" s="52"/>
      <c r="I8" s="52"/>
      <c r="J8" s="52"/>
      <c r="K8" s="52"/>
      <c r="L8" s="52"/>
      <c r="M8" s="52"/>
      <c r="N8" s="52"/>
      <c r="O8" s="52"/>
      <c r="P8" s="52"/>
      <c r="Q8" s="52"/>
      <c r="R8" s="52"/>
      <c r="S8" s="52"/>
      <c r="T8" s="52"/>
      <c r="U8" s="52"/>
      <c r="V8" s="52"/>
      <c r="W8" s="52"/>
      <c r="X8" s="52"/>
      <c r="Y8" s="52"/>
      <c r="Z8" s="52"/>
      <c r="AA8" s="52"/>
      <c r="AB8" s="52"/>
      <c r="AC8" s="52"/>
    </row>
    <row r="9">
      <c r="A9" s="52"/>
      <c r="B9" s="49" t="s">
        <v>53</v>
      </c>
      <c r="C9" s="49" t="s">
        <v>46</v>
      </c>
      <c r="D9" s="49">
        <v>1.0</v>
      </c>
      <c r="E9" s="50">
        <v>16.5</v>
      </c>
      <c r="F9" s="50">
        <f t="shared" si="1"/>
        <v>16.5</v>
      </c>
      <c r="G9" s="51"/>
      <c r="H9" s="52"/>
      <c r="I9" s="52"/>
      <c r="J9" s="44" t="s">
        <v>54</v>
      </c>
      <c r="K9" s="29">
        <f>sum(D2,D11, D14, D29, D40, D48, D57, D63, D66, D68, D72, D76, D83, D93, D100, D111, D114, D118, D123, D125, D130, D133, D135, D136, D143)</f>
        <v>116</v>
      </c>
      <c r="L9" s="52"/>
      <c r="M9" s="52"/>
      <c r="N9" s="52"/>
      <c r="O9" s="52"/>
      <c r="P9" s="52"/>
      <c r="Q9" s="52"/>
      <c r="R9" s="52"/>
      <c r="S9" s="52"/>
      <c r="T9" s="52"/>
      <c r="U9" s="52"/>
      <c r="V9" s="52"/>
      <c r="W9" s="52"/>
      <c r="X9" s="52"/>
      <c r="Y9" s="52"/>
      <c r="Z9" s="52"/>
      <c r="AA9" s="52"/>
      <c r="AB9" s="52"/>
      <c r="AC9" s="52"/>
    </row>
    <row r="10">
      <c r="A10" s="52"/>
      <c r="B10" s="49" t="s">
        <v>55</v>
      </c>
      <c r="C10" s="49" t="s">
        <v>50</v>
      </c>
      <c r="D10" s="49">
        <v>1.0</v>
      </c>
      <c r="E10" s="50">
        <v>14.5</v>
      </c>
      <c r="F10" s="50">
        <f t="shared" si="1"/>
        <v>14.5</v>
      </c>
      <c r="G10" s="51"/>
      <c r="H10" s="54">
        <f>SUM(F2:F10)</f>
        <v>203.5</v>
      </c>
      <c r="I10" s="52"/>
      <c r="J10" s="44" t="s">
        <v>56</v>
      </c>
      <c r="K10" s="52">
        <f>Sum(D15, D30, D64, D67, D73, D77, D84, D94, D126, D145)</f>
        <v>17</v>
      </c>
      <c r="L10" s="52"/>
      <c r="M10" s="52"/>
      <c r="N10" s="52"/>
      <c r="O10" s="52"/>
      <c r="P10" s="52"/>
      <c r="Q10" s="52"/>
      <c r="R10" s="52"/>
      <c r="S10" s="52"/>
      <c r="T10" s="52"/>
      <c r="U10" s="52"/>
      <c r="V10" s="52"/>
      <c r="W10" s="52"/>
      <c r="X10" s="52"/>
      <c r="Y10" s="52"/>
      <c r="Z10" s="52"/>
      <c r="AA10" s="52"/>
      <c r="AB10" s="52"/>
      <c r="AC10" s="52"/>
    </row>
    <row r="11">
      <c r="A11" s="55">
        <v>43805.0</v>
      </c>
      <c r="B11" s="49" t="s">
        <v>40</v>
      </c>
      <c r="C11" s="56" t="s">
        <v>41</v>
      </c>
      <c r="D11" s="49">
        <v>3.0</v>
      </c>
      <c r="E11" s="50">
        <v>24.5</v>
      </c>
      <c r="F11" s="54">
        <f t="shared" si="1"/>
        <v>73.5</v>
      </c>
      <c r="G11" s="53"/>
      <c r="H11" s="52"/>
      <c r="I11" s="52"/>
      <c r="J11" s="44" t="s">
        <v>57</v>
      </c>
      <c r="K11" s="52">
        <f>sum(D85, D95)</f>
        <v>39</v>
      </c>
      <c r="L11" s="52"/>
      <c r="M11" s="52"/>
      <c r="N11" s="52"/>
      <c r="O11" s="52"/>
      <c r="P11" s="52"/>
      <c r="Q11" s="52"/>
      <c r="R11" s="52"/>
      <c r="S11" s="52"/>
      <c r="T11" s="52"/>
      <c r="U11" s="52"/>
      <c r="V11" s="52"/>
      <c r="W11" s="52"/>
      <c r="X11" s="52"/>
      <c r="Y11" s="52"/>
      <c r="Z11" s="52"/>
      <c r="AA11" s="52"/>
      <c r="AB11" s="52"/>
      <c r="AC11" s="52"/>
    </row>
    <row r="12">
      <c r="A12" s="52"/>
      <c r="B12" s="49" t="s">
        <v>58</v>
      </c>
      <c r="C12" s="49" t="s">
        <v>59</v>
      </c>
      <c r="D12" s="49">
        <v>1.0</v>
      </c>
      <c r="E12" s="50">
        <v>12.5</v>
      </c>
      <c r="F12" s="54">
        <f t="shared" si="1"/>
        <v>12.5</v>
      </c>
      <c r="G12" s="53"/>
      <c r="H12" s="52"/>
      <c r="I12" s="52"/>
      <c r="J12" s="52"/>
      <c r="K12" s="52"/>
      <c r="L12" s="52"/>
      <c r="M12" s="52"/>
      <c r="N12" s="52"/>
      <c r="O12" s="52"/>
      <c r="P12" s="52"/>
      <c r="Q12" s="52"/>
      <c r="R12" s="52"/>
      <c r="S12" s="52"/>
      <c r="T12" s="52"/>
      <c r="U12" s="52"/>
      <c r="V12" s="52"/>
      <c r="W12" s="52"/>
      <c r="X12" s="52"/>
      <c r="Y12" s="52"/>
      <c r="Z12" s="52"/>
      <c r="AA12" s="52"/>
      <c r="AB12" s="52"/>
      <c r="AC12" s="52"/>
    </row>
    <row r="13">
      <c r="A13" s="52"/>
      <c r="B13" s="49" t="s">
        <v>60</v>
      </c>
      <c r="C13" s="49" t="s">
        <v>46</v>
      </c>
      <c r="D13" s="49">
        <v>1.0</v>
      </c>
      <c r="E13" s="50">
        <v>15.5</v>
      </c>
      <c r="F13" s="54">
        <f t="shared" si="1"/>
        <v>15.5</v>
      </c>
      <c r="G13" s="53"/>
      <c r="H13" s="54">
        <f>SUM(F11:F13)</f>
        <v>101.5</v>
      </c>
      <c r="I13" s="52"/>
      <c r="J13" s="52"/>
      <c r="K13" s="52"/>
      <c r="L13" s="52"/>
      <c r="M13" s="52"/>
      <c r="N13" s="52"/>
      <c r="O13" s="52"/>
      <c r="P13" s="52"/>
      <c r="Q13" s="52"/>
      <c r="R13" s="52"/>
      <c r="S13" s="52"/>
      <c r="T13" s="52"/>
      <c r="U13" s="52"/>
      <c r="V13" s="52"/>
      <c r="W13" s="52"/>
      <c r="X13" s="52"/>
      <c r="Y13" s="52"/>
      <c r="Z13" s="52"/>
      <c r="AA13" s="52"/>
      <c r="AB13" s="52"/>
      <c r="AC13" s="52"/>
    </row>
    <row r="14">
      <c r="A14" s="48">
        <v>43808.0</v>
      </c>
      <c r="B14" s="49" t="s">
        <v>40</v>
      </c>
      <c r="C14" s="49" t="s">
        <v>41</v>
      </c>
      <c r="D14" s="49">
        <v>10.0</v>
      </c>
      <c r="E14" s="50">
        <v>24.5</v>
      </c>
      <c r="F14" s="54">
        <f t="shared" si="1"/>
        <v>245</v>
      </c>
      <c r="G14" s="53"/>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t="s">
        <v>61</v>
      </c>
      <c r="C15" s="49" t="s">
        <v>62</v>
      </c>
      <c r="D15" s="49">
        <v>1.0</v>
      </c>
      <c r="E15" s="50">
        <v>14.5</v>
      </c>
      <c r="F15" s="54">
        <f t="shared" si="1"/>
        <v>14.5</v>
      </c>
      <c r="G15" s="53"/>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t="s">
        <v>63</v>
      </c>
      <c r="C16" s="49" t="s">
        <v>64</v>
      </c>
      <c r="D16" s="49">
        <v>1.0</v>
      </c>
      <c r="E16" s="50">
        <v>8.95</v>
      </c>
      <c r="F16" s="54">
        <f t="shared" si="1"/>
        <v>8.95</v>
      </c>
      <c r="G16" s="53"/>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t="s">
        <v>47</v>
      </c>
      <c r="C17" s="49" t="s">
        <v>65</v>
      </c>
      <c r="D17" s="49">
        <v>1.0</v>
      </c>
      <c r="E17" s="50">
        <v>6.5</v>
      </c>
      <c r="F17" s="54">
        <f t="shared" si="1"/>
        <v>6.5</v>
      </c>
      <c r="G17" s="53"/>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t="s">
        <v>55</v>
      </c>
      <c r="C18" s="49" t="s">
        <v>66</v>
      </c>
      <c r="D18" s="49">
        <v>3.0</v>
      </c>
      <c r="E18" s="50">
        <v>14.5</v>
      </c>
      <c r="F18" s="54">
        <f t="shared" si="1"/>
        <v>43.5</v>
      </c>
      <c r="G18" s="53"/>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t="s">
        <v>67</v>
      </c>
      <c r="C19" s="49" t="s">
        <v>46</v>
      </c>
      <c r="D19" s="49">
        <v>1.0</v>
      </c>
      <c r="E19" s="50">
        <v>6.5</v>
      </c>
      <c r="F19" s="54">
        <f t="shared" si="1"/>
        <v>6.5</v>
      </c>
      <c r="G19" s="53"/>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t="s">
        <v>68</v>
      </c>
      <c r="C20" s="49" t="s">
        <v>46</v>
      </c>
      <c r="D20" s="49">
        <v>3.0</v>
      </c>
      <c r="E20" s="50">
        <v>14.5</v>
      </c>
      <c r="F20" s="54">
        <f t="shared" si="1"/>
        <v>43.5</v>
      </c>
      <c r="G20" s="53"/>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t="s">
        <v>69</v>
      </c>
      <c r="C21" s="49" t="s">
        <v>46</v>
      </c>
      <c r="D21" s="49">
        <v>1.0</v>
      </c>
      <c r="E21" s="50">
        <v>15.5</v>
      </c>
      <c r="F21" s="54">
        <f t="shared" si="1"/>
        <v>15.5</v>
      </c>
      <c r="G21" s="53"/>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t="s">
        <v>70</v>
      </c>
      <c r="C22" s="49" t="s">
        <v>71</v>
      </c>
      <c r="D22" s="49">
        <v>2.0</v>
      </c>
      <c r="E22" s="50">
        <v>13.5</v>
      </c>
      <c r="F22" s="54">
        <f t="shared" si="1"/>
        <v>27</v>
      </c>
      <c r="G22" s="53"/>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t="s">
        <v>72</v>
      </c>
      <c r="C23" s="49" t="s">
        <v>73</v>
      </c>
      <c r="D23" s="49">
        <v>1.0</v>
      </c>
      <c r="E23" s="50">
        <v>6.0</v>
      </c>
      <c r="F23" s="54">
        <f t="shared" si="1"/>
        <v>6</v>
      </c>
      <c r="G23" s="53"/>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t="s">
        <v>74</v>
      </c>
      <c r="C24" s="49" t="s">
        <v>46</v>
      </c>
      <c r="D24" s="49">
        <v>1.0</v>
      </c>
      <c r="E24" s="50">
        <v>6.0</v>
      </c>
      <c r="F24" s="54">
        <f t="shared" si="1"/>
        <v>6</v>
      </c>
      <c r="G24" s="53"/>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t="s">
        <v>75</v>
      </c>
      <c r="C25" s="49" t="s">
        <v>76</v>
      </c>
      <c r="D25" s="49">
        <v>1.0</v>
      </c>
      <c r="E25" s="50">
        <v>7.5</v>
      </c>
      <c r="F25" s="54">
        <f t="shared" si="1"/>
        <v>7.5</v>
      </c>
      <c r="G25" s="53"/>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t="s">
        <v>77</v>
      </c>
      <c r="C26" s="49" t="s">
        <v>78</v>
      </c>
      <c r="D26" s="49">
        <v>1.0</v>
      </c>
      <c r="E26" s="50">
        <v>1.75</v>
      </c>
      <c r="F26" s="54">
        <f t="shared" si="1"/>
        <v>1.75</v>
      </c>
      <c r="G26" s="53"/>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t="s">
        <v>79</v>
      </c>
      <c r="C27" s="49" t="s">
        <v>46</v>
      </c>
      <c r="D27" s="49">
        <v>1.0</v>
      </c>
      <c r="E27" s="50">
        <v>8.5</v>
      </c>
      <c r="F27" s="54">
        <f t="shared" si="1"/>
        <v>8.5</v>
      </c>
      <c r="G27" s="53"/>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t="s">
        <v>80</v>
      </c>
      <c r="C28" s="49" t="s">
        <v>81</v>
      </c>
      <c r="D28" s="49">
        <v>1.0</v>
      </c>
      <c r="E28" s="50">
        <v>15.5</v>
      </c>
      <c r="F28" s="54">
        <f t="shared" si="1"/>
        <v>15.5</v>
      </c>
      <c r="G28" s="53"/>
      <c r="H28" s="54">
        <f>SUM(F14:F28)</f>
        <v>456.2</v>
      </c>
      <c r="I28" s="52"/>
      <c r="J28" s="52"/>
      <c r="K28" s="52"/>
      <c r="L28" s="52"/>
      <c r="M28" s="52"/>
      <c r="N28" s="52"/>
      <c r="O28" s="52"/>
      <c r="P28" s="52"/>
      <c r="Q28" s="52"/>
      <c r="R28" s="52"/>
      <c r="S28" s="52"/>
      <c r="T28" s="52"/>
      <c r="U28" s="52"/>
      <c r="V28" s="52"/>
      <c r="W28" s="52"/>
      <c r="X28" s="52"/>
      <c r="Y28" s="52"/>
      <c r="Z28" s="52"/>
      <c r="AA28" s="52"/>
      <c r="AB28" s="52"/>
      <c r="AC28" s="52"/>
    </row>
    <row r="29">
      <c r="A29" s="48">
        <v>43810.0</v>
      </c>
      <c r="B29" s="49" t="s">
        <v>82</v>
      </c>
      <c r="C29" s="49" t="s">
        <v>83</v>
      </c>
      <c r="D29" s="49">
        <v>10.0</v>
      </c>
      <c r="E29" s="50">
        <v>24.5</v>
      </c>
      <c r="F29" s="54">
        <f t="shared" si="1"/>
        <v>245</v>
      </c>
      <c r="G29" s="53"/>
      <c r="H29" s="52"/>
      <c r="I29" s="52"/>
      <c r="J29" s="52"/>
      <c r="K29" s="52"/>
      <c r="L29" s="52"/>
      <c r="M29" s="52"/>
      <c r="N29" s="52"/>
      <c r="O29" s="52"/>
      <c r="P29" s="52"/>
      <c r="Q29" s="52"/>
      <c r="R29" s="52"/>
      <c r="S29" s="52"/>
      <c r="T29" s="52"/>
      <c r="U29" s="52"/>
      <c r="V29" s="52"/>
      <c r="W29" s="52"/>
      <c r="X29" s="52"/>
      <c r="Y29" s="52"/>
      <c r="Z29" s="52"/>
      <c r="AA29" s="52"/>
      <c r="AB29" s="52"/>
      <c r="AC29" s="52"/>
    </row>
    <row r="30">
      <c r="A30" s="52"/>
      <c r="B30" s="49" t="s">
        <v>56</v>
      </c>
      <c r="C30" s="49" t="s">
        <v>84</v>
      </c>
      <c r="D30" s="49">
        <v>2.0</v>
      </c>
      <c r="E30" s="50">
        <v>14.5</v>
      </c>
      <c r="F30" s="54">
        <f t="shared" si="1"/>
        <v>29</v>
      </c>
      <c r="G30" s="53"/>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t="s">
        <v>85</v>
      </c>
      <c r="C31" s="49" t="s">
        <v>65</v>
      </c>
      <c r="D31" s="49">
        <v>1.0</v>
      </c>
      <c r="E31" s="50">
        <v>16.5</v>
      </c>
      <c r="F31" s="54">
        <f t="shared" si="1"/>
        <v>16.5</v>
      </c>
      <c r="G31" s="53"/>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t="s">
        <v>47</v>
      </c>
      <c r="C32" s="49" t="s">
        <v>86</v>
      </c>
      <c r="D32" s="49">
        <v>4.0</v>
      </c>
      <c r="E32" s="50">
        <v>6.5</v>
      </c>
      <c r="F32" s="54">
        <f t="shared" si="1"/>
        <v>26</v>
      </c>
      <c r="G32" s="53"/>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t="s">
        <v>87</v>
      </c>
      <c r="C33" s="49" t="s">
        <v>88</v>
      </c>
      <c r="D33" s="49">
        <v>2.0</v>
      </c>
      <c r="E33" s="50">
        <v>13.5</v>
      </c>
      <c r="F33" s="54">
        <f t="shared" si="1"/>
        <v>27</v>
      </c>
      <c r="G33" s="53"/>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t="s">
        <v>89</v>
      </c>
      <c r="C34" s="49" t="s">
        <v>90</v>
      </c>
      <c r="D34" s="49">
        <v>7.0</v>
      </c>
      <c r="E34" s="50">
        <v>14.5</v>
      </c>
      <c r="F34" s="54">
        <f t="shared" si="1"/>
        <v>101.5</v>
      </c>
      <c r="G34" s="53"/>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t="s">
        <v>91</v>
      </c>
      <c r="C35" s="49" t="s">
        <v>92</v>
      </c>
      <c r="D35" s="49">
        <v>1.0</v>
      </c>
      <c r="E35" s="50">
        <v>39.5</v>
      </c>
      <c r="F35" s="54">
        <f t="shared" si="1"/>
        <v>39.5</v>
      </c>
      <c r="G35" s="53"/>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t="s">
        <v>93</v>
      </c>
      <c r="C36" s="49" t="s">
        <v>46</v>
      </c>
      <c r="D36" s="49">
        <v>1.0</v>
      </c>
      <c r="E36" s="50">
        <v>12.5</v>
      </c>
      <c r="F36" s="54">
        <f t="shared" si="1"/>
        <v>12.5</v>
      </c>
      <c r="G36" s="53"/>
      <c r="H36" s="52"/>
      <c r="I36" s="52"/>
      <c r="J36" s="52"/>
      <c r="K36" s="52"/>
      <c r="L36" s="52"/>
      <c r="M36" s="52"/>
      <c r="N36" s="52"/>
      <c r="O36" s="52"/>
      <c r="P36" s="52"/>
      <c r="Q36" s="52"/>
      <c r="R36" s="52"/>
      <c r="S36" s="52"/>
      <c r="T36" s="52"/>
      <c r="U36" s="52"/>
      <c r="V36" s="52"/>
      <c r="W36" s="52"/>
      <c r="X36" s="52"/>
      <c r="Y36" s="52"/>
      <c r="Z36" s="52"/>
      <c r="AA36" s="52"/>
      <c r="AB36" s="52"/>
      <c r="AC36" s="52"/>
    </row>
    <row r="37">
      <c r="A37" s="52"/>
      <c r="B37" s="49" t="s">
        <v>94</v>
      </c>
      <c r="C37" s="49" t="s">
        <v>95</v>
      </c>
      <c r="D37" s="49">
        <v>1.0</v>
      </c>
      <c r="E37" s="50">
        <v>5.5</v>
      </c>
      <c r="F37" s="54">
        <f t="shared" si="1"/>
        <v>5.5</v>
      </c>
      <c r="G37" s="53"/>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t="s">
        <v>96</v>
      </c>
      <c r="C38" s="49" t="s">
        <v>46</v>
      </c>
      <c r="D38" s="49">
        <v>1.0</v>
      </c>
      <c r="E38" s="50">
        <v>13.5</v>
      </c>
      <c r="F38" s="54">
        <f t="shared" si="1"/>
        <v>13.5</v>
      </c>
      <c r="G38" s="53"/>
      <c r="H38" s="52"/>
      <c r="I38" s="52"/>
      <c r="J38" s="52"/>
      <c r="K38" s="52"/>
      <c r="L38" s="52"/>
      <c r="M38" s="52"/>
      <c r="N38" s="52"/>
      <c r="O38" s="52"/>
      <c r="P38" s="52"/>
      <c r="Q38" s="52"/>
      <c r="R38" s="52"/>
      <c r="S38" s="52"/>
      <c r="T38" s="52"/>
      <c r="U38" s="52"/>
      <c r="V38" s="52"/>
      <c r="W38" s="52"/>
      <c r="X38" s="52"/>
      <c r="Y38" s="52"/>
      <c r="Z38" s="52"/>
      <c r="AA38" s="52"/>
      <c r="AB38" s="52"/>
      <c r="AC38" s="52"/>
    </row>
    <row r="39">
      <c r="A39" s="52"/>
      <c r="B39" s="49" t="s">
        <v>97</v>
      </c>
      <c r="C39" s="49" t="s">
        <v>46</v>
      </c>
      <c r="D39" s="49">
        <v>1.0</v>
      </c>
      <c r="E39" s="50">
        <v>13.5</v>
      </c>
      <c r="F39" s="54">
        <f t="shared" si="1"/>
        <v>13.5</v>
      </c>
      <c r="G39" s="53"/>
      <c r="H39" s="54">
        <f>SUM(F29:F39)</f>
        <v>529.5</v>
      </c>
      <c r="I39" s="52"/>
      <c r="J39" s="52"/>
      <c r="K39" s="52"/>
      <c r="L39" s="52"/>
      <c r="M39" s="52"/>
      <c r="N39" s="52"/>
      <c r="O39" s="52"/>
      <c r="P39" s="52"/>
      <c r="Q39" s="52"/>
      <c r="R39" s="52"/>
      <c r="S39" s="52"/>
      <c r="T39" s="52"/>
      <c r="U39" s="52"/>
      <c r="V39" s="52"/>
      <c r="W39" s="52"/>
      <c r="X39" s="52"/>
      <c r="Y39" s="52"/>
      <c r="Z39" s="52"/>
      <c r="AA39" s="52"/>
      <c r="AB39" s="52"/>
      <c r="AC39" s="52"/>
    </row>
    <row r="40">
      <c r="A40" s="48">
        <v>43821.0</v>
      </c>
      <c r="B40" s="49" t="s">
        <v>54</v>
      </c>
      <c r="C40" s="49" t="s">
        <v>98</v>
      </c>
      <c r="D40" s="49">
        <v>10.0</v>
      </c>
      <c r="E40" s="50">
        <v>24.5</v>
      </c>
      <c r="F40" s="54">
        <f t="shared" si="1"/>
        <v>245</v>
      </c>
      <c r="G40" s="53"/>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t="s">
        <v>99</v>
      </c>
      <c r="C41" s="49" t="s">
        <v>100</v>
      </c>
      <c r="D41" s="49">
        <v>3.0</v>
      </c>
      <c r="E41" s="50">
        <v>16.5</v>
      </c>
      <c r="F41" s="54">
        <f t="shared" si="1"/>
        <v>49.5</v>
      </c>
      <c r="G41" s="53"/>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t="s">
        <v>101</v>
      </c>
      <c r="C42" s="49" t="s">
        <v>100</v>
      </c>
      <c r="D42" s="49">
        <v>3.0</v>
      </c>
      <c r="E42" s="50">
        <v>12.5</v>
      </c>
      <c r="F42" s="54">
        <f t="shared" si="1"/>
        <v>37.5</v>
      </c>
      <c r="G42" s="53"/>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t="s">
        <v>102</v>
      </c>
      <c r="C43" s="49" t="s">
        <v>103</v>
      </c>
      <c r="D43" s="49">
        <v>1.0</v>
      </c>
      <c r="E43" s="52"/>
      <c r="F43" s="52"/>
      <c r="G43" s="53"/>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t="s">
        <v>104</v>
      </c>
      <c r="C44" s="49" t="s">
        <v>105</v>
      </c>
      <c r="D44" s="49">
        <v>1.0</v>
      </c>
      <c r="E44" s="50">
        <v>12.5</v>
      </c>
      <c r="F44" s="54">
        <f t="shared" ref="F44:F48" si="2">MULTIPLY(D44, E44)</f>
        <v>12.5</v>
      </c>
      <c r="G44" s="53"/>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t="s">
        <v>106</v>
      </c>
      <c r="C45" s="49" t="s">
        <v>107</v>
      </c>
      <c r="D45" s="49">
        <v>1.0</v>
      </c>
      <c r="E45" s="50">
        <v>5.5</v>
      </c>
      <c r="F45" s="54">
        <f t="shared" si="2"/>
        <v>5.5</v>
      </c>
      <c r="G45" s="53"/>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t="s">
        <v>87</v>
      </c>
      <c r="C46" s="49" t="s">
        <v>108</v>
      </c>
      <c r="D46" s="49">
        <v>2.0</v>
      </c>
      <c r="E46" s="50">
        <v>13.5</v>
      </c>
      <c r="F46" s="54">
        <f t="shared" si="2"/>
        <v>27</v>
      </c>
      <c r="G46" s="53"/>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t="s">
        <v>109</v>
      </c>
      <c r="C47" s="49" t="s">
        <v>110</v>
      </c>
      <c r="D47" s="49">
        <v>1.0</v>
      </c>
      <c r="E47" s="50">
        <v>12.5</v>
      </c>
      <c r="F47" s="54">
        <f t="shared" si="2"/>
        <v>12.5</v>
      </c>
      <c r="G47" s="53"/>
      <c r="H47" s="54">
        <f>SUM(F40:F47)</f>
        <v>389.5</v>
      </c>
      <c r="I47" s="52"/>
      <c r="J47" s="52"/>
      <c r="K47" s="52"/>
      <c r="L47" s="52"/>
      <c r="M47" s="52"/>
      <c r="N47" s="52"/>
      <c r="O47" s="52"/>
      <c r="P47" s="52"/>
      <c r="Q47" s="52"/>
      <c r="R47" s="52"/>
      <c r="S47" s="52"/>
      <c r="T47" s="52"/>
      <c r="U47" s="52"/>
      <c r="V47" s="52"/>
      <c r="W47" s="52"/>
      <c r="X47" s="52"/>
      <c r="Y47" s="52"/>
      <c r="Z47" s="52"/>
      <c r="AA47" s="52"/>
      <c r="AB47" s="52"/>
      <c r="AC47" s="52"/>
    </row>
    <row r="48">
      <c r="A48" s="48">
        <v>43822.0</v>
      </c>
      <c r="B48" s="49" t="s">
        <v>54</v>
      </c>
      <c r="C48" s="49" t="s">
        <v>111</v>
      </c>
      <c r="D48" s="49">
        <v>1.0</v>
      </c>
      <c r="E48" s="50">
        <v>24.5</v>
      </c>
      <c r="F48" s="54">
        <f t="shared" si="2"/>
        <v>24.5</v>
      </c>
      <c r="G48" s="53"/>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t="s">
        <v>102</v>
      </c>
      <c r="C49" s="52"/>
      <c r="D49" s="52"/>
      <c r="E49" s="52"/>
      <c r="F49" s="52"/>
      <c r="G49" s="53"/>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t="s">
        <v>99</v>
      </c>
      <c r="C50" s="49" t="s">
        <v>100</v>
      </c>
      <c r="D50" s="49">
        <v>2.0</v>
      </c>
      <c r="E50" s="50">
        <v>16.5</v>
      </c>
      <c r="F50" s="54">
        <f t="shared" ref="F50:F57" si="3">MULTIPLY(D50, E50)</f>
        <v>33</v>
      </c>
      <c r="G50" s="53"/>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t="s">
        <v>101</v>
      </c>
      <c r="C51" s="49" t="s">
        <v>100</v>
      </c>
      <c r="D51" s="49">
        <v>3.0</v>
      </c>
      <c r="E51" s="50">
        <v>12.5</v>
      </c>
      <c r="F51" s="54">
        <f t="shared" si="3"/>
        <v>37.5</v>
      </c>
      <c r="G51" s="53"/>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t="s">
        <v>112</v>
      </c>
      <c r="C52" s="49" t="s">
        <v>46</v>
      </c>
      <c r="D52" s="49">
        <v>1.0</v>
      </c>
      <c r="E52" s="50">
        <v>16.5</v>
      </c>
      <c r="F52" s="54">
        <f t="shared" si="3"/>
        <v>16.5</v>
      </c>
      <c r="G52" s="53"/>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t="s">
        <v>42</v>
      </c>
      <c r="C53" s="49" t="s">
        <v>46</v>
      </c>
      <c r="D53" s="49">
        <v>2.0</v>
      </c>
      <c r="E53" s="50">
        <v>13.5</v>
      </c>
      <c r="F53" s="54">
        <f t="shared" si="3"/>
        <v>27</v>
      </c>
      <c r="G53" s="53"/>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t="s">
        <v>51</v>
      </c>
      <c r="C54" s="49" t="s">
        <v>46</v>
      </c>
      <c r="D54" s="52"/>
      <c r="E54" s="50">
        <v>16.5</v>
      </c>
      <c r="F54" s="54">
        <f t="shared" si="3"/>
        <v>0</v>
      </c>
      <c r="G54" s="53"/>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t="s">
        <v>113</v>
      </c>
      <c r="C55" s="49" t="s">
        <v>46</v>
      </c>
      <c r="D55" s="49">
        <v>1.0</v>
      </c>
      <c r="E55" s="50">
        <v>6.5</v>
      </c>
      <c r="F55" s="54">
        <f t="shared" si="3"/>
        <v>6.5</v>
      </c>
      <c r="G55" s="53"/>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t="s">
        <v>114</v>
      </c>
      <c r="C56" s="49" t="s">
        <v>107</v>
      </c>
      <c r="D56" s="49">
        <v>5.0</v>
      </c>
      <c r="E56" s="50">
        <v>15.5</v>
      </c>
      <c r="F56" s="54">
        <f t="shared" si="3"/>
        <v>77.5</v>
      </c>
      <c r="G56" s="53"/>
      <c r="H56" s="54">
        <f>SUM(F48:F56)</f>
        <v>222.5</v>
      </c>
      <c r="I56" s="52"/>
      <c r="J56" s="52"/>
      <c r="K56" s="52"/>
      <c r="L56" s="52"/>
      <c r="M56" s="52"/>
      <c r="N56" s="52"/>
      <c r="O56" s="52"/>
      <c r="P56" s="52"/>
      <c r="Q56" s="52"/>
      <c r="R56" s="52"/>
      <c r="S56" s="52"/>
      <c r="T56" s="52"/>
      <c r="U56" s="52"/>
      <c r="V56" s="52"/>
      <c r="W56" s="52"/>
      <c r="X56" s="52"/>
      <c r="Y56" s="52"/>
      <c r="Z56" s="52"/>
      <c r="AA56" s="52"/>
      <c r="AB56" s="52"/>
      <c r="AC56" s="52"/>
    </row>
    <row r="57">
      <c r="A57" s="48">
        <v>43824.0</v>
      </c>
      <c r="B57" s="49" t="s">
        <v>115</v>
      </c>
      <c r="C57" s="49" t="s">
        <v>116</v>
      </c>
      <c r="D57" s="49">
        <v>2.0</v>
      </c>
      <c r="E57" s="50">
        <v>24.5</v>
      </c>
      <c r="F57" s="54">
        <f t="shared" si="3"/>
        <v>49</v>
      </c>
      <c r="G57" s="53"/>
      <c r="H57" s="54">
        <f>F57</f>
        <v>49</v>
      </c>
      <c r="I57" s="52"/>
      <c r="J57" s="52"/>
      <c r="K57" s="52"/>
      <c r="L57" s="52"/>
      <c r="M57" s="52"/>
      <c r="N57" s="52"/>
      <c r="O57" s="52"/>
      <c r="P57" s="52"/>
      <c r="Q57" s="52"/>
      <c r="R57" s="52"/>
      <c r="S57" s="52"/>
      <c r="T57" s="52"/>
      <c r="U57" s="52"/>
      <c r="V57" s="52"/>
      <c r="W57" s="52"/>
      <c r="X57" s="52"/>
      <c r="Y57" s="52"/>
      <c r="Z57" s="52"/>
      <c r="AA57" s="52"/>
      <c r="AB57" s="52"/>
      <c r="AC57" s="52"/>
    </row>
    <row r="58">
      <c r="A58" s="48">
        <v>43826.0</v>
      </c>
      <c r="B58" s="49" t="s">
        <v>117</v>
      </c>
      <c r="C58" s="49" t="s">
        <v>118</v>
      </c>
      <c r="D58" s="49">
        <v>9.0</v>
      </c>
      <c r="E58" s="52"/>
      <c r="F58" s="52"/>
      <c r="G58" s="53"/>
      <c r="H58" s="52"/>
      <c r="I58" s="52"/>
      <c r="J58" s="52"/>
      <c r="K58" s="52"/>
      <c r="L58" s="52"/>
      <c r="M58" s="52"/>
      <c r="N58" s="52"/>
      <c r="O58" s="52"/>
      <c r="P58" s="52"/>
      <c r="Q58" s="52"/>
      <c r="R58" s="52"/>
      <c r="S58" s="52"/>
      <c r="T58" s="52"/>
      <c r="U58" s="52"/>
      <c r="V58" s="52"/>
      <c r="W58" s="52"/>
      <c r="X58" s="52"/>
      <c r="Y58" s="52"/>
      <c r="Z58" s="52"/>
      <c r="AA58" s="52"/>
      <c r="AB58" s="52"/>
      <c r="AC58" s="52"/>
    </row>
    <row r="59">
      <c r="A59" s="52"/>
      <c r="B59" s="49" t="s">
        <v>119</v>
      </c>
      <c r="C59" s="49" t="s">
        <v>46</v>
      </c>
      <c r="D59" s="49">
        <v>2.0</v>
      </c>
      <c r="E59" s="50">
        <v>15.5</v>
      </c>
      <c r="F59" s="54">
        <f t="shared" ref="F59:F79" si="4">MULTIPLY(D59, E59)</f>
        <v>31</v>
      </c>
      <c r="G59" s="53"/>
      <c r="H59" s="52"/>
      <c r="I59" s="52"/>
      <c r="J59" s="52"/>
      <c r="K59" s="52"/>
      <c r="L59" s="52"/>
      <c r="M59" s="52"/>
      <c r="N59" s="52"/>
      <c r="O59" s="52"/>
      <c r="P59" s="52"/>
      <c r="Q59" s="52"/>
      <c r="R59" s="52"/>
      <c r="S59" s="52"/>
      <c r="T59" s="52"/>
      <c r="U59" s="52"/>
      <c r="V59" s="52"/>
      <c r="W59" s="52"/>
      <c r="X59" s="52"/>
      <c r="Y59" s="52"/>
      <c r="Z59" s="52"/>
      <c r="AA59" s="52"/>
      <c r="AB59" s="52"/>
      <c r="AC59" s="52"/>
    </row>
    <row r="60">
      <c r="A60" s="52"/>
      <c r="B60" s="49" t="s">
        <v>99</v>
      </c>
      <c r="C60" s="49" t="s">
        <v>46</v>
      </c>
      <c r="D60" s="49">
        <v>4.0</v>
      </c>
      <c r="E60" s="50">
        <v>16.5</v>
      </c>
      <c r="F60" s="54">
        <f t="shared" si="4"/>
        <v>66</v>
      </c>
      <c r="G60" s="53"/>
      <c r="H60" s="52"/>
      <c r="I60" s="52"/>
      <c r="J60" s="52"/>
      <c r="K60" s="52"/>
      <c r="L60" s="52"/>
      <c r="M60" s="52"/>
      <c r="N60" s="52"/>
      <c r="O60" s="52"/>
      <c r="P60" s="52"/>
      <c r="Q60" s="52"/>
      <c r="R60" s="52"/>
      <c r="S60" s="52"/>
      <c r="T60" s="52"/>
      <c r="U60" s="52"/>
      <c r="V60" s="52"/>
      <c r="W60" s="52"/>
      <c r="X60" s="52"/>
      <c r="Y60" s="52"/>
      <c r="Z60" s="52"/>
      <c r="AA60" s="52"/>
      <c r="AB60" s="52"/>
      <c r="AC60" s="52"/>
    </row>
    <row r="61">
      <c r="A61" s="52"/>
      <c r="B61" s="49" t="s">
        <v>120</v>
      </c>
      <c r="C61" s="49" t="s">
        <v>46</v>
      </c>
      <c r="D61" s="49">
        <v>1.0</v>
      </c>
      <c r="E61" s="50">
        <v>16.5</v>
      </c>
      <c r="F61" s="54">
        <f t="shared" si="4"/>
        <v>16.5</v>
      </c>
      <c r="G61" s="53"/>
      <c r="H61" s="52">
        <f>SUM(F58:F61)</f>
        <v>113.5</v>
      </c>
      <c r="I61" s="52"/>
      <c r="J61" s="52"/>
      <c r="K61" s="52"/>
      <c r="L61" s="52"/>
      <c r="M61" s="52"/>
      <c r="N61" s="52"/>
      <c r="O61" s="52"/>
      <c r="P61" s="52"/>
      <c r="Q61" s="52"/>
      <c r="R61" s="52"/>
      <c r="S61" s="52"/>
      <c r="T61" s="52"/>
      <c r="U61" s="52"/>
      <c r="V61" s="52"/>
      <c r="W61" s="52"/>
      <c r="X61" s="52"/>
      <c r="Y61" s="52"/>
      <c r="Z61" s="52"/>
      <c r="AA61" s="52"/>
      <c r="AB61" s="52"/>
      <c r="AC61" s="52"/>
    </row>
    <row r="62">
      <c r="A62" s="48">
        <v>43829.0</v>
      </c>
      <c r="B62" s="49" t="s">
        <v>121</v>
      </c>
      <c r="C62" s="49" t="s">
        <v>46</v>
      </c>
      <c r="D62" s="49">
        <v>4.0</v>
      </c>
      <c r="E62" s="50">
        <v>6.5</v>
      </c>
      <c r="F62" s="54">
        <f t="shared" si="4"/>
        <v>26</v>
      </c>
      <c r="G62" s="53"/>
      <c r="H62" s="52"/>
      <c r="I62" s="52"/>
      <c r="J62" s="52"/>
      <c r="K62" s="52"/>
      <c r="L62" s="52"/>
      <c r="M62" s="52"/>
      <c r="N62" s="52"/>
      <c r="O62" s="52"/>
      <c r="P62" s="52"/>
      <c r="Q62" s="52"/>
      <c r="R62" s="52"/>
      <c r="S62" s="52"/>
      <c r="T62" s="52"/>
      <c r="U62" s="52"/>
      <c r="V62" s="52"/>
      <c r="W62" s="52"/>
      <c r="X62" s="52"/>
      <c r="Y62" s="52"/>
      <c r="Z62" s="52"/>
      <c r="AA62" s="52"/>
      <c r="AB62" s="52"/>
      <c r="AC62" s="52"/>
    </row>
    <row r="63">
      <c r="A63" s="52"/>
      <c r="B63" s="49" t="s">
        <v>54</v>
      </c>
      <c r="C63" s="49" t="s">
        <v>122</v>
      </c>
      <c r="D63" s="49">
        <v>2.0</v>
      </c>
      <c r="E63" s="50">
        <v>24.5</v>
      </c>
      <c r="F63" s="54">
        <f t="shared" si="4"/>
        <v>49</v>
      </c>
      <c r="G63" s="53"/>
      <c r="H63" s="52"/>
      <c r="I63" s="52"/>
      <c r="J63" s="52"/>
      <c r="K63" s="52"/>
      <c r="L63" s="52"/>
      <c r="M63" s="52"/>
      <c r="N63" s="52"/>
      <c r="O63" s="52"/>
      <c r="P63" s="52"/>
      <c r="Q63" s="52"/>
      <c r="R63" s="52"/>
      <c r="S63" s="52"/>
      <c r="T63" s="52"/>
      <c r="U63" s="52"/>
      <c r="V63" s="52"/>
      <c r="W63" s="52"/>
      <c r="X63" s="52"/>
      <c r="Y63" s="52"/>
      <c r="Z63" s="52"/>
      <c r="AA63" s="52"/>
      <c r="AB63" s="52"/>
      <c r="AC63" s="52"/>
    </row>
    <row r="64">
      <c r="A64" s="52"/>
      <c r="B64" s="49" t="s">
        <v>56</v>
      </c>
      <c r="C64" s="49" t="s">
        <v>123</v>
      </c>
      <c r="D64" s="49">
        <v>1.0</v>
      </c>
      <c r="E64" s="50">
        <v>14.5</v>
      </c>
      <c r="F64" s="54">
        <f t="shared" si="4"/>
        <v>14.5</v>
      </c>
      <c r="G64" s="53"/>
      <c r="H64" s="52"/>
      <c r="I64" s="52"/>
      <c r="J64" s="52"/>
      <c r="K64" s="52"/>
      <c r="L64" s="52"/>
      <c r="M64" s="52"/>
      <c r="N64" s="52"/>
      <c r="O64" s="52"/>
      <c r="P64" s="52"/>
      <c r="Q64" s="52"/>
      <c r="R64" s="52"/>
      <c r="S64" s="52"/>
      <c r="T64" s="52"/>
      <c r="U64" s="52"/>
      <c r="V64" s="52"/>
      <c r="W64" s="52"/>
      <c r="X64" s="52"/>
      <c r="Y64" s="52"/>
      <c r="Z64" s="52"/>
      <c r="AA64" s="52"/>
      <c r="AB64" s="52"/>
      <c r="AC64" s="52"/>
    </row>
    <row r="65">
      <c r="A65" s="52"/>
      <c r="B65" s="49" t="s">
        <v>99</v>
      </c>
      <c r="C65" s="49" t="s">
        <v>46</v>
      </c>
      <c r="D65" s="49">
        <v>2.0</v>
      </c>
      <c r="E65" s="50">
        <v>16.5</v>
      </c>
      <c r="F65" s="54">
        <f t="shared" si="4"/>
        <v>33</v>
      </c>
      <c r="G65" s="53"/>
      <c r="H65" s="54">
        <f>SUM(F62:F65)</f>
        <v>122.5</v>
      </c>
      <c r="I65" s="52"/>
      <c r="J65" s="52"/>
      <c r="K65" s="52"/>
      <c r="L65" s="52"/>
      <c r="M65" s="52"/>
      <c r="N65" s="52"/>
      <c r="O65" s="52"/>
      <c r="P65" s="52"/>
      <c r="Q65" s="52"/>
      <c r="R65" s="52"/>
      <c r="S65" s="52"/>
      <c r="T65" s="52"/>
      <c r="U65" s="52"/>
      <c r="V65" s="52"/>
      <c r="W65" s="52"/>
      <c r="X65" s="52"/>
      <c r="Y65" s="52"/>
      <c r="Z65" s="52"/>
      <c r="AA65" s="52"/>
      <c r="AB65" s="52"/>
      <c r="AC65" s="52"/>
    </row>
    <row r="66">
      <c r="A66" s="48">
        <v>43835.0</v>
      </c>
      <c r="B66" s="49" t="s">
        <v>40</v>
      </c>
      <c r="C66" s="49" t="s">
        <v>124</v>
      </c>
      <c r="D66" s="49">
        <v>6.0</v>
      </c>
      <c r="E66" s="50">
        <v>24.5</v>
      </c>
      <c r="F66" s="54">
        <f t="shared" si="4"/>
        <v>147</v>
      </c>
      <c r="G66" s="53"/>
      <c r="H66" s="52"/>
      <c r="I66" s="52"/>
      <c r="J66" s="52"/>
      <c r="K66" s="52"/>
      <c r="L66" s="52"/>
      <c r="M66" s="52"/>
      <c r="N66" s="52"/>
      <c r="O66" s="52"/>
      <c r="P66" s="52"/>
      <c r="Q66" s="52"/>
      <c r="R66" s="52"/>
      <c r="S66" s="52"/>
      <c r="T66" s="52"/>
      <c r="U66" s="52"/>
      <c r="V66" s="52"/>
      <c r="W66" s="52"/>
      <c r="X66" s="52"/>
      <c r="Y66" s="52"/>
      <c r="Z66" s="52"/>
      <c r="AA66" s="52"/>
      <c r="AB66" s="52"/>
      <c r="AC66" s="52"/>
    </row>
    <row r="67">
      <c r="A67" s="52"/>
      <c r="B67" s="49" t="s">
        <v>61</v>
      </c>
      <c r="C67" s="49" t="s">
        <v>125</v>
      </c>
      <c r="D67" s="49">
        <v>4.0</v>
      </c>
      <c r="E67" s="50">
        <v>14.5</v>
      </c>
      <c r="F67" s="54">
        <f t="shared" si="4"/>
        <v>58</v>
      </c>
      <c r="G67" s="53"/>
      <c r="H67" s="54">
        <f>SUM(F66:F67)</f>
        <v>205</v>
      </c>
      <c r="I67" s="52"/>
      <c r="J67" s="52"/>
      <c r="K67" s="52"/>
      <c r="L67" s="52"/>
      <c r="M67" s="52"/>
      <c r="N67" s="52"/>
      <c r="O67" s="52"/>
      <c r="P67" s="52"/>
      <c r="Q67" s="52"/>
      <c r="R67" s="52"/>
      <c r="S67" s="52"/>
      <c r="T67" s="52"/>
      <c r="U67" s="52"/>
      <c r="V67" s="52"/>
      <c r="W67" s="52"/>
      <c r="X67" s="52"/>
      <c r="Y67" s="52"/>
      <c r="Z67" s="52"/>
      <c r="AA67" s="52"/>
      <c r="AB67" s="52"/>
      <c r="AC67" s="52"/>
    </row>
    <row r="68">
      <c r="A68" s="48">
        <v>43836.0</v>
      </c>
      <c r="B68" s="49" t="s">
        <v>40</v>
      </c>
      <c r="C68" s="49" t="s">
        <v>126</v>
      </c>
      <c r="D68" s="49">
        <v>4.0</v>
      </c>
      <c r="E68" s="50">
        <v>24.5</v>
      </c>
      <c r="F68" s="54">
        <f t="shared" si="4"/>
        <v>98</v>
      </c>
      <c r="G68" s="53"/>
      <c r="H68" s="52"/>
      <c r="I68" s="52"/>
      <c r="J68" s="52"/>
      <c r="K68" s="52"/>
      <c r="L68" s="52"/>
      <c r="M68" s="52"/>
      <c r="N68" s="52"/>
      <c r="O68" s="52"/>
      <c r="P68" s="52"/>
      <c r="Q68" s="52"/>
      <c r="R68" s="52"/>
      <c r="S68" s="52"/>
      <c r="T68" s="52"/>
      <c r="U68" s="52"/>
      <c r="V68" s="52"/>
      <c r="W68" s="52"/>
      <c r="X68" s="52"/>
      <c r="Y68" s="52"/>
      <c r="Z68" s="52"/>
      <c r="AA68" s="52"/>
      <c r="AB68" s="52"/>
      <c r="AC68" s="52"/>
    </row>
    <row r="69">
      <c r="A69" s="52"/>
      <c r="B69" s="49" t="s">
        <v>67</v>
      </c>
      <c r="C69" s="49" t="s">
        <v>46</v>
      </c>
      <c r="D69" s="49">
        <v>2.0</v>
      </c>
      <c r="E69" s="50">
        <v>6.5</v>
      </c>
      <c r="F69" s="54">
        <f t="shared" si="4"/>
        <v>13</v>
      </c>
      <c r="G69" s="53"/>
      <c r="H69" s="52"/>
      <c r="I69" s="52"/>
      <c r="J69" s="52"/>
      <c r="K69" s="52"/>
      <c r="L69" s="52"/>
      <c r="M69" s="52"/>
      <c r="N69" s="52"/>
      <c r="O69" s="52"/>
      <c r="P69" s="52"/>
      <c r="Q69" s="52"/>
      <c r="R69" s="52"/>
      <c r="S69" s="52"/>
      <c r="T69" s="52"/>
      <c r="U69" s="52"/>
      <c r="V69" s="52"/>
      <c r="W69" s="52"/>
      <c r="X69" s="52"/>
      <c r="Y69" s="52"/>
      <c r="Z69" s="52"/>
      <c r="AA69" s="52"/>
      <c r="AB69" s="52"/>
      <c r="AC69" s="52"/>
    </row>
    <row r="70">
      <c r="A70" s="52"/>
      <c r="B70" s="49" t="s">
        <v>127</v>
      </c>
      <c r="C70" s="49" t="s">
        <v>92</v>
      </c>
      <c r="D70" s="49">
        <v>1.0</v>
      </c>
      <c r="E70" s="50">
        <v>13.5</v>
      </c>
      <c r="F70" s="54">
        <f t="shared" si="4"/>
        <v>13.5</v>
      </c>
      <c r="G70" s="53"/>
      <c r="H70" s="54">
        <f>sum(F68:F70)</f>
        <v>124.5</v>
      </c>
      <c r="I70" s="52"/>
      <c r="J70" s="52"/>
      <c r="K70" s="52"/>
      <c r="L70" s="52"/>
      <c r="M70" s="52"/>
      <c r="N70" s="52"/>
      <c r="O70" s="52"/>
      <c r="P70" s="52"/>
      <c r="Q70" s="52"/>
      <c r="R70" s="52"/>
      <c r="S70" s="52"/>
      <c r="T70" s="52"/>
      <c r="U70" s="52"/>
      <c r="V70" s="52"/>
      <c r="W70" s="52"/>
      <c r="X70" s="52"/>
      <c r="Y70" s="52"/>
      <c r="Z70" s="52"/>
      <c r="AA70" s="52"/>
      <c r="AB70" s="52"/>
      <c r="AC70" s="52"/>
    </row>
    <row r="71">
      <c r="A71" s="48">
        <v>43840.0</v>
      </c>
      <c r="B71" s="49" t="s">
        <v>67</v>
      </c>
      <c r="C71" s="49" t="s">
        <v>128</v>
      </c>
      <c r="D71" s="49">
        <v>44.0</v>
      </c>
      <c r="E71" s="50">
        <v>6.5</v>
      </c>
      <c r="F71" s="54">
        <f t="shared" si="4"/>
        <v>286</v>
      </c>
      <c r="G71" s="53"/>
      <c r="H71" s="52"/>
      <c r="I71" s="52"/>
      <c r="J71" s="52"/>
      <c r="K71" s="52"/>
      <c r="L71" s="52"/>
      <c r="M71" s="52"/>
      <c r="N71" s="52"/>
      <c r="O71" s="52"/>
      <c r="P71" s="52"/>
      <c r="Q71" s="52"/>
      <c r="R71" s="52"/>
      <c r="S71" s="52"/>
      <c r="T71" s="52"/>
      <c r="U71" s="52"/>
      <c r="V71" s="52"/>
      <c r="W71" s="52"/>
      <c r="X71" s="52"/>
      <c r="Y71" s="52"/>
      <c r="Z71" s="52"/>
      <c r="AA71" s="52"/>
      <c r="AB71" s="52"/>
      <c r="AC71" s="52"/>
    </row>
    <row r="72">
      <c r="A72" s="52"/>
      <c r="B72" s="49" t="s">
        <v>40</v>
      </c>
      <c r="C72" s="49" t="s">
        <v>129</v>
      </c>
      <c r="D72" s="49">
        <v>5.0</v>
      </c>
      <c r="E72" s="50">
        <v>24.5</v>
      </c>
      <c r="F72" s="54">
        <f t="shared" si="4"/>
        <v>122.5</v>
      </c>
      <c r="G72" s="53"/>
      <c r="H72" s="52"/>
      <c r="I72" s="52"/>
      <c r="J72" s="52"/>
      <c r="K72" s="52"/>
      <c r="L72" s="52"/>
      <c r="M72" s="52"/>
      <c r="N72" s="52"/>
      <c r="O72" s="52"/>
      <c r="P72" s="52"/>
      <c r="Q72" s="52"/>
      <c r="R72" s="52"/>
      <c r="S72" s="52"/>
      <c r="T72" s="52"/>
      <c r="U72" s="52"/>
      <c r="V72" s="52"/>
      <c r="W72" s="52"/>
      <c r="X72" s="52"/>
      <c r="Y72" s="52"/>
      <c r="Z72" s="52"/>
      <c r="AA72" s="52"/>
      <c r="AB72" s="52"/>
      <c r="AC72" s="52"/>
    </row>
    <row r="73">
      <c r="A73" s="52"/>
      <c r="B73" s="49" t="s">
        <v>61</v>
      </c>
      <c r="C73" s="49" t="s">
        <v>130</v>
      </c>
      <c r="D73" s="49">
        <v>1.0</v>
      </c>
      <c r="E73" s="50">
        <v>14.5</v>
      </c>
      <c r="F73" s="54">
        <f t="shared" si="4"/>
        <v>14.5</v>
      </c>
      <c r="G73" s="53"/>
      <c r="H73" s="52"/>
      <c r="I73" s="52"/>
      <c r="J73" s="52"/>
      <c r="K73" s="52"/>
      <c r="L73" s="52"/>
      <c r="M73" s="52"/>
      <c r="N73" s="52"/>
      <c r="O73" s="52"/>
      <c r="P73" s="52"/>
      <c r="Q73" s="52"/>
      <c r="R73" s="52"/>
      <c r="S73" s="52"/>
      <c r="T73" s="52"/>
      <c r="U73" s="52"/>
      <c r="V73" s="52"/>
      <c r="W73" s="52"/>
      <c r="X73" s="52"/>
      <c r="Y73" s="52"/>
      <c r="Z73" s="52"/>
      <c r="AA73" s="52"/>
      <c r="AB73" s="52"/>
      <c r="AC73" s="52"/>
    </row>
    <row r="74">
      <c r="A74" s="52"/>
      <c r="B74" s="49" t="s">
        <v>131</v>
      </c>
      <c r="C74" s="49" t="s">
        <v>132</v>
      </c>
      <c r="D74" s="49">
        <v>1.0</v>
      </c>
      <c r="E74" s="50">
        <v>6.5</v>
      </c>
      <c r="F74" s="54">
        <f t="shared" si="4"/>
        <v>6.5</v>
      </c>
      <c r="G74" s="53"/>
      <c r="H74" s="54">
        <f>sum(F71:F74)</f>
        <v>429.5</v>
      </c>
      <c r="I74" s="52"/>
      <c r="J74" s="52"/>
      <c r="K74" s="52"/>
      <c r="L74" s="52"/>
      <c r="M74" s="52"/>
      <c r="N74" s="52"/>
      <c r="O74" s="52"/>
      <c r="P74" s="52"/>
      <c r="Q74" s="52"/>
      <c r="R74" s="52"/>
      <c r="S74" s="52"/>
      <c r="T74" s="52"/>
      <c r="U74" s="52"/>
      <c r="V74" s="52"/>
      <c r="W74" s="52"/>
      <c r="X74" s="52"/>
      <c r="Y74" s="52"/>
      <c r="Z74" s="52"/>
      <c r="AA74" s="52"/>
      <c r="AB74" s="52"/>
      <c r="AC74" s="52"/>
    </row>
    <row r="75">
      <c r="A75" s="48">
        <v>43847.0</v>
      </c>
      <c r="B75" s="49" t="s">
        <v>42</v>
      </c>
      <c r="C75" s="49" t="s">
        <v>92</v>
      </c>
      <c r="D75" s="49">
        <v>1.0</v>
      </c>
      <c r="E75" s="50">
        <v>13.5</v>
      </c>
      <c r="F75" s="54">
        <f t="shared" si="4"/>
        <v>13.5</v>
      </c>
      <c r="G75" s="53"/>
      <c r="H75" s="52"/>
      <c r="I75" s="52"/>
      <c r="J75" s="52"/>
      <c r="K75" s="52"/>
      <c r="L75" s="52"/>
      <c r="M75" s="52"/>
      <c r="N75" s="52"/>
      <c r="O75" s="52"/>
      <c r="P75" s="52"/>
      <c r="Q75" s="52"/>
      <c r="R75" s="52"/>
      <c r="S75" s="52"/>
      <c r="T75" s="52"/>
      <c r="U75" s="52"/>
      <c r="V75" s="52"/>
      <c r="W75" s="52"/>
      <c r="X75" s="52"/>
      <c r="Y75" s="52"/>
      <c r="Z75" s="52"/>
      <c r="AA75" s="52"/>
      <c r="AB75" s="52"/>
      <c r="AC75" s="52"/>
    </row>
    <row r="76">
      <c r="A76" s="52"/>
      <c r="B76" s="49" t="s">
        <v>133</v>
      </c>
      <c r="C76" s="49" t="s">
        <v>134</v>
      </c>
      <c r="D76" s="49">
        <v>1.0</v>
      </c>
      <c r="E76" s="50">
        <v>24.5</v>
      </c>
      <c r="F76" s="54">
        <f t="shared" si="4"/>
        <v>24.5</v>
      </c>
      <c r="G76" s="53"/>
      <c r="H76" s="52"/>
      <c r="I76" s="52"/>
      <c r="J76" s="52"/>
      <c r="K76" s="52"/>
      <c r="L76" s="52"/>
      <c r="M76" s="52"/>
      <c r="N76" s="52"/>
      <c r="O76" s="52"/>
      <c r="P76" s="52"/>
      <c r="Q76" s="52"/>
      <c r="R76" s="52"/>
      <c r="S76" s="52"/>
      <c r="T76" s="52"/>
      <c r="U76" s="52"/>
      <c r="V76" s="52"/>
      <c r="W76" s="52"/>
      <c r="X76" s="52"/>
      <c r="Y76" s="52"/>
      <c r="Z76" s="52"/>
      <c r="AA76" s="52"/>
      <c r="AB76" s="52"/>
      <c r="AC76" s="52"/>
    </row>
    <row r="77">
      <c r="A77" s="52"/>
      <c r="B77" s="49" t="s">
        <v>135</v>
      </c>
      <c r="C77" s="49" t="s">
        <v>136</v>
      </c>
      <c r="D77" s="49">
        <v>3.0</v>
      </c>
      <c r="E77" s="50">
        <v>14.5</v>
      </c>
      <c r="F77" s="54">
        <f t="shared" si="4"/>
        <v>43.5</v>
      </c>
      <c r="G77" s="53"/>
      <c r="H77" s="52"/>
      <c r="I77" s="52"/>
      <c r="J77" s="52"/>
      <c r="K77" s="52"/>
      <c r="L77" s="52"/>
      <c r="M77" s="52"/>
      <c r="N77" s="52"/>
      <c r="O77" s="52"/>
      <c r="P77" s="52"/>
      <c r="Q77" s="52"/>
      <c r="R77" s="52"/>
      <c r="S77" s="52"/>
      <c r="T77" s="52"/>
      <c r="U77" s="52"/>
      <c r="V77" s="52"/>
      <c r="W77" s="52"/>
      <c r="X77" s="52"/>
      <c r="Y77" s="52"/>
      <c r="Z77" s="52"/>
      <c r="AA77" s="52"/>
      <c r="AB77" s="52"/>
      <c r="AC77" s="52"/>
    </row>
    <row r="78">
      <c r="A78" s="52"/>
      <c r="B78" s="49" t="s">
        <v>137</v>
      </c>
      <c r="C78" s="49" t="s">
        <v>138</v>
      </c>
      <c r="D78" s="49">
        <v>4.0</v>
      </c>
      <c r="E78" s="50">
        <v>6.5</v>
      </c>
      <c r="F78" s="54">
        <f t="shared" si="4"/>
        <v>26</v>
      </c>
      <c r="G78" s="53"/>
      <c r="H78" s="52"/>
      <c r="I78" s="52"/>
      <c r="J78" s="52"/>
      <c r="K78" s="52"/>
      <c r="L78" s="52"/>
      <c r="M78" s="52"/>
      <c r="N78" s="52"/>
      <c r="O78" s="52"/>
      <c r="P78" s="52"/>
      <c r="Q78" s="52"/>
      <c r="R78" s="52"/>
      <c r="S78" s="52"/>
      <c r="T78" s="52"/>
      <c r="U78" s="52"/>
      <c r="V78" s="52"/>
      <c r="W78" s="52"/>
      <c r="X78" s="52"/>
      <c r="Y78" s="52"/>
      <c r="Z78" s="52"/>
      <c r="AA78" s="52"/>
      <c r="AB78" s="52"/>
      <c r="AC78" s="52"/>
    </row>
    <row r="79">
      <c r="A79" s="52"/>
      <c r="B79" s="49" t="s">
        <v>99</v>
      </c>
      <c r="C79" s="49" t="s">
        <v>139</v>
      </c>
      <c r="D79" s="49">
        <v>1.0</v>
      </c>
      <c r="E79" s="50">
        <v>16.5</v>
      </c>
      <c r="F79" s="54">
        <f t="shared" si="4"/>
        <v>16.5</v>
      </c>
      <c r="G79" s="53"/>
      <c r="H79" s="52"/>
      <c r="I79" s="52"/>
      <c r="J79" s="52"/>
      <c r="K79" s="52"/>
      <c r="L79" s="52"/>
      <c r="M79" s="52"/>
      <c r="N79" s="52"/>
      <c r="O79" s="52"/>
      <c r="P79" s="52"/>
      <c r="Q79" s="52"/>
      <c r="R79" s="52"/>
      <c r="S79" s="52"/>
      <c r="T79" s="52"/>
      <c r="U79" s="52"/>
      <c r="V79" s="52"/>
      <c r="W79" s="52"/>
      <c r="X79" s="52"/>
      <c r="Y79" s="52"/>
      <c r="Z79" s="52"/>
      <c r="AA79" s="52"/>
      <c r="AB79" s="52"/>
      <c r="AC79" s="52"/>
    </row>
    <row r="80">
      <c r="A80" s="52"/>
      <c r="B80" s="49" t="s">
        <v>140</v>
      </c>
      <c r="C80" s="49" t="s">
        <v>141</v>
      </c>
      <c r="D80" s="49">
        <v>1.0</v>
      </c>
      <c r="E80" s="50">
        <v>24.99</v>
      </c>
      <c r="F80" s="52"/>
      <c r="G80" s="57">
        <f t="shared" ref="G80:G82" si="5">multiply(D80, E80)</f>
        <v>24.99</v>
      </c>
      <c r="H80" s="52"/>
      <c r="I80" s="52"/>
      <c r="J80" s="52"/>
      <c r="K80" s="52"/>
      <c r="L80" s="52"/>
      <c r="M80" s="52"/>
      <c r="N80" s="52"/>
      <c r="O80" s="52"/>
      <c r="P80" s="52"/>
      <c r="Q80" s="52"/>
      <c r="R80" s="52"/>
      <c r="S80" s="52"/>
      <c r="T80" s="52"/>
      <c r="U80" s="52"/>
      <c r="V80" s="52"/>
      <c r="W80" s="52"/>
      <c r="X80" s="52"/>
      <c r="Y80" s="52"/>
      <c r="Z80" s="52"/>
      <c r="AA80" s="52"/>
      <c r="AB80" s="52"/>
      <c r="AC80" s="52"/>
    </row>
    <row r="81">
      <c r="A81" s="52"/>
      <c r="B81" s="49" t="s">
        <v>142</v>
      </c>
      <c r="C81" s="49" t="s">
        <v>130</v>
      </c>
      <c r="D81" s="49">
        <v>1.0</v>
      </c>
      <c r="E81" s="50">
        <v>16.5</v>
      </c>
      <c r="F81" s="52"/>
      <c r="G81" s="57">
        <f t="shared" si="5"/>
        <v>16.5</v>
      </c>
      <c r="H81" s="52"/>
      <c r="I81" s="52"/>
      <c r="J81" s="52"/>
      <c r="K81" s="52"/>
      <c r="L81" s="52"/>
      <c r="M81" s="52"/>
      <c r="N81" s="52"/>
      <c r="O81" s="52"/>
      <c r="P81" s="52"/>
      <c r="Q81" s="52"/>
      <c r="R81" s="52"/>
      <c r="S81" s="52"/>
      <c r="T81" s="52"/>
      <c r="U81" s="52"/>
      <c r="V81" s="52"/>
      <c r="W81" s="52"/>
      <c r="X81" s="52"/>
      <c r="Y81" s="52"/>
      <c r="Z81" s="52"/>
      <c r="AA81" s="52"/>
      <c r="AB81" s="52"/>
      <c r="AC81" s="52"/>
    </row>
    <row r="82">
      <c r="A82" s="52"/>
      <c r="B82" s="49" t="s">
        <v>47</v>
      </c>
      <c r="C82" s="49" t="s">
        <v>143</v>
      </c>
      <c r="D82" s="49">
        <v>4.0</v>
      </c>
      <c r="E82" s="50">
        <v>6.5</v>
      </c>
      <c r="F82" s="52"/>
      <c r="G82" s="57">
        <f t="shared" si="5"/>
        <v>26</v>
      </c>
      <c r="H82" s="54">
        <f>SUM(F75:F82, G80:G82)</f>
        <v>191.49</v>
      </c>
      <c r="I82" s="52"/>
      <c r="J82" s="52"/>
      <c r="K82" s="52"/>
      <c r="L82" s="52"/>
      <c r="M82" s="52"/>
      <c r="N82" s="52"/>
      <c r="O82" s="52"/>
      <c r="P82" s="52"/>
      <c r="Q82" s="52"/>
      <c r="R82" s="52"/>
      <c r="S82" s="52"/>
      <c r="T82" s="52"/>
      <c r="U82" s="52"/>
      <c r="V82" s="52"/>
      <c r="W82" s="52"/>
      <c r="X82" s="52"/>
      <c r="Y82" s="52"/>
      <c r="Z82" s="52"/>
      <c r="AA82" s="52"/>
      <c r="AB82" s="52"/>
      <c r="AC82" s="52"/>
    </row>
    <row r="83">
      <c r="A83" s="48">
        <v>43850.0</v>
      </c>
      <c r="B83" s="49" t="s">
        <v>144</v>
      </c>
      <c r="C83" s="49" t="s">
        <v>123</v>
      </c>
      <c r="D83" s="49">
        <v>3.0</v>
      </c>
      <c r="E83" s="50">
        <v>24.5</v>
      </c>
      <c r="F83" s="54">
        <f t="shared" ref="F83:F87" si="6">MULTIPLY(D83, E83)</f>
        <v>73.5</v>
      </c>
      <c r="G83" s="53"/>
      <c r="H83" s="52"/>
      <c r="I83" s="52"/>
      <c r="J83" s="52"/>
      <c r="K83" s="52"/>
      <c r="L83" s="52"/>
      <c r="M83" s="52"/>
      <c r="N83" s="52"/>
      <c r="O83" s="52"/>
      <c r="P83" s="52"/>
      <c r="Q83" s="52"/>
      <c r="R83" s="52"/>
      <c r="S83" s="52"/>
      <c r="T83" s="52"/>
      <c r="U83" s="52"/>
      <c r="V83" s="52"/>
      <c r="W83" s="52"/>
      <c r="X83" s="52"/>
      <c r="Y83" s="52"/>
      <c r="Z83" s="52"/>
      <c r="AA83" s="52"/>
      <c r="AB83" s="52"/>
      <c r="AC83" s="52"/>
    </row>
    <row r="84">
      <c r="A84" s="52"/>
      <c r="B84" s="49" t="s">
        <v>145</v>
      </c>
      <c r="C84" s="49" t="s">
        <v>116</v>
      </c>
      <c r="D84" s="49">
        <v>1.0</v>
      </c>
      <c r="E84" s="50">
        <v>14.5</v>
      </c>
      <c r="F84" s="54">
        <f t="shared" si="6"/>
        <v>14.5</v>
      </c>
      <c r="G84" s="53"/>
      <c r="H84" s="52"/>
      <c r="I84" s="52"/>
      <c r="J84" s="52"/>
      <c r="K84" s="52"/>
      <c r="L84" s="52"/>
      <c r="M84" s="52"/>
      <c r="N84" s="52"/>
      <c r="O84" s="52"/>
      <c r="P84" s="52"/>
      <c r="Q84" s="52"/>
      <c r="R84" s="52"/>
      <c r="S84" s="52"/>
      <c r="T84" s="52"/>
      <c r="U84" s="52"/>
      <c r="V84" s="52"/>
      <c r="W84" s="52"/>
      <c r="X84" s="52"/>
      <c r="Y84" s="52"/>
      <c r="Z84" s="52"/>
      <c r="AA84" s="52"/>
      <c r="AB84" s="52"/>
      <c r="AC84" s="52"/>
    </row>
    <row r="85">
      <c r="A85" s="52"/>
      <c r="B85" s="49" t="s">
        <v>146</v>
      </c>
      <c r="C85" s="49" t="s">
        <v>41</v>
      </c>
      <c r="D85" s="49">
        <v>5.0</v>
      </c>
      <c r="E85" s="50">
        <v>10.0</v>
      </c>
      <c r="F85" s="54">
        <f t="shared" si="6"/>
        <v>50</v>
      </c>
      <c r="G85" s="53"/>
      <c r="H85" s="52"/>
      <c r="I85" s="52"/>
      <c r="J85" s="52"/>
      <c r="K85" s="52"/>
      <c r="L85" s="52"/>
      <c r="M85" s="52"/>
      <c r="N85" s="52"/>
      <c r="O85" s="52"/>
      <c r="P85" s="52"/>
      <c r="Q85" s="52"/>
      <c r="R85" s="52"/>
      <c r="S85" s="52"/>
      <c r="T85" s="52"/>
      <c r="U85" s="52"/>
      <c r="V85" s="52"/>
      <c r="W85" s="52"/>
      <c r="X85" s="52"/>
      <c r="Y85" s="52"/>
      <c r="Z85" s="52"/>
      <c r="AA85" s="52"/>
      <c r="AB85" s="52"/>
      <c r="AC85" s="52"/>
    </row>
    <row r="86">
      <c r="A86" s="52"/>
      <c r="B86" s="49" t="s">
        <v>147</v>
      </c>
      <c r="C86" s="49" t="s">
        <v>46</v>
      </c>
      <c r="D86" s="49">
        <v>2.0</v>
      </c>
      <c r="E86" s="50">
        <v>16.5</v>
      </c>
      <c r="F86" s="54">
        <f t="shared" si="6"/>
        <v>33</v>
      </c>
      <c r="G86" s="53"/>
      <c r="H86" s="52"/>
      <c r="I86" s="52"/>
      <c r="J86" s="52"/>
      <c r="K86" s="52"/>
      <c r="L86" s="52"/>
      <c r="M86" s="52"/>
      <c r="N86" s="52"/>
      <c r="O86" s="52"/>
      <c r="P86" s="52"/>
      <c r="Q86" s="52"/>
      <c r="R86" s="52"/>
      <c r="S86" s="52"/>
      <c r="T86" s="52"/>
      <c r="U86" s="52"/>
      <c r="V86" s="52"/>
      <c r="W86" s="52"/>
      <c r="X86" s="52"/>
      <c r="Y86" s="52"/>
      <c r="Z86" s="52"/>
      <c r="AA86" s="52"/>
      <c r="AB86" s="52"/>
      <c r="AC86" s="52"/>
    </row>
    <row r="87">
      <c r="A87" s="52"/>
      <c r="B87" s="49" t="s">
        <v>148</v>
      </c>
      <c r="C87" s="49" t="s">
        <v>149</v>
      </c>
      <c r="D87" s="49">
        <v>5.0</v>
      </c>
      <c r="E87" s="50">
        <v>12.5</v>
      </c>
      <c r="F87" s="54">
        <f t="shared" si="6"/>
        <v>62.5</v>
      </c>
      <c r="G87" s="53"/>
      <c r="H87" s="52"/>
      <c r="I87" s="52"/>
      <c r="J87" s="52"/>
      <c r="K87" s="52"/>
      <c r="L87" s="52"/>
      <c r="M87" s="52"/>
      <c r="N87" s="52"/>
      <c r="O87" s="52"/>
      <c r="P87" s="52"/>
      <c r="Q87" s="52"/>
      <c r="R87" s="52"/>
      <c r="S87" s="52"/>
      <c r="T87" s="52"/>
      <c r="U87" s="52"/>
      <c r="V87" s="52"/>
      <c r="W87" s="52"/>
      <c r="X87" s="52"/>
      <c r="Y87" s="52"/>
      <c r="Z87" s="52"/>
      <c r="AA87" s="52"/>
      <c r="AB87" s="52"/>
      <c r="AC87" s="52"/>
    </row>
    <row r="88">
      <c r="A88" s="52"/>
      <c r="B88" s="49" t="s">
        <v>148</v>
      </c>
      <c r="C88" s="49" t="s">
        <v>150</v>
      </c>
      <c r="D88" s="49">
        <v>5.0</v>
      </c>
      <c r="E88" s="50">
        <v>12.5</v>
      </c>
      <c r="F88" s="52"/>
      <c r="G88" s="57">
        <f>multiply(D88, E88)</f>
        <v>62.5</v>
      </c>
      <c r="H88" s="52"/>
      <c r="I88" s="52"/>
      <c r="J88" s="52"/>
      <c r="K88" s="52"/>
      <c r="L88" s="52"/>
      <c r="M88" s="52"/>
      <c r="N88" s="52"/>
      <c r="O88" s="52"/>
      <c r="P88" s="52"/>
      <c r="Q88" s="52"/>
      <c r="R88" s="52"/>
      <c r="S88" s="52"/>
      <c r="T88" s="52"/>
      <c r="U88" s="52"/>
      <c r="V88" s="52"/>
      <c r="W88" s="52"/>
      <c r="X88" s="52"/>
      <c r="Y88" s="52"/>
      <c r="Z88" s="52"/>
      <c r="AA88" s="52"/>
      <c r="AB88" s="52"/>
      <c r="AC88" s="52"/>
    </row>
    <row r="89">
      <c r="A89" s="52"/>
      <c r="B89" s="49" t="s">
        <v>151</v>
      </c>
      <c r="C89" s="49" t="s">
        <v>46</v>
      </c>
      <c r="D89" s="49">
        <v>3.0</v>
      </c>
      <c r="E89" s="50">
        <v>13.5</v>
      </c>
      <c r="F89" s="54">
        <f>MULTIPLY(D89, E89)</f>
        <v>40.5</v>
      </c>
      <c r="G89" s="53"/>
      <c r="H89" s="52"/>
      <c r="I89" s="52"/>
      <c r="J89" s="52"/>
      <c r="K89" s="52"/>
      <c r="L89" s="52"/>
      <c r="M89" s="52"/>
      <c r="N89" s="52"/>
      <c r="O89" s="52"/>
      <c r="P89" s="52"/>
      <c r="Q89" s="52"/>
      <c r="R89" s="52"/>
      <c r="S89" s="52"/>
      <c r="T89" s="52"/>
      <c r="U89" s="52"/>
      <c r="V89" s="52"/>
      <c r="W89" s="52"/>
      <c r="X89" s="52"/>
      <c r="Y89" s="52"/>
      <c r="Z89" s="52"/>
      <c r="AA89" s="52"/>
      <c r="AB89" s="52"/>
      <c r="AC89" s="52"/>
    </row>
    <row r="90">
      <c r="A90" s="52"/>
      <c r="B90" s="49" t="s">
        <v>152</v>
      </c>
      <c r="C90" s="49" t="s">
        <v>153</v>
      </c>
      <c r="D90" s="49">
        <v>4.0</v>
      </c>
      <c r="E90" s="50">
        <v>13.5</v>
      </c>
      <c r="F90" s="52"/>
      <c r="G90" s="57">
        <f>multiply(D90, E90)</f>
        <v>54</v>
      </c>
      <c r="H90" s="52"/>
      <c r="I90" s="52"/>
      <c r="J90" s="52"/>
      <c r="K90" s="52"/>
      <c r="L90" s="52"/>
      <c r="M90" s="52"/>
      <c r="N90" s="52"/>
      <c r="O90" s="52"/>
      <c r="P90" s="52"/>
      <c r="Q90" s="52"/>
      <c r="R90" s="52"/>
      <c r="S90" s="52"/>
      <c r="T90" s="52"/>
      <c r="U90" s="52"/>
      <c r="V90" s="52"/>
      <c r="W90" s="52"/>
      <c r="X90" s="52"/>
      <c r="Y90" s="52"/>
      <c r="Z90" s="52"/>
      <c r="AA90" s="52"/>
      <c r="AB90" s="52"/>
      <c r="AC90" s="52"/>
    </row>
    <row r="91">
      <c r="A91" s="52"/>
      <c r="B91" s="49" t="s">
        <v>154</v>
      </c>
      <c r="C91" s="49" t="s">
        <v>155</v>
      </c>
      <c r="D91" s="49">
        <v>1.0</v>
      </c>
      <c r="E91" s="50">
        <v>14.5</v>
      </c>
      <c r="F91" s="54">
        <f>MULTIPLY(D91, E91)</f>
        <v>14.5</v>
      </c>
      <c r="G91" s="53"/>
      <c r="H91" s="52"/>
      <c r="I91" s="52"/>
      <c r="J91" s="52"/>
      <c r="K91" s="52"/>
      <c r="L91" s="52"/>
      <c r="M91" s="52"/>
      <c r="N91" s="52"/>
      <c r="O91" s="52"/>
      <c r="P91" s="52"/>
      <c r="Q91" s="52"/>
      <c r="R91" s="52"/>
      <c r="S91" s="52"/>
      <c r="T91" s="52"/>
      <c r="U91" s="52"/>
      <c r="V91" s="52"/>
      <c r="W91" s="52"/>
      <c r="X91" s="52"/>
      <c r="Y91" s="52"/>
      <c r="Z91" s="52"/>
      <c r="AA91" s="52"/>
      <c r="AB91" s="52"/>
      <c r="AC91" s="52"/>
    </row>
    <row r="92">
      <c r="A92" s="52"/>
      <c r="B92" s="49" t="s">
        <v>47</v>
      </c>
      <c r="C92" s="49" t="s">
        <v>150</v>
      </c>
      <c r="D92" s="49">
        <v>1.0</v>
      </c>
      <c r="E92" s="50">
        <v>6.5</v>
      </c>
      <c r="F92" s="52"/>
      <c r="G92" s="57">
        <f>multiply(D92, E92)</f>
        <v>6.5</v>
      </c>
      <c r="H92" s="54">
        <f>sum(F83:F92, G83:G92)</f>
        <v>411.5</v>
      </c>
      <c r="I92" s="52"/>
      <c r="J92" s="52"/>
      <c r="K92" s="52"/>
      <c r="L92" s="52"/>
      <c r="M92" s="52"/>
      <c r="N92" s="52"/>
      <c r="O92" s="52"/>
      <c r="P92" s="52"/>
      <c r="Q92" s="52"/>
      <c r="R92" s="52"/>
      <c r="S92" s="52"/>
      <c r="T92" s="52"/>
      <c r="U92" s="52"/>
      <c r="V92" s="52"/>
      <c r="W92" s="52"/>
      <c r="X92" s="52"/>
      <c r="Y92" s="52"/>
      <c r="Z92" s="52"/>
      <c r="AA92" s="52"/>
      <c r="AB92" s="52"/>
      <c r="AC92" s="52"/>
    </row>
    <row r="93">
      <c r="A93" s="48">
        <v>43854.0</v>
      </c>
      <c r="B93" s="49" t="s">
        <v>54</v>
      </c>
      <c r="C93" s="49" t="s">
        <v>156</v>
      </c>
      <c r="D93" s="49">
        <v>1.0</v>
      </c>
      <c r="E93" s="50">
        <v>24.5</v>
      </c>
      <c r="F93" s="54">
        <f t="shared" ref="F93:F95" si="7">MULTIPLY(D93, E93)</f>
        <v>24.5</v>
      </c>
      <c r="G93" s="53"/>
      <c r="H93" s="52"/>
      <c r="I93" s="52"/>
      <c r="J93" s="52"/>
      <c r="K93" s="52"/>
      <c r="L93" s="52"/>
      <c r="M93" s="52"/>
      <c r="N93" s="52"/>
      <c r="O93" s="52"/>
      <c r="P93" s="52"/>
      <c r="Q93" s="52"/>
      <c r="R93" s="52"/>
      <c r="S93" s="52"/>
      <c r="T93" s="52"/>
      <c r="U93" s="52"/>
      <c r="V93" s="52"/>
      <c r="W93" s="52"/>
      <c r="X93" s="52"/>
      <c r="Y93" s="52"/>
      <c r="Z93" s="52"/>
      <c r="AA93" s="52"/>
      <c r="AB93" s="52"/>
      <c r="AC93" s="52"/>
    </row>
    <row r="94">
      <c r="A94" s="52"/>
      <c r="B94" s="49" t="s">
        <v>56</v>
      </c>
      <c r="C94" s="49" t="s">
        <v>123</v>
      </c>
      <c r="D94" s="49">
        <v>1.0</v>
      </c>
      <c r="E94" s="50">
        <v>14.5</v>
      </c>
      <c r="F94" s="54">
        <f t="shared" si="7"/>
        <v>14.5</v>
      </c>
      <c r="G94" s="53"/>
      <c r="H94" s="52"/>
      <c r="I94" s="52"/>
      <c r="J94" s="52"/>
      <c r="K94" s="52"/>
      <c r="L94" s="52"/>
      <c r="M94" s="52"/>
      <c r="N94" s="52"/>
      <c r="O94" s="52"/>
      <c r="P94" s="52"/>
      <c r="Q94" s="52"/>
      <c r="R94" s="52"/>
      <c r="S94" s="52"/>
      <c r="T94" s="52"/>
      <c r="U94" s="52"/>
      <c r="V94" s="52"/>
      <c r="W94" s="52"/>
      <c r="X94" s="52"/>
      <c r="Y94" s="52"/>
      <c r="Z94" s="52"/>
      <c r="AA94" s="52"/>
      <c r="AB94" s="52"/>
      <c r="AC94" s="52"/>
    </row>
    <row r="95">
      <c r="A95" s="52"/>
      <c r="B95" s="49" t="s">
        <v>146</v>
      </c>
      <c r="C95" s="49" t="s">
        <v>157</v>
      </c>
      <c r="D95" s="49">
        <v>34.0</v>
      </c>
      <c r="E95" s="50">
        <v>10.0</v>
      </c>
      <c r="F95" s="54">
        <f t="shared" si="7"/>
        <v>340</v>
      </c>
      <c r="G95" s="53"/>
      <c r="H95" s="52"/>
      <c r="I95" s="52"/>
      <c r="J95" s="52"/>
      <c r="K95" s="52"/>
      <c r="L95" s="52"/>
      <c r="M95" s="52"/>
      <c r="N95" s="52"/>
      <c r="O95" s="52"/>
      <c r="P95" s="52"/>
      <c r="Q95" s="52"/>
      <c r="R95" s="52"/>
      <c r="S95" s="52"/>
      <c r="T95" s="52"/>
      <c r="U95" s="52"/>
      <c r="V95" s="52"/>
      <c r="W95" s="52"/>
      <c r="X95" s="52"/>
      <c r="Y95" s="52"/>
      <c r="Z95" s="52"/>
      <c r="AA95" s="52"/>
      <c r="AB95" s="52"/>
      <c r="AC95" s="52"/>
    </row>
    <row r="96">
      <c r="A96" s="52"/>
      <c r="B96" s="49" t="s">
        <v>47</v>
      </c>
      <c r="C96" s="49" t="s">
        <v>158</v>
      </c>
      <c r="D96" s="49">
        <v>1.0</v>
      </c>
      <c r="E96" s="50">
        <v>6.5</v>
      </c>
      <c r="F96" s="52"/>
      <c r="G96" s="57">
        <f>multiply(D96, E96)</f>
        <v>6.5</v>
      </c>
      <c r="H96" s="52"/>
      <c r="I96" s="52"/>
      <c r="J96" s="52"/>
      <c r="K96" s="52"/>
      <c r="L96" s="52"/>
      <c r="M96" s="52"/>
      <c r="N96" s="52"/>
      <c r="O96" s="52"/>
      <c r="P96" s="52"/>
      <c r="Q96" s="52"/>
      <c r="R96" s="52"/>
      <c r="S96" s="52"/>
      <c r="T96" s="52"/>
      <c r="U96" s="52"/>
      <c r="V96" s="52"/>
      <c r="W96" s="52"/>
      <c r="X96" s="52"/>
      <c r="Y96" s="52"/>
      <c r="Z96" s="52"/>
      <c r="AA96" s="52"/>
      <c r="AB96" s="52"/>
      <c r="AC96" s="52"/>
    </row>
    <row r="97">
      <c r="A97" s="52"/>
      <c r="B97" s="49" t="s">
        <v>159</v>
      </c>
      <c r="C97" s="49" t="s">
        <v>160</v>
      </c>
      <c r="D97" s="49">
        <v>3.0</v>
      </c>
      <c r="E97" s="50">
        <v>6.5</v>
      </c>
      <c r="F97" s="54">
        <f t="shared" ref="F97:F100" si="8">MULTIPLY(D97, E97)</f>
        <v>19.5</v>
      </c>
      <c r="G97" s="53"/>
      <c r="H97" s="52"/>
      <c r="I97" s="52"/>
      <c r="J97" s="52"/>
      <c r="K97" s="52"/>
      <c r="L97" s="52"/>
      <c r="M97" s="52"/>
      <c r="N97" s="52"/>
      <c r="O97" s="52"/>
      <c r="P97" s="52"/>
      <c r="Q97" s="52"/>
      <c r="R97" s="52"/>
      <c r="S97" s="52"/>
      <c r="T97" s="52"/>
      <c r="U97" s="52"/>
      <c r="V97" s="52"/>
      <c r="W97" s="52"/>
      <c r="X97" s="52"/>
      <c r="Y97" s="52"/>
      <c r="Z97" s="52"/>
      <c r="AA97" s="52"/>
      <c r="AB97" s="52"/>
      <c r="AC97" s="52"/>
    </row>
    <row r="98">
      <c r="A98" s="52"/>
      <c r="B98" s="49" t="s">
        <v>75</v>
      </c>
      <c r="C98" s="49" t="s">
        <v>161</v>
      </c>
      <c r="D98" s="49">
        <v>5.0</v>
      </c>
      <c r="E98" s="50">
        <v>7.5</v>
      </c>
      <c r="F98" s="54">
        <f t="shared" si="8"/>
        <v>37.5</v>
      </c>
      <c r="G98" s="53"/>
      <c r="H98" s="52"/>
      <c r="I98" s="52"/>
      <c r="J98" s="52"/>
      <c r="K98" s="52"/>
      <c r="L98" s="52"/>
      <c r="M98" s="52"/>
      <c r="N98" s="52"/>
      <c r="O98" s="52"/>
      <c r="P98" s="52"/>
      <c r="Q98" s="52"/>
      <c r="R98" s="52"/>
      <c r="S98" s="52"/>
      <c r="T98" s="52"/>
      <c r="U98" s="52"/>
      <c r="V98" s="52"/>
      <c r="W98" s="52"/>
      <c r="X98" s="52"/>
      <c r="Y98" s="52"/>
      <c r="Z98" s="52"/>
      <c r="AA98" s="52"/>
      <c r="AB98" s="52"/>
      <c r="AC98" s="52"/>
    </row>
    <row r="99">
      <c r="A99" s="52"/>
      <c r="B99" s="49" t="s">
        <v>162</v>
      </c>
      <c r="C99" s="49" t="s">
        <v>163</v>
      </c>
      <c r="D99" s="49">
        <v>4.0</v>
      </c>
      <c r="E99" s="50">
        <v>8.5</v>
      </c>
      <c r="F99" s="54">
        <f t="shared" si="8"/>
        <v>34</v>
      </c>
      <c r="G99" s="53"/>
      <c r="H99" s="54">
        <f>sum(F93:F99, G93:G99)</f>
        <v>476.5</v>
      </c>
      <c r="I99" s="52"/>
      <c r="J99" s="52"/>
      <c r="K99" s="52"/>
      <c r="L99" s="52"/>
      <c r="M99" s="52"/>
      <c r="N99" s="52"/>
      <c r="O99" s="52"/>
      <c r="P99" s="52"/>
      <c r="Q99" s="52"/>
      <c r="R99" s="52"/>
      <c r="S99" s="52"/>
      <c r="T99" s="52"/>
      <c r="U99" s="52"/>
      <c r="V99" s="52"/>
      <c r="W99" s="52"/>
      <c r="X99" s="52"/>
      <c r="Y99" s="52"/>
      <c r="Z99" s="52"/>
      <c r="AA99" s="52"/>
      <c r="AB99" s="52"/>
      <c r="AC99" s="52"/>
    </row>
    <row r="100">
      <c r="A100" s="48">
        <v>43868.0</v>
      </c>
      <c r="B100" s="49" t="s">
        <v>164</v>
      </c>
      <c r="C100" s="49" t="s">
        <v>165</v>
      </c>
      <c r="D100" s="49">
        <v>3.0</v>
      </c>
      <c r="E100" s="50">
        <v>24.5</v>
      </c>
      <c r="F100" s="54">
        <f t="shared" si="8"/>
        <v>73.5</v>
      </c>
      <c r="G100" s="53"/>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49" t="s">
        <v>166</v>
      </c>
      <c r="C101" s="49" t="s">
        <v>167</v>
      </c>
      <c r="D101" s="49">
        <v>1.0</v>
      </c>
      <c r="E101" s="50">
        <v>16.5</v>
      </c>
      <c r="F101" s="52"/>
      <c r="G101" s="57">
        <f>multiply(D101, E101)</f>
        <v>16.5</v>
      </c>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49" t="s">
        <v>168</v>
      </c>
      <c r="C102" s="49" t="s">
        <v>169</v>
      </c>
      <c r="D102" s="49">
        <v>2.0</v>
      </c>
      <c r="E102" s="50">
        <v>6.5</v>
      </c>
      <c r="F102" s="54">
        <f t="shared" ref="F102:F146" si="9">MULTIPLY(D102, E102)</f>
        <v>13</v>
      </c>
      <c r="G102" s="53"/>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49" t="s">
        <v>170</v>
      </c>
      <c r="C103" s="52"/>
      <c r="D103" s="49">
        <v>1.0</v>
      </c>
      <c r="E103" s="50">
        <v>14.5</v>
      </c>
      <c r="F103" s="54">
        <f t="shared" si="9"/>
        <v>14.5</v>
      </c>
      <c r="G103" s="53"/>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49" t="s">
        <v>171</v>
      </c>
      <c r="C104" s="52"/>
      <c r="D104" s="49">
        <v>2.0</v>
      </c>
      <c r="E104" s="50">
        <v>6.5</v>
      </c>
      <c r="F104" s="54">
        <f t="shared" si="9"/>
        <v>13</v>
      </c>
      <c r="G104" s="53"/>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49" t="s">
        <v>172</v>
      </c>
      <c r="C105" s="49" t="s">
        <v>173</v>
      </c>
      <c r="D105" s="49">
        <v>2.0</v>
      </c>
      <c r="E105" s="50">
        <v>14.5</v>
      </c>
      <c r="F105" s="54">
        <f t="shared" si="9"/>
        <v>29</v>
      </c>
      <c r="G105" s="53"/>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49" t="s">
        <v>174</v>
      </c>
      <c r="C106" s="49" t="s">
        <v>175</v>
      </c>
      <c r="D106" s="49">
        <v>3.0</v>
      </c>
      <c r="E106" s="50">
        <v>13.5</v>
      </c>
      <c r="F106" s="54">
        <f t="shared" si="9"/>
        <v>40.5</v>
      </c>
      <c r="G106" s="53"/>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49" t="s">
        <v>176</v>
      </c>
      <c r="C107" s="49" t="s">
        <v>175</v>
      </c>
      <c r="D107" s="49">
        <v>1.0</v>
      </c>
      <c r="E107" s="50">
        <v>14.5</v>
      </c>
      <c r="F107" s="54">
        <f t="shared" si="9"/>
        <v>14.5</v>
      </c>
      <c r="G107" s="53"/>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49" t="s">
        <v>177</v>
      </c>
      <c r="C108" s="49" t="s">
        <v>178</v>
      </c>
      <c r="D108" s="49">
        <v>1.0</v>
      </c>
      <c r="E108" s="50">
        <v>13.5</v>
      </c>
      <c r="F108" s="54">
        <f t="shared" si="9"/>
        <v>13.5</v>
      </c>
      <c r="G108" s="53"/>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49" t="s">
        <v>179</v>
      </c>
      <c r="C109" s="49" t="s">
        <v>180</v>
      </c>
      <c r="D109" s="49">
        <v>1.0</v>
      </c>
      <c r="E109" s="50">
        <v>1.75</v>
      </c>
      <c r="F109" s="54">
        <f t="shared" si="9"/>
        <v>1.75</v>
      </c>
      <c r="G109" s="53"/>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49" t="s">
        <v>181</v>
      </c>
      <c r="C110" s="49" t="s">
        <v>182</v>
      </c>
      <c r="D110" s="49">
        <v>46.0</v>
      </c>
      <c r="E110" s="50">
        <v>18.5</v>
      </c>
      <c r="F110" s="54">
        <f t="shared" si="9"/>
        <v>851</v>
      </c>
      <c r="G110" s="53"/>
      <c r="H110" s="54">
        <f>sum(F100:G110)</f>
        <v>1080.75</v>
      </c>
      <c r="I110" s="52"/>
      <c r="J110" s="52"/>
      <c r="K110" s="52"/>
      <c r="L110" s="52"/>
      <c r="M110" s="52"/>
      <c r="N110" s="52"/>
      <c r="O110" s="52"/>
      <c r="P110" s="52"/>
      <c r="Q110" s="52"/>
      <c r="R110" s="52"/>
      <c r="S110" s="52"/>
      <c r="T110" s="52"/>
      <c r="U110" s="52"/>
      <c r="V110" s="52"/>
      <c r="W110" s="52"/>
      <c r="X110" s="52"/>
      <c r="Y110" s="52"/>
      <c r="Z110" s="52"/>
      <c r="AA110" s="52"/>
      <c r="AB110" s="52"/>
      <c r="AC110" s="52"/>
    </row>
    <row r="111">
      <c r="A111" s="48">
        <v>43877.0</v>
      </c>
      <c r="B111" s="49" t="s">
        <v>183</v>
      </c>
      <c r="C111" s="49" t="s">
        <v>184</v>
      </c>
      <c r="D111" s="49">
        <v>3.0</v>
      </c>
      <c r="E111" s="50">
        <v>24.5</v>
      </c>
      <c r="F111" s="54">
        <f t="shared" si="9"/>
        <v>73.5</v>
      </c>
      <c r="G111" s="53"/>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49" t="s">
        <v>181</v>
      </c>
      <c r="C112" s="49" t="s">
        <v>46</v>
      </c>
      <c r="D112" s="49">
        <v>1.0</v>
      </c>
      <c r="E112" s="50">
        <v>18.5</v>
      </c>
      <c r="F112" s="54">
        <f t="shared" si="9"/>
        <v>18.5</v>
      </c>
      <c r="G112" s="53"/>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49" t="s">
        <v>185</v>
      </c>
      <c r="C113" s="49" t="s">
        <v>46</v>
      </c>
      <c r="D113" s="49">
        <v>10.0</v>
      </c>
      <c r="E113" s="50">
        <v>6.5</v>
      </c>
      <c r="F113" s="54">
        <f t="shared" si="9"/>
        <v>65</v>
      </c>
      <c r="G113" s="53"/>
      <c r="H113" s="54">
        <f>sum(F111:F113)</f>
        <v>157</v>
      </c>
      <c r="I113" s="52"/>
      <c r="J113" s="52"/>
      <c r="K113" s="52"/>
      <c r="L113" s="52"/>
      <c r="M113" s="52"/>
      <c r="N113" s="52"/>
      <c r="O113" s="52"/>
      <c r="P113" s="52"/>
      <c r="Q113" s="52"/>
      <c r="R113" s="52"/>
      <c r="S113" s="52"/>
      <c r="T113" s="52"/>
      <c r="U113" s="52"/>
      <c r="V113" s="52"/>
      <c r="W113" s="52"/>
      <c r="X113" s="52"/>
      <c r="Y113" s="52"/>
      <c r="Z113" s="52"/>
      <c r="AA113" s="52"/>
      <c r="AB113" s="52"/>
      <c r="AC113" s="52"/>
    </row>
    <row r="114">
      <c r="A114" s="48">
        <v>43882.0</v>
      </c>
      <c r="B114" s="49" t="s">
        <v>82</v>
      </c>
      <c r="C114" s="49" t="s">
        <v>41</v>
      </c>
      <c r="D114" s="49">
        <v>4.0</v>
      </c>
      <c r="E114" s="50">
        <v>24.5</v>
      </c>
      <c r="F114" s="54">
        <f t="shared" si="9"/>
        <v>98</v>
      </c>
      <c r="G114" s="53"/>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49" t="s">
        <v>137</v>
      </c>
      <c r="C115" s="49" t="s">
        <v>186</v>
      </c>
      <c r="D115" s="49">
        <v>2.0</v>
      </c>
      <c r="E115" s="50">
        <v>6.5</v>
      </c>
      <c r="F115" s="54">
        <f t="shared" si="9"/>
        <v>13</v>
      </c>
      <c r="G115" s="53"/>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49" t="s">
        <v>187</v>
      </c>
      <c r="C116" s="49" t="s">
        <v>188</v>
      </c>
      <c r="D116" s="49">
        <v>1.0</v>
      </c>
      <c r="E116" s="50">
        <v>59.5</v>
      </c>
      <c r="F116" s="54">
        <f t="shared" si="9"/>
        <v>59.5</v>
      </c>
      <c r="G116" s="53"/>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49" t="s">
        <v>189</v>
      </c>
      <c r="C117" s="49" t="s">
        <v>188</v>
      </c>
      <c r="D117" s="49">
        <v>1.0</v>
      </c>
      <c r="E117" s="50">
        <v>14.5</v>
      </c>
      <c r="F117" s="54">
        <f t="shared" si="9"/>
        <v>14.5</v>
      </c>
      <c r="G117" s="53"/>
      <c r="H117" s="54">
        <f>sum(F114:G117)</f>
        <v>185</v>
      </c>
      <c r="I117" s="52"/>
      <c r="J117" s="52"/>
      <c r="K117" s="52"/>
      <c r="L117" s="52"/>
      <c r="M117" s="52"/>
      <c r="N117" s="52"/>
      <c r="O117" s="52"/>
      <c r="P117" s="52"/>
      <c r="Q117" s="52"/>
      <c r="R117" s="52"/>
      <c r="S117" s="52"/>
      <c r="T117" s="52"/>
      <c r="U117" s="52"/>
      <c r="V117" s="52"/>
      <c r="W117" s="52"/>
      <c r="X117" s="52"/>
      <c r="Y117" s="52"/>
      <c r="Z117" s="52"/>
      <c r="AA117" s="52"/>
      <c r="AB117" s="52"/>
      <c r="AC117" s="52"/>
    </row>
    <row r="118">
      <c r="A118" s="48">
        <v>43895.0</v>
      </c>
      <c r="B118" s="49" t="s">
        <v>40</v>
      </c>
      <c r="C118" s="49" t="s">
        <v>123</v>
      </c>
      <c r="D118" s="49">
        <v>6.0</v>
      </c>
      <c r="E118" s="50">
        <v>24.5</v>
      </c>
      <c r="F118" s="54">
        <f t="shared" si="9"/>
        <v>147</v>
      </c>
      <c r="G118" s="53"/>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49" t="s">
        <v>190</v>
      </c>
      <c r="C119" s="49" t="s">
        <v>188</v>
      </c>
      <c r="D119" s="49">
        <v>1.0</v>
      </c>
      <c r="E119" s="50">
        <v>12.5</v>
      </c>
      <c r="F119" s="54">
        <f t="shared" si="9"/>
        <v>12.5</v>
      </c>
      <c r="G119" s="53"/>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49" t="s">
        <v>191</v>
      </c>
      <c r="C120" s="49" t="s">
        <v>100</v>
      </c>
      <c r="D120" s="49">
        <v>2.0</v>
      </c>
      <c r="E120" s="50">
        <v>12.5</v>
      </c>
      <c r="F120" s="54">
        <f t="shared" si="9"/>
        <v>25</v>
      </c>
      <c r="G120" s="53"/>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49" t="s">
        <v>179</v>
      </c>
      <c r="C121" s="49" t="s">
        <v>192</v>
      </c>
      <c r="D121" s="49">
        <v>12.0</v>
      </c>
      <c r="E121" s="50">
        <v>1.95</v>
      </c>
      <c r="F121" s="54">
        <f t="shared" si="9"/>
        <v>23.4</v>
      </c>
      <c r="G121" s="53"/>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49" t="s">
        <v>193</v>
      </c>
      <c r="C122" s="49" t="s">
        <v>192</v>
      </c>
      <c r="D122" s="49">
        <v>1.0</v>
      </c>
      <c r="E122" s="50">
        <v>7.5</v>
      </c>
      <c r="F122" s="54">
        <f t="shared" si="9"/>
        <v>7.5</v>
      </c>
      <c r="G122" s="53"/>
      <c r="H122" s="54">
        <f>sum(F118:F122)</f>
        <v>215.4</v>
      </c>
      <c r="I122" s="52"/>
      <c r="J122" s="52"/>
      <c r="K122" s="52"/>
      <c r="L122" s="52"/>
      <c r="M122" s="52"/>
      <c r="N122" s="52"/>
      <c r="O122" s="52"/>
      <c r="P122" s="52"/>
      <c r="Q122" s="52"/>
      <c r="R122" s="52"/>
      <c r="S122" s="52"/>
      <c r="T122" s="52"/>
      <c r="U122" s="52"/>
      <c r="V122" s="52"/>
      <c r="W122" s="52"/>
      <c r="X122" s="52"/>
      <c r="Y122" s="52"/>
      <c r="Z122" s="52"/>
      <c r="AA122" s="52"/>
      <c r="AB122" s="52"/>
      <c r="AC122" s="52"/>
    </row>
    <row r="123">
      <c r="A123" s="48">
        <v>44010.0</v>
      </c>
      <c r="B123" s="49" t="s">
        <v>194</v>
      </c>
      <c r="C123" s="49" t="s">
        <v>195</v>
      </c>
      <c r="D123" s="49">
        <v>8.0</v>
      </c>
      <c r="E123" s="50">
        <v>24.5</v>
      </c>
      <c r="F123" s="54">
        <f t="shared" si="9"/>
        <v>196</v>
      </c>
      <c r="G123" s="53"/>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49" t="s">
        <v>196</v>
      </c>
      <c r="C124" s="49" t="s">
        <v>197</v>
      </c>
      <c r="D124" s="49">
        <v>2.0</v>
      </c>
      <c r="E124" s="50">
        <v>12.5</v>
      </c>
      <c r="F124" s="54">
        <f t="shared" si="9"/>
        <v>25</v>
      </c>
      <c r="G124" s="53"/>
      <c r="H124" s="54">
        <f>sum(F123:F124)</f>
        <v>221</v>
      </c>
      <c r="I124" s="52"/>
      <c r="J124" s="52"/>
      <c r="K124" s="52"/>
      <c r="L124" s="52"/>
      <c r="M124" s="52"/>
      <c r="N124" s="52"/>
      <c r="O124" s="52"/>
      <c r="P124" s="52"/>
      <c r="Q124" s="52"/>
      <c r="R124" s="52"/>
      <c r="S124" s="52"/>
      <c r="T124" s="52"/>
      <c r="U124" s="52"/>
      <c r="V124" s="52"/>
      <c r="W124" s="52"/>
      <c r="X124" s="52"/>
      <c r="Y124" s="52"/>
      <c r="Z124" s="52"/>
      <c r="AA124" s="52"/>
      <c r="AB124" s="52"/>
      <c r="AC124" s="52"/>
    </row>
    <row r="125">
      <c r="A125" s="48">
        <v>44101.0</v>
      </c>
      <c r="B125" s="49" t="s">
        <v>194</v>
      </c>
      <c r="C125" s="49" t="s">
        <v>116</v>
      </c>
      <c r="D125" s="49">
        <v>3.0</v>
      </c>
      <c r="E125" s="50">
        <v>24.5</v>
      </c>
      <c r="F125" s="54">
        <f t="shared" si="9"/>
        <v>73.5</v>
      </c>
      <c r="G125" s="53"/>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49" t="s">
        <v>198</v>
      </c>
      <c r="C126" s="49" t="s">
        <v>123</v>
      </c>
      <c r="D126" s="49">
        <v>2.0</v>
      </c>
      <c r="E126" s="50">
        <v>14.5</v>
      </c>
      <c r="F126" s="54">
        <f t="shared" si="9"/>
        <v>29</v>
      </c>
      <c r="G126" s="53"/>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49" t="s">
        <v>199</v>
      </c>
      <c r="C127" s="49" t="s">
        <v>200</v>
      </c>
      <c r="D127" s="49">
        <v>1.0</v>
      </c>
      <c r="E127" s="50">
        <v>6.5</v>
      </c>
      <c r="F127" s="54">
        <f t="shared" si="9"/>
        <v>6.5</v>
      </c>
      <c r="G127" s="53"/>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49" t="s">
        <v>201</v>
      </c>
      <c r="C128" s="49" t="s">
        <v>202</v>
      </c>
      <c r="D128" s="49">
        <v>1.0</v>
      </c>
      <c r="E128" s="50">
        <v>12.5</v>
      </c>
      <c r="F128" s="54">
        <f t="shared" si="9"/>
        <v>12.5</v>
      </c>
      <c r="G128" s="53"/>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49" t="s">
        <v>203</v>
      </c>
      <c r="C129" s="49" t="s">
        <v>204</v>
      </c>
      <c r="D129" s="49">
        <v>1.0</v>
      </c>
      <c r="E129" s="50">
        <v>7.5</v>
      </c>
      <c r="F129" s="54">
        <f t="shared" si="9"/>
        <v>7.5</v>
      </c>
      <c r="G129" s="53"/>
      <c r="H129" s="54">
        <f>sum(F125:F129)</f>
        <v>129</v>
      </c>
      <c r="I129" s="52"/>
      <c r="J129" s="52"/>
      <c r="K129" s="52"/>
      <c r="L129" s="52"/>
      <c r="M129" s="52"/>
      <c r="N129" s="52"/>
      <c r="O129" s="52"/>
      <c r="P129" s="52"/>
      <c r="Q129" s="52"/>
      <c r="R129" s="52"/>
      <c r="S129" s="52"/>
      <c r="T129" s="52"/>
      <c r="U129" s="52"/>
      <c r="V129" s="52"/>
      <c r="W129" s="52"/>
      <c r="X129" s="52"/>
      <c r="Y129" s="52"/>
      <c r="Z129" s="52"/>
      <c r="AA129" s="52"/>
      <c r="AB129" s="52"/>
      <c r="AC129" s="52"/>
    </row>
    <row r="130">
      <c r="A130" s="48">
        <v>44106.0</v>
      </c>
      <c r="B130" s="49" t="s">
        <v>194</v>
      </c>
      <c r="C130" s="49" t="s">
        <v>116</v>
      </c>
      <c r="D130" s="49">
        <v>4.0</v>
      </c>
      <c r="E130" s="50">
        <v>24.5</v>
      </c>
      <c r="F130" s="54">
        <f t="shared" si="9"/>
        <v>98</v>
      </c>
      <c r="G130" s="53"/>
      <c r="H130" s="54">
        <f>F130</f>
        <v>98</v>
      </c>
      <c r="I130" s="52"/>
      <c r="J130" s="52"/>
      <c r="K130" s="52"/>
      <c r="L130" s="52"/>
      <c r="M130" s="52"/>
      <c r="N130" s="52"/>
      <c r="O130" s="52"/>
      <c r="P130" s="52"/>
      <c r="Q130" s="52"/>
      <c r="R130" s="52"/>
      <c r="S130" s="52"/>
      <c r="T130" s="52"/>
      <c r="U130" s="52"/>
      <c r="V130" s="52"/>
      <c r="W130" s="52"/>
      <c r="X130" s="52"/>
      <c r="Y130" s="52"/>
      <c r="Z130" s="52"/>
      <c r="AA130" s="52"/>
      <c r="AB130" s="52"/>
      <c r="AC130" s="52"/>
    </row>
    <row r="131">
      <c r="A131" s="48">
        <v>44117.0</v>
      </c>
      <c r="B131" s="49" t="s">
        <v>205</v>
      </c>
      <c r="C131" s="52"/>
      <c r="D131" s="49">
        <v>4.0</v>
      </c>
      <c r="E131" s="50">
        <v>15.5</v>
      </c>
      <c r="F131" s="54">
        <f t="shared" si="9"/>
        <v>62</v>
      </c>
      <c r="G131" s="53"/>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49" t="s">
        <v>177</v>
      </c>
      <c r="C132" s="52"/>
      <c r="D132" s="49">
        <v>1.0</v>
      </c>
      <c r="E132" s="50">
        <v>13.5</v>
      </c>
      <c r="F132" s="54">
        <f t="shared" si="9"/>
        <v>13.5</v>
      </c>
      <c r="G132" s="53"/>
      <c r="H132" s="54">
        <f>sum(F131:F132)</f>
        <v>75.5</v>
      </c>
      <c r="I132" s="52"/>
      <c r="J132" s="52"/>
      <c r="K132" s="52"/>
      <c r="L132" s="52"/>
      <c r="M132" s="52"/>
      <c r="N132" s="52"/>
      <c r="O132" s="52"/>
      <c r="P132" s="52"/>
      <c r="Q132" s="52"/>
      <c r="R132" s="52"/>
      <c r="S132" s="52"/>
      <c r="T132" s="52"/>
      <c r="U132" s="52"/>
      <c r="V132" s="52"/>
      <c r="W132" s="52"/>
      <c r="X132" s="52"/>
      <c r="Y132" s="52"/>
      <c r="Z132" s="52"/>
      <c r="AA132" s="52"/>
      <c r="AB132" s="52"/>
      <c r="AC132" s="52"/>
    </row>
    <row r="133">
      <c r="A133" s="48">
        <v>44184.0</v>
      </c>
      <c r="B133" s="49" t="s">
        <v>144</v>
      </c>
      <c r="C133" s="49" t="s">
        <v>206</v>
      </c>
      <c r="D133" s="49">
        <v>3.0</v>
      </c>
      <c r="E133" s="50">
        <v>24.5</v>
      </c>
      <c r="F133" s="54">
        <f t="shared" si="9"/>
        <v>73.5</v>
      </c>
      <c r="G133" s="53"/>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49" t="s">
        <v>207</v>
      </c>
      <c r="C134" s="49" t="s">
        <v>46</v>
      </c>
      <c r="D134" s="49">
        <v>1.0</v>
      </c>
      <c r="E134" s="50">
        <v>14.5</v>
      </c>
      <c r="F134" s="54">
        <f t="shared" si="9"/>
        <v>14.5</v>
      </c>
      <c r="G134" s="53"/>
      <c r="H134" s="54">
        <f>sum(F133:F134)</f>
        <v>88</v>
      </c>
      <c r="I134" s="52"/>
      <c r="J134" s="52"/>
      <c r="K134" s="52"/>
      <c r="L134" s="52"/>
      <c r="M134" s="52"/>
      <c r="N134" s="52"/>
      <c r="O134" s="52"/>
      <c r="P134" s="52"/>
      <c r="Q134" s="52"/>
      <c r="R134" s="52"/>
      <c r="S134" s="52"/>
      <c r="T134" s="52"/>
      <c r="U134" s="52"/>
      <c r="V134" s="52"/>
      <c r="W134" s="52"/>
      <c r="X134" s="52"/>
      <c r="Y134" s="52"/>
      <c r="Z134" s="52"/>
      <c r="AA134" s="52"/>
      <c r="AB134" s="52"/>
      <c r="AC134" s="52"/>
    </row>
    <row r="135">
      <c r="A135" s="48">
        <v>44189.0</v>
      </c>
      <c r="B135" s="49" t="s">
        <v>208</v>
      </c>
      <c r="C135" s="49" t="s">
        <v>209</v>
      </c>
      <c r="D135" s="49">
        <v>2.0</v>
      </c>
      <c r="E135" s="50">
        <v>24.5</v>
      </c>
      <c r="F135" s="54">
        <f t="shared" si="9"/>
        <v>49</v>
      </c>
      <c r="G135" s="53"/>
      <c r="H135" s="54">
        <f t="shared" ref="H135:H136" si="10">F135</f>
        <v>49</v>
      </c>
      <c r="I135" s="52"/>
      <c r="J135" s="52"/>
      <c r="K135" s="52"/>
      <c r="L135" s="52"/>
      <c r="M135" s="52"/>
      <c r="N135" s="52"/>
      <c r="O135" s="52"/>
      <c r="P135" s="52"/>
      <c r="Q135" s="52"/>
      <c r="R135" s="52"/>
      <c r="S135" s="52"/>
      <c r="T135" s="52"/>
      <c r="U135" s="52"/>
      <c r="V135" s="52"/>
      <c r="W135" s="52"/>
      <c r="X135" s="52"/>
      <c r="Y135" s="52"/>
      <c r="Z135" s="52"/>
      <c r="AA135" s="52"/>
      <c r="AB135" s="52"/>
      <c r="AC135" s="52"/>
    </row>
    <row r="136">
      <c r="A136" s="58">
        <v>44201.0</v>
      </c>
      <c r="B136" s="49" t="s">
        <v>208</v>
      </c>
      <c r="C136" s="49" t="s">
        <v>130</v>
      </c>
      <c r="D136" s="49">
        <v>2.0</v>
      </c>
      <c r="E136" s="50">
        <v>24.5</v>
      </c>
      <c r="F136" s="54">
        <f t="shared" si="9"/>
        <v>49</v>
      </c>
      <c r="G136" s="59"/>
      <c r="H136" s="54">
        <f t="shared" si="10"/>
        <v>49</v>
      </c>
      <c r="I136" s="52"/>
      <c r="J136" s="52"/>
      <c r="K136" s="52"/>
      <c r="L136" s="52"/>
      <c r="M136" s="52"/>
      <c r="N136" s="52"/>
      <c r="O136" s="52"/>
      <c r="P136" s="52"/>
      <c r="Q136" s="52"/>
      <c r="R136" s="52"/>
      <c r="S136" s="52"/>
      <c r="T136" s="52"/>
      <c r="U136" s="52"/>
      <c r="V136" s="52"/>
      <c r="W136" s="52"/>
      <c r="X136" s="52"/>
      <c r="Y136" s="52"/>
      <c r="Z136" s="52"/>
      <c r="AA136" s="52"/>
      <c r="AB136" s="52"/>
      <c r="AC136" s="52"/>
    </row>
    <row r="137">
      <c r="A137" s="58">
        <v>44203.0</v>
      </c>
      <c r="B137" s="49" t="s">
        <v>208</v>
      </c>
      <c r="C137" s="49" t="s">
        <v>130</v>
      </c>
      <c r="D137" s="49">
        <v>3.0</v>
      </c>
      <c r="E137" s="50">
        <v>24.5</v>
      </c>
      <c r="F137" s="54">
        <f t="shared" si="9"/>
        <v>73.5</v>
      </c>
      <c r="G137" s="53"/>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49" t="s">
        <v>210</v>
      </c>
      <c r="C138" s="49" t="s">
        <v>211</v>
      </c>
      <c r="D138" s="49">
        <v>1.0</v>
      </c>
      <c r="E138" s="50">
        <v>13.5</v>
      </c>
      <c r="F138" s="54">
        <f t="shared" si="9"/>
        <v>13.5</v>
      </c>
      <c r="G138" s="53"/>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49" t="s">
        <v>212</v>
      </c>
      <c r="C139" s="49" t="s">
        <v>211</v>
      </c>
      <c r="D139" s="49">
        <v>1.0</v>
      </c>
      <c r="E139" s="50">
        <v>13.5</v>
      </c>
      <c r="F139" s="54">
        <f t="shared" si="9"/>
        <v>13.5</v>
      </c>
      <c r="G139" s="53"/>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49" t="s">
        <v>205</v>
      </c>
      <c r="C140" s="49" t="s">
        <v>211</v>
      </c>
      <c r="D140" s="49">
        <v>1.0</v>
      </c>
      <c r="E140" s="50">
        <v>15.5</v>
      </c>
      <c r="F140" s="54">
        <f t="shared" si="9"/>
        <v>15.5</v>
      </c>
      <c r="G140" s="53"/>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49" t="s">
        <v>58</v>
      </c>
      <c r="C141" s="49" t="s">
        <v>211</v>
      </c>
      <c r="D141" s="49">
        <v>1.0</v>
      </c>
      <c r="E141" s="50">
        <v>12.5</v>
      </c>
      <c r="F141" s="54">
        <f t="shared" si="9"/>
        <v>12.5</v>
      </c>
      <c r="G141" s="53"/>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49" t="s">
        <v>213</v>
      </c>
      <c r="C142" s="49" t="s">
        <v>214</v>
      </c>
      <c r="D142" s="49">
        <v>3.0</v>
      </c>
      <c r="E142" s="50">
        <v>14.5</v>
      </c>
      <c r="F142" s="54">
        <f t="shared" si="9"/>
        <v>43.5</v>
      </c>
      <c r="G142" s="53"/>
      <c r="H142" s="54">
        <f>sum(F138:F142)</f>
        <v>98.5</v>
      </c>
      <c r="I142" s="52"/>
      <c r="J142" s="52"/>
      <c r="K142" s="52"/>
      <c r="L142" s="52"/>
      <c r="M142" s="52"/>
      <c r="N142" s="52"/>
      <c r="O142" s="52"/>
      <c r="P142" s="52"/>
      <c r="Q142" s="52"/>
      <c r="R142" s="52"/>
      <c r="S142" s="52"/>
      <c r="T142" s="52"/>
      <c r="U142" s="52"/>
      <c r="V142" s="52"/>
      <c r="W142" s="52"/>
      <c r="X142" s="52"/>
      <c r="Y142" s="52"/>
      <c r="Z142" s="52"/>
      <c r="AA142" s="52"/>
      <c r="AB142" s="52"/>
      <c r="AC142" s="52"/>
    </row>
    <row r="143">
      <c r="A143" s="48">
        <v>44206.0</v>
      </c>
      <c r="B143" s="49" t="s">
        <v>208</v>
      </c>
      <c r="C143" s="49" t="s">
        <v>215</v>
      </c>
      <c r="D143" s="49">
        <v>18.0</v>
      </c>
      <c r="E143" s="50">
        <v>24.5</v>
      </c>
      <c r="F143" s="54">
        <f t="shared" si="9"/>
        <v>441</v>
      </c>
      <c r="G143" s="53"/>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49" t="s">
        <v>199</v>
      </c>
      <c r="C144" s="49" t="s">
        <v>216</v>
      </c>
      <c r="D144" s="49">
        <v>1.0</v>
      </c>
      <c r="E144" s="50">
        <v>6.5</v>
      </c>
      <c r="F144" s="54">
        <f t="shared" si="9"/>
        <v>6.5</v>
      </c>
      <c r="G144" s="53"/>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49" t="s">
        <v>217</v>
      </c>
      <c r="C145" s="49" t="s">
        <v>218</v>
      </c>
      <c r="D145" s="49">
        <v>1.0</v>
      </c>
      <c r="E145" s="50">
        <v>14.5</v>
      </c>
      <c r="F145" s="54">
        <f t="shared" si="9"/>
        <v>14.5</v>
      </c>
      <c r="G145" s="53"/>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49" t="s">
        <v>219</v>
      </c>
      <c r="C146" s="49" t="s">
        <v>214</v>
      </c>
      <c r="D146" s="49">
        <v>7.0</v>
      </c>
      <c r="E146" s="50">
        <v>5.5</v>
      </c>
      <c r="F146" s="54">
        <f t="shared" si="9"/>
        <v>38.5</v>
      </c>
      <c r="G146" s="53"/>
      <c r="H146" s="54">
        <f>sum(F143:F146)</f>
        <v>500.5</v>
      </c>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3"/>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3"/>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3"/>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3"/>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3"/>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3"/>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3"/>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3"/>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3"/>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3"/>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3"/>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3"/>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3"/>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3"/>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3"/>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3"/>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3"/>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3"/>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3"/>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3"/>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3"/>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3"/>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3"/>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3"/>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3"/>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3"/>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3"/>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3"/>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3"/>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3"/>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3"/>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3"/>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3"/>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3"/>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3"/>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3"/>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3"/>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3"/>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3"/>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3"/>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3"/>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3"/>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3"/>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3"/>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3"/>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3"/>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3"/>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3"/>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3"/>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3"/>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3"/>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3"/>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3"/>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3"/>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3"/>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3"/>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3"/>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3"/>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3"/>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3"/>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3"/>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3"/>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3"/>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3"/>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3"/>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3"/>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3"/>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3"/>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3"/>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3"/>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3"/>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3"/>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3"/>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3"/>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3"/>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3"/>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3"/>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3"/>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3"/>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3"/>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3"/>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3"/>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3"/>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3"/>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3"/>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3"/>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3"/>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3"/>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3"/>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3"/>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3"/>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3"/>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3"/>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3"/>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3"/>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3"/>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3"/>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3"/>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3"/>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3"/>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3"/>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3"/>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3"/>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3"/>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3"/>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3"/>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3"/>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3"/>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3"/>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3"/>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3"/>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3"/>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3"/>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3"/>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3"/>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3"/>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3"/>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3"/>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3"/>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3"/>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3"/>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3"/>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3"/>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3"/>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3"/>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3"/>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3"/>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3"/>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3"/>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3"/>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3"/>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3"/>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3"/>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3"/>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3"/>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3"/>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3"/>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3"/>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3"/>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3"/>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3"/>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3"/>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3"/>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3"/>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3"/>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3"/>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3"/>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3"/>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3"/>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3"/>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3"/>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3"/>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3"/>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3"/>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3"/>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3"/>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3"/>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3"/>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3"/>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3"/>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3"/>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3"/>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3"/>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3"/>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3"/>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3"/>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3"/>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3"/>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3"/>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3"/>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3"/>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3"/>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3"/>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3"/>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3"/>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3"/>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3"/>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3"/>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3"/>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3"/>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3"/>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3"/>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3"/>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3"/>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3"/>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3"/>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3"/>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3"/>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3"/>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3"/>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3"/>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3"/>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3"/>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3"/>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3"/>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3"/>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3"/>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3"/>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3"/>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3"/>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3"/>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3"/>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3"/>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3"/>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3"/>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3"/>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3"/>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3"/>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3"/>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3"/>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3"/>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3"/>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3"/>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3"/>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3"/>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3"/>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3"/>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3"/>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3"/>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3"/>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3"/>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3"/>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3"/>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3"/>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3"/>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3"/>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3"/>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3"/>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3"/>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3"/>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3"/>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3"/>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3"/>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3"/>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3"/>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3"/>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3"/>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3"/>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3"/>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3"/>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3"/>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3"/>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3"/>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3"/>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3"/>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3"/>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3"/>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3"/>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3"/>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3"/>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3"/>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3"/>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3"/>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3"/>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3"/>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3"/>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3"/>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3"/>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3"/>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3"/>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3"/>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3"/>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3"/>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3"/>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3"/>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3"/>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3"/>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3"/>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3"/>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3"/>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3"/>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3"/>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3"/>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3"/>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3"/>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3"/>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3"/>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3"/>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3"/>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3"/>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3"/>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3"/>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3"/>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3"/>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3"/>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3"/>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3"/>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3"/>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3"/>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3"/>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3"/>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3"/>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3"/>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3"/>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3"/>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3"/>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3"/>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3"/>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3"/>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3"/>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3"/>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3"/>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3"/>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3"/>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3"/>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3"/>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3"/>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3"/>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3"/>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3"/>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3"/>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3"/>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3"/>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3"/>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3"/>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3"/>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3"/>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3"/>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3"/>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3"/>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3"/>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3"/>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3"/>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3"/>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3"/>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3"/>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3"/>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3"/>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3"/>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3"/>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3"/>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3"/>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3"/>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3"/>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3"/>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3"/>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3"/>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3"/>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3"/>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3"/>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3"/>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3"/>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3"/>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3"/>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3"/>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3"/>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3"/>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3"/>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3"/>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3"/>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3"/>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3"/>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3"/>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3"/>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3"/>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3"/>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3"/>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3"/>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3"/>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3"/>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3"/>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3"/>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3"/>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3"/>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3"/>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3"/>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3"/>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3"/>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3"/>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3"/>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3"/>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3"/>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3"/>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3"/>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3"/>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3"/>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3"/>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3"/>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3"/>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3"/>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3"/>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3"/>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3"/>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3"/>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3"/>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3"/>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3"/>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3"/>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3"/>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3"/>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3"/>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3"/>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3"/>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3"/>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3"/>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3"/>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3"/>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3"/>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3"/>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3"/>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3"/>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3"/>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3"/>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3"/>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3"/>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3"/>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3"/>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3"/>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3"/>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3"/>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3"/>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3"/>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3"/>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3"/>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3"/>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3"/>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3"/>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3"/>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3"/>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3"/>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3"/>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3"/>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3"/>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3"/>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3"/>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3"/>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3"/>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3"/>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3"/>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3"/>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3"/>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3"/>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3"/>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3"/>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3"/>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3"/>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3"/>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3"/>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3"/>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3"/>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3"/>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3"/>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3"/>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3"/>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3"/>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3"/>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3"/>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3"/>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3"/>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3"/>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3"/>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3"/>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3"/>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3"/>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3"/>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3"/>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3"/>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3"/>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3"/>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3"/>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3"/>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3"/>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3"/>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3"/>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3"/>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3"/>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3"/>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3"/>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3"/>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3"/>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3"/>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3"/>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3"/>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3"/>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3"/>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3"/>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3"/>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3"/>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3"/>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3"/>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3"/>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3"/>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3"/>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3"/>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3"/>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3"/>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3"/>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3"/>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3"/>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3"/>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3"/>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3"/>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3"/>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3"/>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3"/>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3"/>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3"/>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3"/>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3"/>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3"/>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3"/>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3"/>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3"/>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3"/>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3"/>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3"/>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3"/>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3"/>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3"/>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3"/>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3"/>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3"/>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3"/>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3"/>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3"/>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3"/>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3"/>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3"/>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3"/>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3"/>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3"/>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3"/>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3"/>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3"/>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3"/>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3"/>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3"/>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3"/>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3"/>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3"/>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3"/>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3"/>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3"/>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3"/>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3"/>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3"/>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3"/>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3"/>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3"/>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3"/>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3"/>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3"/>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3"/>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3"/>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3"/>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3"/>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3"/>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3"/>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3"/>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3"/>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3"/>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3"/>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3"/>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3"/>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3"/>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3"/>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3"/>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3"/>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3"/>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3"/>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3"/>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3"/>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3"/>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3"/>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3"/>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3"/>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3"/>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3"/>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3"/>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3"/>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3"/>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3"/>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3"/>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3"/>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3"/>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3"/>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3"/>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3"/>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3"/>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3"/>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3"/>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3"/>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3"/>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3"/>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3"/>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3"/>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3"/>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3"/>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3"/>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3"/>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3"/>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3"/>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3"/>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3"/>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3"/>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3"/>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3"/>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3"/>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3"/>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3"/>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3"/>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3"/>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3"/>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3"/>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3"/>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3"/>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3"/>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3"/>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3"/>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3"/>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3"/>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3"/>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3"/>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3"/>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3"/>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3"/>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3"/>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3"/>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3"/>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3"/>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3"/>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3"/>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3"/>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3"/>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3"/>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3"/>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3"/>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3"/>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3"/>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3"/>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3"/>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3"/>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3"/>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3"/>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3"/>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3"/>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3"/>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3"/>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3"/>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3"/>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3"/>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3"/>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3"/>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3"/>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3"/>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3"/>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3"/>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3"/>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3"/>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3"/>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3"/>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3"/>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3"/>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3"/>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3"/>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3"/>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3"/>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3"/>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3"/>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3"/>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3"/>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3"/>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3"/>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3"/>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3"/>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3"/>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3"/>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3"/>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3"/>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3"/>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3"/>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3"/>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3"/>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3"/>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3"/>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3"/>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3"/>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3"/>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3"/>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3"/>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3"/>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3"/>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3"/>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3"/>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3"/>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3"/>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3"/>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3"/>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3"/>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3"/>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3"/>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3"/>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3"/>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3"/>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3"/>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3"/>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3"/>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3"/>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3"/>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3"/>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3"/>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3"/>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3"/>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3"/>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3"/>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3"/>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3"/>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3"/>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3"/>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3"/>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3"/>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3"/>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3"/>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3"/>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3"/>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3"/>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3"/>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3"/>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3"/>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3"/>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3"/>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3"/>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3"/>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3"/>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3"/>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3"/>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3"/>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3"/>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3"/>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3"/>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3"/>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3"/>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3"/>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3"/>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3"/>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3"/>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3"/>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3"/>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3"/>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3"/>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3"/>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3"/>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3"/>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3"/>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3"/>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3"/>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3"/>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3"/>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3"/>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3"/>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3"/>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3"/>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3"/>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3"/>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3"/>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3"/>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3"/>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3"/>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3"/>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3"/>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3"/>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3"/>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3"/>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3"/>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3"/>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3"/>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3"/>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3"/>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3"/>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3"/>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3"/>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3"/>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3"/>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3"/>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3"/>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3"/>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3"/>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3"/>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3"/>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3"/>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3"/>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3"/>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3"/>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3"/>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3"/>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3"/>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3"/>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3"/>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3"/>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3"/>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3"/>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3"/>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3"/>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3"/>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3"/>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3"/>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3"/>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3"/>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3"/>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3"/>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3"/>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3"/>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3"/>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3"/>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3"/>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3"/>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3"/>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3"/>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3"/>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3"/>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3"/>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3"/>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3"/>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3"/>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3"/>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3"/>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3"/>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3"/>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3"/>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3"/>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3"/>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3"/>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3"/>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3"/>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3"/>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3"/>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3"/>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3"/>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3"/>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3"/>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3"/>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3"/>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3"/>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3"/>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3"/>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3"/>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3"/>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3"/>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3"/>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3"/>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3"/>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3"/>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3"/>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3"/>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3"/>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3"/>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3"/>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3"/>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3"/>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3"/>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3"/>
      <c r="H997" s="52"/>
      <c r="I997" s="52"/>
      <c r="J997" s="52"/>
      <c r="K997" s="52"/>
      <c r="L997" s="52"/>
      <c r="M997" s="52"/>
      <c r="N997" s="52"/>
      <c r="O997" s="52"/>
      <c r="P997" s="52"/>
      <c r="Q997" s="52"/>
      <c r="R997" s="52"/>
      <c r="S997" s="52"/>
      <c r="T997" s="52"/>
      <c r="U997" s="52"/>
      <c r="V997" s="52"/>
      <c r="W997" s="52"/>
      <c r="X997" s="52"/>
      <c r="Y997" s="52"/>
      <c r="Z997" s="52"/>
      <c r="AA997" s="52"/>
      <c r="AB997" s="52"/>
      <c r="AC997" s="52"/>
    </row>
  </sheetData>
  <conditionalFormatting sqref="I2">
    <cfRule type="expression" dxfId="0" priority="1">
      <formula>"."</formula>
    </cfRule>
  </conditionalFormatting>
  <conditionalFormatting sqref="E2:E997">
    <cfRule type="notContainsText" dxfId="0" priority="2" operator="notContains" text="$">
      <formula>ISERROR(SEARCH(("$"),(E2)))</formula>
    </cfRule>
  </conditionalFormatting>
  <conditionalFormatting sqref="C1:C997">
    <cfRule type="containsText" dxfId="1" priority="3" operator="containsText" text="Seasonal">
      <formula>NOT(ISERROR(SEARCH(("Seasonal"),(C1))))</formula>
    </cfRule>
  </conditionalFormatting>
  <conditionalFormatting sqref="C1:C997">
    <cfRule type="containsText" dxfId="1" priority="4" operator="containsText" text="Holiday">
      <formula>NOT(ISERROR(SEARCH(("Holiday"),(C1))))</formula>
    </cfRule>
  </conditionalFormatting>
  <conditionalFormatting sqref="C1:C997">
    <cfRule type="containsText" dxfId="2" priority="5" operator="containsText" text="Nothing">
      <formula>NOT(ISERROR(SEARCH(("Nothing"),(C1))))</formula>
    </cfRule>
  </conditionalFormatting>
  <hyperlinks>
    <hyperlink display="Grand Total" location="'GRAND TOTALS'!A1" ref="J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sheetViews>
  <sheetFormatPr customHeight="1" defaultColWidth="12.63" defaultRowHeight="15.75"/>
  <cols>
    <col customWidth="1" min="1" max="1" width="9.0"/>
    <col customWidth="1" min="2" max="2" width="25.25"/>
    <col customWidth="1" min="3" max="3" width="24.38"/>
    <col customWidth="1" min="4" max="4" width="12.25"/>
    <col customWidth="1" min="5" max="5" width="13.5"/>
    <col customWidth="1" min="6" max="6" width="12.25"/>
    <col customWidth="1" min="7" max="7" width="12.38"/>
    <col customWidth="1" min="8" max="8" width="7.88"/>
    <col customWidth="1" min="9" max="9" width="14.25"/>
  </cols>
  <sheetData>
    <row r="1">
      <c r="A1" s="44" t="s">
        <v>30</v>
      </c>
      <c r="B1" s="44" t="s">
        <v>31</v>
      </c>
      <c r="C1" s="44" t="s">
        <v>32</v>
      </c>
      <c r="D1" s="44" t="s">
        <v>220</v>
      </c>
      <c r="E1" s="44" t="s">
        <v>34</v>
      </c>
      <c r="F1" s="44" t="s">
        <v>35</v>
      </c>
      <c r="G1" s="44" t="s">
        <v>221</v>
      </c>
      <c r="H1" s="44" t="s">
        <v>26</v>
      </c>
      <c r="I1" s="44" t="s">
        <v>37</v>
      </c>
      <c r="J1" s="46" t="s">
        <v>38</v>
      </c>
      <c r="K1" s="44" t="s">
        <v>39</v>
      </c>
      <c r="L1" s="47"/>
      <c r="M1" s="47"/>
      <c r="N1" s="47"/>
      <c r="O1" s="47"/>
      <c r="P1" s="47"/>
      <c r="Q1" s="47"/>
      <c r="R1" s="47"/>
      <c r="S1" s="47"/>
      <c r="T1" s="47"/>
      <c r="U1" s="47"/>
      <c r="V1" s="47"/>
      <c r="W1" s="47"/>
      <c r="X1" s="47"/>
      <c r="Y1" s="47"/>
      <c r="Z1" s="47"/>
      <c r="AA1" s="47"/>
      <c r="AB1" s="47"/>
      <c r="AC1" s="47"/>
    </row>
    <row r="2">
      <c r="A2" s="48">
        <v>43800.0</v>
      </c>
      <c r="B2" s="49" t="s">
        <v>222</v>
      </c>
      <c r="C2" s="49" t="s">
        <v>46</v>
      </c>
      <c r="D2" s="49">
        <v>5.0</v>
      </c>
      <c r="E2" s="50">
        <v>2.49</v>
      </c>
      <c r="F2" s="50">
        <f t="shared" ref="F2:F7" si="1">MULTIPLY(D2, E2)</f>
        <v>12.45</v>
      </c>
      <c r="G2" s="49"/>
      <c r="H2" s="52"/>
      <c r="I2" s="49">
        <f>Round(AVERAGE(H2:H1004), 2)</f>
        <v>174.84</v>
      </c>
      <c r="J2" s="53">
        <f>round(SUM(G2:G1004), 2)</f>
        <v>419.02</v>
      </c>
      <c r="K2" s="52">
        <f>(round(sum(D2:D1004), 1))</f>
        <v>643</v>
      </c>
      <c r="L2" s="52"/>
      <c r="M2" s="52"/>
      <c r="N2" s="52"/>
      <c r="O2" s="52"/>
      <c r="P2" s="52"/>
      <c r="Q2" s="52"/>
      <c r="R2" s="52"/>
      <c r="S2" s="52"/>
      <c r="T2" s="52"/>
      <c r="U2" s="52"/>
      <c r="V2" s="52"/>
      <c r="W2" s="52"/>
      <c r="X2" s="52"/>
      <c r="Y2" s="52"/>
      <c r="Z2" s="52"/>
      <c r="AA2" s="52"/>
      <c r="AB2" s="52"/>
      <c r="AC2" s="52"/>
    </row>
    <row r="3">
      <c r="A3" s="52"/>
      <c r="B3" s="49" t="s">
        <v>223</v>
      </c>
      <c r="C3" s="49" t="s">
        <v>46</v>
      </c>
      <c r="D3" s="49">
        <v>6.0</v>
      </c>
      <c r="E3" s="50">
        <v>3.49</v>
      </c>
      <c r="F3" s="50">
        <f t="shared" si="1"/>
        <v>20.94</v>
      </c>
      <c r="G3" s="49"/>
      <c r="H3" s="52"/>
      <c r="I3" s="44" t="s">
        <v>44</v>
      </c>
      <c r="J3" s="54">
        <f>SUM(F2:F1004)</f>
        <v>630.0481</v>
      </c>
      <c r="K3" s="52"/>
      <c r="L3" s="52"/>
      <c r="M3" s="52"/>
      <c r="N3" s="52"/>
      <c r="O3" s="52"/>
      <c r="P3" s="52"/>
      <c r="Q3" s="52"/>
      <c r="R3" s="52"/>
      <c r="S3" s="52"/>
      <c r="T3" s="52"/>
      <c r="U3" s="52"/>
      <c r="V3" s="52"/>
      <c r="W3" s="52"/>
      <c r="X3" s="52"/>
      <c r="Y3" s="52"/>
      <c r="Z3" s="52"/>
      <c r="AA3" s="52"/>
      <c r="AB3" s="52"/>
      <c r="AC3" s="52"/>
    </row>
    <row r="4">
      <c r="A4" s="52"/>
      <c r="B4" s="49" t="s">
        <v>224</v>
      </c>
      <c r="C4" s="49" t="s">
        <v>46</v>
      </c>
      <c r="D4" s="49">
        <v>4.0</v>
      </c>
      <c r="E4" s="50">
        <v>3.49</v>
      </c>
      <c r="F4" s="50">
        <f t="shared" si="1"/>
        <v>13.96</v>
      </c>
      <c r="G4" s="49"/>
      <c r="H4" s="52"/>
      <c r="I4" s="52">
        <f>Round(MAX(H2:H1004), 2)</f>
        <v>490.94</v>
      </c>
      <c r="J4" s="47">
        <f>round(SUM(H2:H1004), 2)</f>
        <v>1049.07</v>
      </c>
      <c r="K4" s="52"/>
      <c r="L4" s="52"/>
      <c r="M4" s="52"/>
      <c r="N4" s="52"/>
      <c r="O4" s="52"/>
      <c r="P4" s="52"/>
      <c r="Q4" s="52"/>
      <c r="R4" s="52"/>
      <c r="S4" s="52"/>
      <c r="T4" s="52"/>
      <c r="U4" s="52"/>
      <c r="V4" s="52"/>
      <c r="W4" s="52"/>
      <c r="X4" s="52"/>
      <c r="Y4" s="52"/>
      <c r="Z4" s="52"/>
      <c r="AA4" s="52"/>
      <c r="AB4" s="52"/>
      <c r="AC4" s="52"/>
    </row>
    <row r="5">
      <c r="A5" s="52"/>
      <c r="B5" s="49" t="s">
        <v>225</v>
      </c>
      <c r="C5" s="49" t="s">
        <v>226</v>
      </c>
      <c r="D5" s="49">
        <v>1.0</v>
      </c>
      <c r="E5" s="50">
        <v>1.99</v>
      </c>
      <c r="F5" s="50">
        <f t="shared" si="1"/>
        <v>1.99</v>
      </c>
      <c r="G5" s="49"/>
      <c r="H5" s="52"/>
      <c r="I5" s="52"/>
      <c r="J5" s="52"/>
      <c r="K5" s="52"/>
      <c r="L5" s="52"/>
      <c r="M5" s="52"/>
      <c r="N5" s="52"/>
      <c r="O5" s="52"/>
      <c r="P5" s="52"/>
      <c r="Q5" s="52"/>
      <c r="R5" s="52"/>
      <c r="S5" s="52"/>
      <c r="T5" s="52"/>
      <c r="U5" s="52"/>
      <c r="V5" s="52"/>
      <c r="W5" s="52"/>
      <c r="X5" s="52"/>
      <c r="Y5" s="52"/>
      <c r="Z5" s="52"/>
      <c r="AA5" s="52"/>
      <c r="AB5" s="52"/>
      <c r="AC5" s="52"/>
    </row>
    <row r="6">
      <c r="A6" s="52"/>
      <c r="B6" s="49" t="s">
        <v>227</v>
      </c>
      <c r="C6" s="49" t="s">
        <v>226</v>
      </c>
      <c r="D6" s="49">
        <v>1.0</v>
      </c>
      <c r="E6" s="50">
        <v>0.39</v>
      </c>
      <c r="F6" s="50">
        <f t="shared" si="1"/>
        <v>0.39</v>
      </c>
      <c r="G6" s="49"/>
      <c r="H6" s="52"/>
      <c r="I6" s="52"/>
      <c r="J6" s="52"/>
      <c r="K6" s="52"/>
      <c r="L6" s="52"/>
      <c r="M6" s="52"/>
      <c r="N6" s="52"/>
      <c r="O6" s="52"/>
      <c r="P6" s="52"/>
      <c r="Q6" s="52"/>
      <c r="R6" s="52"/>
      <c r="S6" s="52"/>
      <c r="T6" s="52"/>
      <c r="U6" s="52"/>
      <c r="V6" s="52"/>
      <c r="W6" s="52"/>
      <c r="X6" s="52"/>
      <c r="Y6" s="52"/>
      <c r="Z6" s="52"/>
      <c r="AA6" s="52"/>
      <c r="AB6" s="52"/>
      <c r="AC6" s="52"/>
    </row>
    <row r="7">
      <c r="A7" s="52"/>
      <c r="B7" s="49" t="s">
        <v>228</v>
      </c>
      <c r="C7" s="49" t="s">
        <v>46</v>
      </c>
      <c r="D7" s="49">
        <v>1.0</v>
      </c>
      <c r="E7" s="50">
        <v>0.99</v>
      </c>
      <c r="F7" s="50">
        <f t="shared" si="1"/>
        <v>0.99</v>
      </c>
      <c r="G7" s="49"/>
      <c r="H7" s="54">
        <f>SUM( F2:F7)</f>
        <v>50.72</v>
      </c>
      <c r="I7" s="52"/>
      <c r="J7" s="52"/>
      <c r="K7" s="52"/>
      <c r="L7" s="52"/>
      <c r="M7" s="52"/>
      <c r="N7" s="52"/>
      <c r="O7" s="52"/>
      <c r="P7" s="52"/>
      <c r="Q7" s="52"/>
      <c r="R7" s="52"/>
      <c r="S7" s="52"/>
      <c r="T7" s="52"/>
      <c r="U7" s="52"/>
      <c r="V7" s="52"/>
      <c r="W7" s="52"/>
      <c r="X7" s="52"/>
      <c r="Y7" s="52"/>
      <c r="Z7" s="52"/>
      <c r="AA7" s="52"/>
      <c r="AB7" s="52"/>
      <c r="AC7" s="52"/>
    </row>
    <row r="8">
      <c r="A8" s="48">
        <v>43802.0</v>
      </c>
      <c r="B8" s="49" t="s">
        <v>229</v>
      </c>
      <c r="C8" s="49" t="s">
        <v>46</v>
      </c>
      <c r="D8" s="49">
        <v>116.0</v>
      </c>
      <c r="E8" s="50">
        <v>1.99</v>
      </c>
      <c r="F8" s="49"/>
      <c r="G8" s="60">
        <f>MULTIPLY(D8, E8)</f>
        <v>230.84</v>
      </c>
      <c r="H8" s="52"/>
      <c r="I8" s="52"/>
      <c r="J8" s="52"/>
      <c r="K8" s="52"/>
      <c r="L8" s="52"/>
      <c r="M8" s="52"/>
      <c r="N8" s="52"/>
      <c r="O8" s="52"/>
      <c r="P8" s="52"/>
      <c r="Q8" s="52"/>
      <c r="R8" s="52"/>
      <c r="S8" s="52"/>
      <c r="T8" s="52"/>
      <c r="U8" s="52"/>
      <c r="V8" s="52"/>
      <c r="W8" s="52"/>
      <c r="X8" s="52"/>
      <c r="Y8" s="52"/>
      <c r="Z8" s="52"/>
      <c r="AA8" s="52"/>
      <c r="AB8" s="52"/>
      <c r="AC8" s="52"/>
    </row>
    <row r="9">
      <c r="A9" s="52"/>
      <c r="B9" s="49" t="s">
        <v>230</v>
      </c>
      <c r="C9" s="49" t="s">
        <v>46</v>
      </c>
      <c r="D9" s="49">
        <v>16.0</v>
      </c>
      <c r="E9" s="50">
        <v>1.29</v>
      </c>
      <c r="F9" s="50">
        <f t="shared" ref="F9:F13" si="2">MULTIPLY(D9, E9)</f>
        <v>20.64</v>
      </c>
      <c r="G9" s="52"/>
      <c r="H9" s="52"/>
      <c r="I9" s="52"/>
      <c r="J9" s="52"/>
      <c r="K9" s="52"/>
      <c r="L9" s="52"/>
      <c r="M9" s="52"/>
      <c r="N9" s="52"/>
      <c r="O9" s="52"/>
      <c r="P9" s="52"/>
      <c r="Q9" s="52"/>
      <c r="R9" s="52"/>
      <c r="S9" s="52"/>
      <c r="T9" s="52"/>
      <c r="U9" s="52"/>
      <c r="V9" s="52"/>
      <c r="W9" s="52"/>
      <c r="X9" s="52"/>
      <c r="Y9" s="52"/>
      <c r="Z9" s="52"/>
      <c r="AA9" s="52"/>
      <c r="AB9" s="52"/>
      <c r="AC9" s="52"/>
    </row>
    <row r="10">
      <c r="A10" s="52"/>
      <c r="B10" s="49" t="s">
        <v>231</v>
      </c>
      <c r="C10" s="49" t="s">
        <v>232</v>
      </c>
      <c r="D10" s="49">
        <v>3.0</v>
      </c>
      <c r="E10" s="50">
        <v>1.49</v>
      </c>
      <c r="F10" s="50">
        <f t="shared" si="2"/>
        <v>4.47</v>
      </c>
      <c r="G10" s="52"/>
      <c r="H10" s="52"/>
      <c r="I10" s="52"/>
      <c r="J10" s="52"/>
      <c r="K10" s="52"/>
      <c r="L10" s="52"/>
      <c r="M10" s="52"/>
      <c r="N10" s="52"/>
      <c r="O10" s="52"/>
      <c r="P10" s="52"/>
      <c r="Q10" s="52"/>
      <c r="R10" s="52"/>
      <c r="S10" s="52"/>
      <c r="T10" s="52"/>
      <c r="U10" s="52"/>
      <c r="V10" s="52"/>
      <c r="W10" s="52"/>
      <c r="X10" s="52"/>
      <c r="Y10" s="52"/>
      <c r="Z10" s="52"/>
      <c r="AA10" s="52"/>
      <c r="AB10" s="52"/>
      <c r="AC10" s="52"/>
    </row>
    <row r="11">
      <c r="A11" s="44"/>
      <c r="B11" s="56" t="s">
        <v>233</v>
      </c>
      <c r="C11" s="56" t="s">
        <v>46</v>
      </c>
      <c r="D11" s="49">
        <v>4.0</v>
      </c>
      <c r="E11" s="50">
        <v>2.49</v>
      </c>
      <c r="F11" s="50">
        <f t="shared" si="2"/>
        <v>9.96</v>
      </c>
      <c r="G11" s="52"/>
      <c r="H11" s="52"/>
      <c r="I11" s="52"/>
      <c r="J11" s="52"/>
      <c r="K11" s="52"/>
      <c r="L11" s="52"/>
      <c r="M11" s="52"/>
      <c r="N11" s="52"/>
      <c r="O11" s="52"/>
      <c r="P11" s="52"/>
      <c r="Q11" s="52"/>
      <c r="R11" s="52"/>
      <c r="S11" s="52"/>
      <c r="T11" s="52"/>
      <c r="U11" s="52"/>
      <c r="V11" s="52"/>
      <c r="W11" s="52"/>
      <c r="X11" s="52"/>
      <c r="Y11" s="52"/>
      <c r="Z11" s="52"/>
      <c r="AA11" s="52"/>
      <c r="AB11" s="52"/>
      <c r="AC11" s="52"/>
    </row>
    <row r="12">
      <c r="A12" s="52"/>
      <c r="B12" s="49" t="s">
        <v>234</v>
      </c>
      <c r="C12" s="49" t="s">
        <v>46</v>
      </c>
      <c r="D12" s="49">
        <v>17.0</v>
      </c>
      <c r="E12" s="50">
        <v>1.29</v>
      </c>
      <c r="F12" s="50">
        <f t="shared" si="2"/>
        <v>21.93</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49" t="s">
        <v>235</v>
      </c>
      <c r="C13" s="49" t="s">
        <v>46</v>
      </c>
      <c r="D13" s="49">
        <v>4.0</v>
      </c>
      <c r="E13" s="50">
        <v>5.29</v>
      </c>
      <c r="F13" s="50">
        <f t="shared" si="2"/>
        <v>21.16</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49" t="s">
        <v>236</v>
      </c>
      <c r="C14" s="49" t="s">
        <v>226</v>
      </c>
      <c r="D14" s="49">
        <v>12.0</v>
      </c>
      <c r="E14" s="50">
        <v>0.39</v>
      </c>
      <c r="F14" s="52"/>
      <c r="G14" s="60">
        <f>MULTIPLY(D14, E14)</f>
        <v>4.68</v>
      </c>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t="s">
        <v>237</v>
      </c>
      <c r="C15" s="49" t="s">
        <v>46</v>
      </c>
      <c r="D15" s="49">
        <v>5.0</v>
      </c>
      <c r="E15" s="50">
        <v>2.5</v>
      </c>
      <c r="F15" s="50">
        <f t="shared" ref="F15:F20" si="3">MULTIPLY(D15, E15)</f>
        <v>12.5</v>
      </c>
      <c r="G15" s="51"/>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t="s">
        <v>238</v>
      </c>
      <c r="C16" s="49" t="s">
        <v>46</v>
      </c>
      <c r="D16" s="49">
        <v>4.0</v>
      </c>
      <c r="E16" s="50">
        <v>0.99</v>
      </c>
      <c r="F16" s="50">
        <f t="shared" si="3"/>
        <v>3.96</v>
      </c>
      <c r="G16" s="51"/>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t="s">
        <v>239</v>
      </c>
      <c r="C17" s="49" t="s">
        <v>46</v>
      </c>
      <c r="D17" s="49">
        <v>6.0</v>
      </c>
      <c r="E17" s="50">
        <v>3.49</v>
      </c>
      <c r="F17" s="50">
        <f t="shared" si="3"/>
        <v>20.94</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t="s">
        <v>240</v>
      </c>
      <c r="C18" s="49" t="s">
        <v>46</v>
      </c>
      <c r="D18" s="49">
        <v>4.0</v>
      </c>
      <c r="E18" s="50">
        <v>2.49</v>
      </c>
      <c r="F18" s="50">
        <f t="shared" si="3"/>
        <v>9.96</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t="s">
        <v>241</v>
      </c>
      <c r="C19" s="49" t="s">
        <v>46</v>
      </c>
      <c r="D19" s="49">
        <v>3.0</v>
      </c>
      <c r="E19" s="50">
        <v>1.49</v>
      </c>
      <c r="F19" s="50">
        <f t="shared" si="3"/>
        <v>4.47</v>
      </c>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t="s">
        <v>242</v>
      </c>
      <c r="C20" s="49" t="s">
        <v>46</v>
      </c>
      <c r="D20" s="49">
        <v>2.0</v>
      </c>
      <c r="E20" s="50">
        <v>3.49</v>
      </c>
      <c r="F20" s="50">
        <f t="shared" si="3"/>
        <v>6.98</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t="s">
        <v>243</v>
      </c>
      <c r="C21" s="49" t="s">
        <v>46</v>
      </c>
      <c r="D21" s="49">
        <v>6.67</v>
      </c>
      <c r="E21" s="50">
        <v>1.49</v>
      </c>
      <c r="F21" s="52"/>
      <c r="G21" s="60">
        <f>MULTIPLY(D21, E21)</f>
        <v>9.9383</v>
      </c>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t="s">
        <v>244</v>
      </c>
      <c r="C22" s="49" t="s">
        <v>73</v>
      </c>
      <c r="D22" s="49">
        <v>14.0</v>
      </c>
      <c r="E22" s="50">
        <v>2.69</v>
      </c>
      <c r="F22" s="50">
        <f t="shared" ref="F22:F26" si="4">MULTIPLY(D22, E22)</f>
        <v>37.66</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t="s">
        <v>245</v>
      </c>
      <c r="C23" s="49" t="s">
        <v>46</v>
      </c>
      <c r="D23" s="49">
        <v>3.0</v>
      </c>
      <c r="E23" s="61">
        <v>1.0</v>
      </c>
      <c r="F23" s="61">
        <f t="shared" si="4"/>
        <v>3</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t="s">
        <v>246</v>
      </c>
      <c r="C24" s="49" t="s">
        <v>46</v>
      </c>
      <c r="D24" s="49">
        <v>4.0</v>
      </c>
      <c r="E24" s="61">
        <v>2.0</v>
      </c>
      <c r="F24" s="61">
        <f t="shared" si="4"/>
        <v>8</v>
      </c>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t="s">
        <v>247</v>
      </c>
      <c r="C25" s="49" t="s">
        <v>248</v>
      </c>
      <c r="D25" s="49">
        <v>15.0</v>
      </c>
      <c r="E25" s="50">
        <v>3.99</v>
      </c>
      <c r="F25" s="50">
        <f t="shared" si="4"/>
        <v>59.85</v>
      </c>
      <c r="G25" s="52"/>
      <c r="H25" s="52">
        <f>SUM(F8:F25, G8:G25)</f>
        <v>490.9383</v>
      </c>
      <c r="I25" s="52"/>
      <c r="J25" s="52"/>
      <c r="K25" s="52"/>
      <c r="L25" s="52"/>
      <c r="M25" s="52"/>
      <c r="N25" s="52"/>
      <c r="O25" s="52"/>
      <c r="P25" s="52"/>
      <c r="Q25" s="52"/>
      <c r="R25" s="52"/>
      <c r="S25" s="52"/>
      <c r="T25" s="52"/>
      <c r="U25" s="52"/>
      <c r="V25" s="52"/>
      <c r="W25" s="52"/>
      <c r="X25" s="52"/>
      <c r="Y25" s="52"/>
      <c r="Z25" s="52"/>
      <c r="AA25" s="52"/>
      <c r="AB25" s="52"/>
      <c r="AC25" s="52"/>
    </row>
    <row r="26">
      <c r="A26" s="48">
        <v>43809.0</v>
      </c>
      <c r="B26" s="49" t="s">
        <v>246</v>
      </c>
      <c r="C26" s="49" t="s">
        <v>249</v>
      </c>
      <c r="D26" s="49">
        <v>65.0</v>
      </c>
      <c r="E26" s="50">
        <v>0.67</v>
      </c>
      <c r="F26" s="50">
        <f t="shared" si="4"/>
        <v>43.55</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t="s">
        <v>250</v>
      </c>
      <c r="C27" s="49" t="s">
        <v>251</v>
      </c>
      <c r="D27" s="49">
        <v>17.0</v>
      </c>
      <c r="E27" s="52"/>
      <c r="F27" s="52"/>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t="s">
        <v>252</v>
      </c>
      <c r="C28" s="49" t="s">
        <v>253</v>
      </c>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49" t="s">
        <v>254</v>
      </c>
      <c r="C29" s="49" t="s">
        <v>46</v>
      </c>
      <c r="D29" s="49">
        <v>17.0</v>
      </c>
      <c r="E29" s="52"/>
      <c r="F29" s="52"/>
      <c r="G29" s="52"/>
      <c r="H29" s="52"/>
      <c r="I29" s="52"/>
      <c r="J29" s="52"/>
      <c r="K29" s="52"/>
      <c r="L29" s="52"/>
      <c r="M29" s="52"/>
      <c r="N29" s="52"/>
      <c r="O29" s="52"/>
      <c r="P29" s="52"/>
      <c r="Q29" s="52"/>
      <c r="R29" s="52"/>
      <c r="S29" s="52"/>
      <c r="T29" s="52"/>
      <c r="U29" s="52"/>
      <c r="V29" s="52"/>
      <c r="W29" s="52"/>
      <c r="X29" s="52"/>
      <c r="Y29" s="52"/>
      <c r="Z29" s="52"/>
      <c r="AA29" s="52"/>
      <c r="AB29" s="52"/>
      <c r="AC29" s="52"/>
    </row>
    <row r="30">
      <c r="A30" s="52"/>
      <c r="B30" s="49" t="s">
        <v>255</v>
      </c>
      <c r="C30" s="49" t="s">
        <v>46</v>
      </c>
      <c r="D30" s="49">
        <v>21.0</v>
      </c>
      <c r="E30" s="50">
        <v>4.59</v>
      </c>
      <c r="F30" s="50">
        <f t="shared" ref="F30:F40" si="5">MULTIPLY(D30, E30)</f>
        <v>96.39</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t="s">
        <v>256</v>
      </c>
      <c r="C31" s="52"/>
      <c r="D31" s="49">
        <v>7.0</v>
      </c>
      <c r="E31" s="50">
        <v>3.99</v>
      </c>
      <c r="F31" s="50">
        <f t="shared" si="5"/>
        <v>27.93</v>
      </c>
      <c r="G31" s="52"/>
      <c r="H31" s="54">
        <f>sum(F26:F31, G28)</f>
        <v>167.87</v>
      </c>
      <c r="I31" s="52"/>
      <c r="J31" s="52"/>
      <c r="K31" s="52"/>
      <c r="L31" s="52"/>
      <c r="M31" s="52"/>
      <c r="N31" s="52"/>
      <c r="O31" s="52"/>
      <c r="P31" s="52"/>
      <c r="Q31" s="52"/>
      <c r="R31" s="52"/>
      <c r="S31" s="52"/>
      <c r="T31" s="52"/>
      <c r="U31" s="52"/>
      <c r="V31" s="52"/>
      <c r="W31" s="52"/>
      <c r="X31" s="52"/>
      <c r="Y31" s="52"/>
      <c r="Z31" s="52"/>
      <c r="AA31" s="52"/>
      <c r="AB31" s="52"/>
      <c r="AC31" s="52"/>
    </row>
    <row r="32">
      <c r="A32" s="48">
        <v>43811.0</v>
      </c>
      <c r="B32" s="49" t="s">
        <v>257</v>
      </c>
      <c r="C32" s="52"/>
      <c r="D32" s="49">
        <v>1.0</v>
      </c>
      <c r="E32" s="50">
        <v>1.99</v>
      </c>
      <c r="F32" s="50">
        <f t="shared" si="5"/>
        <v>1.99</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t="s">
        <v>234</v>
      </c>
      <c r="C33" s="52"/>
      <c r="D33" s="49">
        <v>1.0</v>
      </c>
      <c r="E33" s="50">
        <v>1.29</v>
      </c>
      <c r="F33" s="50">
        <f t="shared" si="5"/>
        <v>1.29</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t="s">
        <v>258</v>
      </c>
      <c r="C34" s="52"/>
      <c r="D34" s="49">
        <v>2.0</v>
      </c>
      <c r="E34" s="50">
        <v>1.69</v>
      </c>
      <c r="F34" s="50">
        <f t="shared" si="5"/>
        <v>3.38</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t="s">
        <v>259</v>
      </c>
      <c r="C35" s="52"/>
      <c r="D35" s="49">
        <v>7.0</v>
      </c>
      <c r="E35" s="50">
        <v>1.99</v>
      </c>
      <c r="F35" s="50">
        <f t="shared" si="5"/>
        <v>13.93</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t="s">
        <v>260</v>
      </c>
      <c r="C36" s="52"/>
      <c r="D36" s="49">
        <v>1.0</v>
      </c>
      <c r="E36" s="50">
        <v>2.49</v>
      </c>
      <c r="F36" s="50">
        <f t="shared" si="5"/>
        <v>2.49</v>
      </c>
      <c r="G36" s="52"/>
      <c r="H36" s="54">
        <f>sum(F32:F36)</f>
        <v>23.08</v>
      </c>
      <c r="I36" s="52"/>
      <c r="J36" s="52"/>
      <c r="K36" s="52"/>
      <c r="L36" s="52"/>
      <c r="M36" s="52"/>
      <c r="N36" s="52"/>
      <c r="O36" s="52"/>
      <c r="P36" s="52"/>
      <c r="Q36" s="52"/>
      <c r="R36" s="52"/>
      <c r="S36" s="52"/>
      <c r="T36" s="52"/>
      <c r="U36" s="52"/>
      <c r="V36" s="52"/>
      <c r="W36" s="52"/>
      <c r="X36" s="52"/>
      <c r="Y36" s="52"/>
      <c r="Z36" s="52"/>
      <c r="AA36" s="52"/>
      <c r="AB36" s="52"/>
      <c r="AC36" s="52"/>
    </row>
    <row r="37">
      <c r="A37" s="48">
        <v>43839.0</v>
      </c>
      <c r="B37" s="49" t="s">
        <v>259</v>
      </c>
      <c r="C37" s="49"/>
      <c r="D37" s="49">
        <v>31.0</v>
      </c>
      <c r="E37" s="50">
        <v>1.99</v>
      </c>
      <c r="F37" s="50">
        <f t="shared" si="5"/>
        <v>61.69</v>
      </c>
      <c r="G37" s="52"/>
      <c r="H37" s="52"/>
      <c r="I37" s="52"/>
      <c r="J37" s="52"/>
      <c r="K37" s="52"/>
      <c r="L37" s="52"/>
      <c r="M37" s="52"/>
      <c r="N37" s="52"/>
      <c r="O37" s="52"/>
      <c r="P37" s="52"/>
      <c r="Q37" s="52"/>
      <c r="R37" s="52"/>
      <c r="S37" s="52"/>
      <c r="T37" s="52"/>
      <c r="U37" s="52"/>
      <c r="V37" s="52"/>
      <c r="W37" s="52"/>
      <c r="X37" s="52"/>
      <c r="Y37" s="52"/>
      <c r="Z37" s="52"/>
      <c r="AA37" s="52"/>
      <c r="AB37" s="52"/>
      <c r="AC37" s="52"/>
    </row>
    <row r="38">
      <c r="A38" s="48"/>
      <c r="B38" s="49" t="s">
        <v>261</v>
      </c>
      <c r="C38" s="49"/>
      <c r="D38" s="49">
        <v>6.0</v>
      </c>
      <c r="E38" s="50">
        <v>2.49</v>
      </c>
      <c r="F38" s="50">
        <f t="shared" si="5"/>
        <v>14.94</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48"/>
      <c r="B39" s="49" t="s">
        <v>262</v>
      </c>
      <c r="C39" s="49"/>
      <c r="D39" s="49">
        <v>3.0</v>
      </c>
      <c r="E39" s="50">
        <v>1.99</v>
      </c>
      <c r="F39" s="50">
        <f t="shared" si="5"/>
        <v>5.97</v>
      </c>
      <c r="G39" s="52"/>
      <c r="H39" s="52"/>
      <c r="I39" s="52"/>
      <c r="J39" s="52"/>
      <c r="K39" s="52"/>
      <c r="L39" s="52"/>
      <c r="M39" s="52"/>
      <c r="N39" s="52"/>
      <c r="O39" s="52"/>
      <c r="P39" s="52"/>
      <c r="Q39" s="52"/>
      <c r="R39" s="52"/>
      <c r="S39" s="52"/>
      <c r="T39" s="52"/>
      <c r="U39" s="52"/>
      <c r="V39" s="52"/>
      <c r="W39" s="52"/>
      <c r="X39" s="52"/>
      <c r="Y39" s="52"/>
      <c r="Z39" s="52"/>
      <c r="AA39" s="52"/>
      <c r="AB39" s="52"/>
      <c r="AC39" s="52"/>
    </row>
    <row r="40">
      <c r="A40" s="48"/>
      <c r="B40" s="49" t="s">
        <v>263</v>
      </c>
      <c r="C40" s="49"/>
      <c r="D40" s="49">
        <v>8.0</v>
      </c>
      <c r="E40" s="50">
        <v>1.99</v>
      </c>
      <c r="F40" s="50">
        <f t="shared" si="5"/>
        <v>15.92</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48"/>
      <c r="B41" s="49" t="s">
        <v>231</v>
      </c>
      <c r="C41" s="49"/>
      <c r="D41" s="49">
        <v>4.0</v>
      </c>
      <c r="E41" s="50">
        <v>3.79</v>
      </c>
      <c r="F41" s="49"/>
      <c r="G41" s="57">
        <f>Multiply(D41, E41)</f>
        <v>15.16</v>
      </c>
      <c r="H41" s="54">
        <f>sum(F37:F41, G41)</f>
        <v>113.68</v>
      </c>
      <c r="I41" s="52"/>
      <c r="J41" s="52"/>
      <c r="K41" s="52"/>
      <c r="L41" s="52"/>
      <c r="M41" s="52"/>
      <c r="N41" s="52"/>
      <c r="O41" s="52"/>
      <c r="P41" s="52"/>
      <c r="Q41" s="52"/>
      <c r="R41" s="52"/>
      <c r="S41" s="52"/>
      <c r="T41" s="52"/>
      <c r="U41" s="52"/>
      <c r="V41" s="52"/>
      <c r="W41" s="52"/>
      <c r="X41" s="52"/>
      <c r="Y41" s="52"/>
      <c r="Z41" s="52"/>
      <c r="AA41" s="52"/>
      <c r="AB41" s="52"/>
      <c r="AC41" s="52"/>
    </row>
    <row r="42">
      <c r="A42" s="48">
        <v>43842.0</v>
      </c>
      <c r="B42" s="49" t="s">
        <v>264</v>
      </c>
      <c r="C42" s="49" t="s">
        <v>265</v>
      </c>
      <c r="D42" s="49">
        <v>5.0</v>
      </c>
      <c r="E42" s="50">
        <v>3.99</v>
      </c>
      <c r="F42" s="50">
        <f t="shared" ref="F42:F55" si="6">MULTIPLY(D42, E42)</f>
        <v>19.95</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t="s">
        <v>266</v>
      </c>
      <c r="C43" s="49" t="s">
        <v>267</v>
      </c>
      <c r="D43" s="49">
        <v>0.5</v>
      </c>
      <c r="E43" s="50">
        <v>0.99</v>
      </c>
      <c r="F43" s="50">
        <f t="shared" si="6"/>
        <v>0.495</v>
      </c>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t="s">
        <v>268</v>
      </c>
      <c r="C44" s="49" t="s">
        <v>128</v>
      </c>
      <c r="D44" s="49">
        <v>1.33</v>
      </c>
      <c r="E44" s="50">
        <v>1.99</v>
      </c>
      <c r="F44" s="50">
        <f t="shared" si="6"/>
        <v>2.6467</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t="s">
        <v>269</v>
      </c>
      <c r="C45" s="49" t="s">
        <v>216</v>
      </c>
      <c r="D45" s="49">
        <v>0.33</v>
      </c>
      <c r="E45" s="50">
        <v>2.69</v>
      </c>
      <c r="F45" s="50">
        <f t="shared" si="6"/>
        <v>0.8877</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t="s">
        <v>270</v>
      </c>
      <c r="C46" s="49" t="s">
        <v>216</v>
      </c>
      <c r="D46" s="49">
        <v>0.33</v>
      </c>
      <c r="E46" s="50">
        <v>1.99</v>
      </c>
      <c r="F46" s="50">
        <f t="shared" si="6"/>
        <v>0.6567</v>
      </c>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t="s">
        <v>271</v>
      </c>
      <c r="C47" s="49" t="s">
        <v>216</v>
      </c>
      <c r="D47" s="49">
        <v>7.2</v>
      </c>
      <c r="E47" s="50">
        <v>1.29</v>
      </c>
      <c r="F47" s="50">
        <f t="shared" si="6"/>
        <v>9.288</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t="s">
        <v>272</v>
      </c>
      <c r="C48" s="49" t="s">
        <v>138</v>
      </c>
      <c r="D48" s="49">
        <v>1.2</v>
      </c>
      <c r="E48" s="50">
        <v>1.29</v>
      </c>
      <c r="F48" s="50">
        <f t="shared" si="6"/>
        <v>1.548</v>
      </c>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t="s">
        <v>273</v>
      </c>
      <c r="C49" s="49" t="s">
        <v>216</v>
      </c>
      <c r="D49" s="49">
        <v>0.4</v>
      </c>
      <c r="E49" s="50">
        <v>0.99</v>
      </c>
      <c r="F49" s="50">
        <f t="shared" si="6"/>
        <v>0.396</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t="s">
        <v>274</v>
      </c>
      <c r="C50" s="49" t="s">
        <v>216</v>
      </c>
      <c r="D50" s="49">
        <v>1.2</v>
      </c>
      <c r="E50" s="50">
        <v>0.99</v>
      </c>
      <c r="F50" s="50">
        <f t="shared" si="6"/>
        <v>1.188</v>
      </c>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t="s">
        <v>275</v>
      </c>
      <c r="C51" s="49" t="s">
        <v>276</v>
      </c>
      <c r="D51" s="49">
        <v>1.0</v>
      </c>
      <c r="E51" s="50">
        <v>1.99</v>
      </c>
      <c r="F51" s="50">
        <f t="shared" si="6"/>
        <v>1.99</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t="s">
        <v>277</v>
      </c>
      <c r="C52" s="49" t="s">
        <v>46</v>
      </c>
      <c r="D52" s="49">
        <v>2.0</v>
      </c>
      <c r="E52" s="50">
        <v>0.67</v>
      </c>
      <c r="F52" s="50">
        <f t="shared" si="6"/>
        <v>1.34</v>
      </c>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t="s">
        <v>278</v>
      </c>
      <c r="C53" s="49" t="s">
        <v>279</v>
      </c>
      <c r="D53" s="49">
        <v>6.0</v>
      </c>
      <c r="E53" s="50">
        <v>0.4</v>
      </c>
      <c r="F53" s="50">
        <f t="shared" si="6"/>
        <v>2.4</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t="s">
        <v>280</v>
      </c>
      <c r="C54" s="49" t="s">
        <v>138</v>
      </c>
      <c r="D54" s="49">
        <v>0.4</v>
      </c>
      <c r="E54" s="50">
        <v>1.99</v>
      </c>
      <c r="F54" s="50">
        <f t="shared" si="6"/>
        <v>0.796</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t="s">
        <v>281</v>
      </c>
      <c r="C55" s="49" t="s">
        <v>282</v>
      </c>
      <c r="D55" s="49">
        <v>0.4</v>
      </c>
      <c r="E55" s="50">
        <v>1.99</v>
      </c>
      <c r="F55" s="50">
        <f t="shared" si="6"/>
        <v>0.796</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t="s">
        <v>283</v>
      </c>
      <c r="C56" s="49" t="s">
        <v>216</v>
      </c>
      <c r="D56" s="49">
        <v>160.0</v>
      </c>
      <c r="E56" s="50">
        <v>0.99</v>
      </c>
      <c r="F56" s="49"/>
      <c r="G56" s="60">
        <f>MULTIPLY(D56, E56)</f>
        <v>158.4</v>
      </c>
      <c r="H56" s="54">
        <f>SUM(F42:F56, G56)</f>
        <v>202.7781</v>
      </c>
      <c r="I56" s="52"/>
      <c r="J56" s="52"/>
      <c r="K56" s="52"/>
      <c r="L56" s="52"/>
      <c r="M56" s="52"/>
      <c r="N56" s="52"/>
      <c r="O56" s="52"/>
      <c r="P56" s="52"/>
      <c r="Q56" s="52"/>
      <c r="R56" s="52"/>
      <c r="S56" s="52"/>
      <c r="T56" s="52"/>
      <c r="U56" s="52"/>
      <c r="V56" s="52"/>
      <c r="W56" s="52"/>
      <c r="X56" s="52"/>
      <c r="Y56" s="52"/>
      <c r="Z56" s="52"/>
      <c r="AA56" s="52"/>
      <c r="AB56" s="52"/>
      <c r="AC56" s="52"/>
    </row>
    <row r="57">
      <c r="A57" s="48">
        <v>44138.0</v>
      </c>
      <c r="B57" s="49" t="s">
        <v>284</v>
      </c>
      <c r="C57" s="52"/>
      <c r="D57" s="49">
        <v>5.0</v>
      </c>
      <c r="E57" s="52"/>
      <c r="F57" s="52"/>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49" t="s">
        <v>285</v>
      </c>
      <c r="C58" s="52"/>
      <c r="D58" s="49">
        <v>2.0</v>
      </c>
      <c r="E58" s="52"/>
      <c r="F58" s="52"/>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49" t="s">
        <v>286</v>
      </c>
      <c r="C59" s="52"/>
      <c r="D59" s="49">
        <v>1.0</v>
      </c>
      <c r="E59" s="52"/>
      <c r="F59" s="52"/>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row r="1004">
      <c r="A1004" s="52"/>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row>
  </sheetData>
  <conditionalFormatting sqref="E2:E1004">
    <cfRule type="notContainsText" dxfId="0" priority="1" operator="notContains" text="$">
      <formula>ISERROR(SEARCH(("$"),(E2)))</formula>
    </cfRule>
  </conditionalFormatting>
  <conditionalFormatting sqref="C1:C1004">
    <cfRule type="containsText" dxfId="2" priority="2" operator="containsText" text="Nothing">
      <formula>NOT(ISERROR(SEARCH(("Nothing"),(C1))))</formula>
    </cfRule>
  </conditionalFormatting>
  <hyperlinks>
    <hyperlink display="Grand Total" location="'GRAND TOTALS'!A1" ref="J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8.13"/>
    <col customWidth="1" min="2" max="2" width="25.25"/>
    <col customWidth="1" min="3" max="3" width="22.0"/>
    <col customWidth="1" min="4" max="4" width="9.0"/>
    <col customWidth="1" min="5" max="5" width="14.38"/>
    <col customWidth="1" min="6" max="6" width="12.88"/>
    <col customWidth="1" min="7" max="7" width="13.63"/>
    <col customWidth="1" min="8" max="8" width="8.25"/>
    <col customWidth="1" min="9" max="9" width="14.0"/>
  </cols>
  <sheetData>
    <row r="1">
      <c r="A1" s="44" t="s">
        <v>30</v>
      </c>
      <c r="B1" s="62" t="s">
        <v>31</v>
      </c>
      <c r="C1" s="44" t="s">
        <v>32</v>
      </c>
      <c r="D1" s="44" t="s">
        <v>33</v>
      </c>
      <c r="E1" s="44" t="s">
        <v>34</v>
      </c>
      <c r="F1" s="44" t="s">
        <v>35</v>
      </c>
      <c r="G1" s="44" t="s">
        <v>287</v>
      </c>
      <c r="H1" s="44" t="s">
        <v>26</v>
      </c>
      <c r="I1" s="44" t="s">
        <v>37</v>
      </c>
      <c r="J1" s="46" t="s">
        <v>288</v>
      </c>
      <c r="K1" s="44" t="s">
        <v>39</v>
      </c>
      <c r="L1" s="47"/>
      <c r="M1" s="47"/>
      <c r="N1" s="47"/>
      <c r="O1" s="47"/>
      <c r="P1" s="47"/>
      <c r="Q1" s="47"/>
      <c r="R1" s="47"/>
      <c r="S1" s="47"/>
      <c r="T1" s="47"/>
      <c r="U1" s="47"/>
      <c r="V1" s="47"/>
      <c r="W1" s="47"/>
      <c r="X1" s="47"/>
      <c r="Y1" s="47"/>
      <c r="Z1" s="47"/>
      <c r="AA1" s="47"/>
      <c r="AB1" s="47"/>
      <c r="AC1" s="47"/>
    </row>
    <row r="2">
      <c r="A2" s="48">
        <v>43793.0</v>
      </c>
      <c r="B2" s="63" t="s">
        <v>289</v>
      </c>
      <c r="C2" s="49" t="s">
        <v>46</v>
      </c>
      <c r="D2" s="49">
        <v>1.0</v>
      </c>
      <c r="E2" s="50">
        <v>10.99</v>
      </c>
      <c r="F2" s="50">
        <f t="shared" ref="F2:F10" si="1">MULTIPLY(D2, E2)</f>
        <v>10.99</v>
      </c>
      <c r="G2" s="49"/>
      <c r="H2" s="52"/>
      <c r="I2" s="49">
        <f>Round(AVERAGE(H2:H1245), 2)</f>
        <v>435.77</v>
      </c>
      <c r="J2" s="53">
        <f>SUM(G2:G1245)</f>
        <v>360.96</v>
      </c>
      <c r="K2" s="52">
        <f>sum(D2:D1245)</f>
        <v>6277.48</v>
      </c>
      <c r="L2" s="52"/>
      <c r="M2" s="52"/>
      <c r="N2" s="52"/>
      <c r="O2" s="52"/>
      <c r="P2" s="52"/>
      <c r="Q2" s="52"/>
      <c r="R2" s="52"/>
      <c r="S2" s="52"/>
      <c r="T2" s="52"/>
      <c r="U2" s="52"/>
      <c r="V2" s="52"/>
      <c r="W2" s="52"/>
      <c r="X2" s="52"/>
      <c r="Y2" s="52"/>
      <c r="Z2" s="52"/>
      <c r="AA2" s="52"/>
      <c r="AB2" s="52"/>
      <c r="AC2" s="52"/>
    </row>
    <row r="3">
      <c r="A3" s="52"/>
      <c r="B3" s="63" t="s">
        <v>290</v>
      </c>
      <c r="C3" s="49" t="s">
        <v>46</v>
      </c>
      <c r="D3" s="49">
        <v>2.0</v>
      </c>
      <c r="E3" s="50">
        <v>6.79</v>
      </c>
      <c r="F3" s="50">
        <f t="shared" si="1"/>
        <v>13.58</v>
      </c>
      <c r="G3" s="49"/>
      <c r="H3" s="52"/>
      <c r="I3" s="44" t="s">
        <v>44</v>
      </c>
      <c r="J3" s="54">
        <f>SUM(F2:F1245)</f>
        <v>30159.794</v>
      </c>
      <c r="K3" s="52"/>
      <c r="L3" s="52"/>
      <c r="M3" s="52"/>
      <c r="N3" s="52"/>
      <c r="O3" s="52"/>
      <c r="P3" s="52"/>
      <c r="Q3" s="52"/>
      <c r="R3" s="52"/>
      <c r="S3" s="52"/>
      <c r="T3" s="52"/>
      <c r="U3" s="52"/>
      <c r="V3" s="52"/>
      <c r="W3" s="52"/>
      <c r="X3" s="52"/>
      <c r="Y3" s="52"/>
      <c r="Z3" s="52"/>
      <c r="AA3" s="52"/>
      <c r="AB3" s="52"/>
      <c r="AC3" s="52"/>
    </row>
    <row r="4">
      <c r="A4" s="52"/>
      <c r="B4" s="63" t="s">
        <v>291</v>
      </c>
      <c r="C4" s="49" t="s">
        <v>46</v>
      </c>
      <c r="D4" s="49">
        <v>1.0</v>
      </c>
      <c r="E4" s="50">
        <v>3.99</v>
      </c>
      <c r="F4" s="50">
        <f t="shared" si="1"/>
        <v>3.99</v>
      </c>
      <c r="G4" s="49"/>
      <c r="H4" s="52"/>
      <c r="I4" s="52">
        <f>MAX(H2:H1245)</f>
        <v>7303.02</v>
      </c>
      <c r="J4" s="47">
        <f>SUM(H4:H1245)</f>
        <v>30503.764</v>
      </c>
      <c r="K4" s="52"/>
      <c r="L4" s="52"/>
      <c r="M4" s="52"/>
      <c r="N4" s="52"/>
      <c r="O4" s="52"/>
      <c r="P4" s="52"/>
      <c r="Q4" s="52"/>
      <c r="R4" s="52"/>
      <c r="S4" s="52"/>
      <c r="T4" s="52"/>
      <c r="U4" s="52"/>
      <c r="V4" s="52"/>
      <c r="W4" s="52"/>
      <c r="X4" s="52"/>
      <c r="Y4" s="52"/>
      <c r="Z4" s="52"/>
      <c r="AA4" s="52"/>
      <c r="AB4" s="52"/>
      <c r="AC4" s="52"/>
    </row>
    <row r="5">
      <c r="A5" s="52"/>
      <c r="B5" s="63" t="s">
        <v>292</v>
      </c>
      <c r="C5" s="49" t="s">
        <v>46</v>
      </c>
      <c r="D5" s="49">
        <v>1.0</v>
      </c>
      <c r="E5" s="50">
        <v>11.99</v>
      </c>
      <c r="F5" s="50">
        <f t="shared" si="1"/>
        <v>11.99</v>
      </c>
      <c r="G5" s="49"/>
      <c r="H5" s="52"/>
      <c r="I5" s="44" t="s">
        <v>293</v>
      </c>
      <c r="J5" s="52"/>
      <c r="K5" s="52"/>
      <c r="L5" s="52"/>
      <c r="M5" s="52"/>
      <c r="N5" s="52"/>
      <c r="O5" s="52"/>
      <c r="P5" s="52"/>
      <c r="Q5" s="52"/>
      <c r="R5" s="52"/>
      <c r="S5" s="52"/>
      <c r="T5" s="52"/>
      <c r="U5" s="52"/>
      <c r="V5" s="52"/>
      <c r="W5" s="52"/>
      <c r="X5" s="52"/>
      <c r="Y5" s="52"/>
      <c r="Z5" s="52"/>
      <c r="AA5" s="52"/>
      <c r="AB5" s="52"/>
      <c r="AC5" s="52"/>
    </row>
    <row r="6">
      <c r="A6" s="52"/>
      <c r="B6" s="63" t="s">
        <v>294</v>
      </c>
      <c r="C6" s="49" t="s">
        <v>46</v>
      </c>
      <c r="D6" s="49">
        <v>5.0</v>
      </c>
      <c r="E6" s="50">
        <v>2.49</v>
      </c>
      <c r="F6" s="50">
        <f t="shared" si="1"/>
        <v>12.45</v>
      </c>
      <c r="G6" s="49"/>
      <c r="H6" s="52"/>
      <c r="I6" s="52">
        <f>sum(D2:D1245)</f>
        <v>6277.48</v>
      </c>
      <c r="J6" s="52"/>
      <c r="K6" s="52"/>
      <c r="L6" s="52"/>
      <c r="M6" s="52"/>
      <c r="N6" s="52"/>
      <c r="O6" s="52"/>
      <c r="P6" s="52"/>
      <c r="Q6" s="52"/>
      <c r="R6" s="52"/>
      <c r="S6" s="52"/>
      <c r="T6" s="52"/>
      <c r="U6" s="52"/>
      <c r="V6" s="52"/>
      <c r="W6" s="52"/>
      <c r="X6" s="52"/>
      <c r="Y6" s="52"/>
      <c r="Z6" s="52"/>
      <c r="AA6" s="52"/>
      <c r="AB6" s="52"/>
      <c r="AC6" s="52"/>
    </row>
    <row r="7">
      <c r="A7" s="52"/>
      <c r="B7" s="63" t="s">
        <v>295</v>
      </c>
      <c r="C7" s="49" t="s">
        <v>296</v>
      </c>
      <c r="D7" s="49">
        <v>2.0</v>
      </c>
      <c r="E7" s="50">
        <v>6.99</v>
      </c>
      <c r="F7" s="50">
        <f t="shared" si="1"/>
        <v>13.98</v>
      </c>
      <c r="G7" s="49"/>
      <c r="H7" s="52"/>
      <c r="I7" s="44" t="s">
        <v>297</v>
      </c>
      <c r="J7" s="52"/>
      <c r="K7" s="52"/>
      <c r="L7" s="52"/>
      <c r="M7" s="52"/>
      <c r="N7" s="52"/>
      <c r="O7" s="52"/>
      <c r="P7" s="52"/>
      <c r="Q7" s="52"/>
      <c r="R7" s="52"/>
      <c r="S7" s="52"/>
      <c r="T7" s="52"/>
      <c r="U7" s="52"/>
      <c r="V7" s="52"/>
      <c r="W7" s="52"/>
      <c r="X7" s="52"/>
      <c r="Y7" s="52"/>
      <c r="Z7" s="52"/>
      <c r="AA7" s="52"/>
      <c r="AB7" s="52"/>
      <c r="AC7" s="52"/>
    </row>
    <row r="8">
      <c r="A8" s="52"/>
      <c r="B8" s="63" t="s">
        <v>298</v>
      </c>
      <c r="C8" s="49" t="s">
        <v>46</v>
      </c>
      <c r="D8" s="49">
        <v>1.0</v>
      </c>
      <c r="E8" s="50">
        <v>7.79</v>
      </c>
      <c r="F8" s="50">
        <f t="shared" si="1"/>
        <v>7.79</v>
      </c>
      <c r="G8" s="49"/>
      <c r="H8" s="52"/>
      <c r="I8" s="52"/>
      <c r="J8" s="52"/>
      <c r="K8" s="52"/>
      <c r="L8" s="52"/>
      <c r="M8" s="52"/>
      <c r="N8" s="52"/>
      <c r="O8" s="52"/>
      <c r="P8" s="52"/>
      <c r="Q8" s="52"/>
      <c r="R8" s="52"/>
      <c r="S8" s="52"/>
      <c r="T8" s="52"/>
      <c r="U8" s="52"/>
      <c r="V8" s="52"/>
      <c r="W8" s="52"/>
      <c r="X8" s="52"/>
      <c r="Y8" s="52"/>
      <c r="Z8" s="52"/>
      <c r="AA8" s="52"/>
      <c r="AB8" s="52"/>
      <c r="AC8" s="52"/>
    </row>
    <row r="9">
      <c r="A9" s="52"/>
      <c r="B9" s="63" t="s">
        <v>299</v>
      </c>
      <c r="C9" s="49" t="s">
        <v>300</v>
      </c>
      <c r="D9" s="49">
        <v>2.0</v>
      </c>
      <c r="E9" s="50">
        <v>39.99</v>
      </c>
      <c r="F9" s="50">
        <f t="shared" si="1"/>
        <v>79.98</v>
      </c>
      <c r="G9" s="49"/>
      <c r="H9" s="52"/>
      <c r="I9" s="44" t="s">
        <v>301</v>
      </c>
      <c r="J9" s="52"/>
      <c r="K9" s="52"/>
      <c r="L9" s="52"/>
      <c r="M9" s="52"/>
      <c r="N9" s="52"/>
      <c r="O9" s="52"/>
      <c r="P9" s="52"/>
      <c r="Q9" s="52"/>
      <c r="R9" s="52"/>
      <c r="S9" s="52"/>
      <c r="T9" s="52"/>
      <c r="U9" s="52"/>
      <c r="V9" s="52"/>
      <c r="W9" s="52"/>
      <c r="X9" s="52"/>
      <c r="Y9" s="52"/>
      <c r="Z9" s="52"/>
      <c r="AA9" s="52"/>
      <c r="AB9" s="52"/>
      <c r="AC9" s="52"/>
    </row>
    <row r="10">
      <c r="A10" s="52"/>
      <c r="B10" s="63" t="s">
        <v>302</v>
      </c>
      <c r="C10" s="49" t="s">
        <v>46</v>
      </c>
      <c r="D10" s="49">
        <v>1.0</v>
      </c>
      <c r="E10" s="50">
        <v>5.79</v>
      </c>
      <c r="F10" s="50">
        <f t="shared" si="1"/>
        <v>5.79</v>
      </c>
      <c r="G10" s="49"/>
      <c r="H10" s="54">
        <f>SUM(F2:F10)</f>
        <v>160.54</v>
      </c>
      <c r="I10" s="52"/>
      <c r="J10" s="52"/>
      <c r="K10" s="52"/>
      <c r="L10" s="52"/>
      <c r="M10" s="52"/>
      <c r="N10" s="52"/>
      <c r="O10" s="52"/>
      <c r="P10" s="52"/>
      <c r="Q10" s="52"/>
      <c r="R10" s="52"/>
      <c r="S10" s="52"/>
      <c r="T10" s="52"/>
      <c r="U10" s="52"/>
      <c r="V10" s="52"/>
      <c r="W10" s="52"/>
      <c r="X10" s="52"/>
      <c r="Y10" s="52"/>
      <c r="Z10" s="52"/>
      <c r="AA10" s="52"/>
      <c r="AB10" s="52"/>
      <c r="AC10" s="52"/>
    </row>
    <row r="11">
      <c r="A11" s="48">
        <v>43800.0</v>
      </c>
      <c r="B11" s="64" t="s">
        <v>303</v>
      </c>
      <c r="C11" s="56" t="s">
        <v>304</v>
      </c>
      <c r="D11" s="49">
        <v>9.0</v>
      </c>
      <c r="E11" s="50">
        <v>3.99</v>
      </c>
      <c r="F11" s="53"/>
      <c r="G11" s="65">
        <f>MULTIPLY(D11, E11)</f>
        <v>35.91</v>
      </c>
      <c r="H11" s="53"/>
      <c r="I11" s="44" t="s">
        <v>305</v>
      </c>
      <c r="J11" s="52"/>
      <c r="K11" s="52"/>
      <c r="L11" s="52"/>
      <c r="M11" s="52"/>
      <c r="N11" s="52"/>
      <c r="O11" s="52"/>
      <c r="P11" s="52"/>
      <c r="Q11" s="52"/>
      <c r="R11" s="52"/>
      <c r="S11" s="52"/>
      <c r="T11" s="52"/>
      <c r="U11" s="52"/>
      <c r="V11" s="52"/>
      <c r="W11" s="52"/>
      <c r="X11" s="52"/>
      <c r="Y11" s="52"/>
      <c r="Z11" s="52"/>
      <c r="AA11" s="52"/>
      <c r="AB11" s="52"/>
      <c r="AC11" s="52"/>
    </row>
    <row r="12">
      <c r="A12" s="52"/>
      <c r="B12" s="63" t="s">
        <v>306</v>
      </c>
      <c r="C12" s="49" t="s">
        <v>304</v>
      </c>
      <c r="D12" s="49">
        <v>8.0</v>
      </c>
      <c r="E12" s="50">
        <v>1.49</v>
      </c>
      <c r="F12" s="54">
        <f t="shared" ref="F12:F15" si="2">MULTIPLY(D12, E12)</f>
        <v>11.92</v>
      </c>
      <c r="G12" s="52"/>
      <c r="H12" s="54">
        <f>SUM(G11, F12)</f>
        <v>47.83</v>
      </c>
      <c r="I12" s="52"/>
      <c r="J12" s="52"/>
      <c r="K12" s="52"/>
      <c r="L12" s="52"/>
      <c r="M12" s="52"/>
      <c r="N12" s="52"/>
      <c r="O12" s="52"/>
      <c r="P12" s="52"/>
      <c r="Q12" s="52"/>
      <c r="R12" s="52"/>
      <c r="S12" s="52"/>
      <c r="T12" s="52"/>
      <c r="U12" s="52"/>
      <c r="V12" s="52"/>
      <c r="W12" s="52"/>
      <c r="X12" s="52"/>
      <c r="Y12" s="52"/>
      <c r="Z12" s="52"/>
      <c r="AA12" s="52"/>
      <c r="AB12" s="52"/>
      <c r="AC12" s="52"/>
    </row>
    <row r="13">
      <c r="A13" s="48">
        <v>43802.0</v>
      </c>
      <c r="B13" s="63" t="s">
        <v>307</v>
      </c>
      <c r="C13" s="49" t="s">
        <v>308</v>
      </c>
      <c r="D13" s="49">
        <v>1.0</v>
      </c>
      <c r="E13" s="50">
        <v>4.39</v>
      </c>
      <c r="F13" s="54">
        <f t="shared" si="2"/>
        <v>4.39</v>
      </c>
      <c r="G13" s="52"/>
      <c r="H13" s="52"/>
      <c r="I13" s="44" t="s">
        <v>309</v>
      </c>
      <c r="J13" s="52"/>
      <c r="K13" s="52"/>
      <c r="L13" s="52"/>
      <c r="M13" s="52"/>
      <c r="N13" s="52"/>
      <c r="O13" s="52"/>
      <c r="P13" s="52"/>
      <c r="Q13" s="52"/>
      <c r="R13" s="52"/>
      <c r="S13" s="52"/>
      <c r="T13" s="52"/>
      <c r="U13" s="52"/>
      <c r="V13" s="52"/>
      <c r="W13" s="52"/>
      <c r="X13" s="52"/>
      <c r="Y13" s="52"/>
      <c r="Z13" s="52"/>
      <c r="AA13" s="52"/>
      <c r="AB13" s="52"/>
      <c r="AC13" s="52"/>
    </row>
    <row r="14">
      <c r="A14" s="48"/>
      <c r="B14" s="63" t="s">
        <v>310</v>
      </c>
      <c r="C14" s="49" t="s">
        <v>311</v>
      </c>
      <c r="D14" s="49">
        <v>2.0</v>
      </c>
      <c r="E14" s="50">
        <v>4.99</v>
      </c>
      <c r="F14" s="54">
        <f t="shared" si="2"/>
        <v>9.98</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48"/>
      <c r="B15" s="63" t="s">
        <v>312</v>
      </c>
      <c r="C15" s="49" t="s">
        <v>46</v>
      </c>
      <c r="D15" s="49">
        <v>4.0</v>
      </c>
      <c r="E15" s="50">
        <v>1.99</v>
      </c>
      <c r="F15" s="54">
        <f t="shared" si="2"/>
        <v>7.96</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48"/>
      <c r="B16" s="63" t="s">
        <v>313</v>
      </c>
      <c r="C16" s="49" t="s">
        <v>314</v>
      </c>
      <c r="D16" s="49">
        <v>2.0</v>
      </c>
      <c r="E16" s="50"/>
      <c r="F16" s="52"/>
      <c r="G16" s="52"/>
      <c r="H16" s="52"/>
      <c r="I16" s="52"/>
      <c r="J16" s="52"/>
      <c r="K16" s="52"/>
      <c r="L16" s="52"/>
      <c r="M16" s="52"/>
      <c r="N16" s="52"/>
      <c r="O16" s="52"/>
      <c r="P16" s="52"/>
      <c r="Q16" s="52"/>
      <c r="R16" s="52"/>
      <c r="S16" s="52"/>
      <c r="T16" s="52"/>
      <c r="U16" s="52"/>
      <c r="V16" s="52"/>
      <c r="W16" s="52"/>
      <c r="X16" s="52"/>
      <c r="Y16" s="52"/>
      <c r="Z16" s="52"/>
      <c r="AA16" s="52"/>
      <c r="AB16" s="52"/>
      <c r="AC16" s="52"/>
    </row>
    <row r="17">
      <c r="A17" s="48"/>
      <c r="B17" s="63" t="s">
        <v>315</v>
      </c>
      <c r="C17" s="49" t="s">
        <v>46</v>
      </c>
      <c r="D17" s="49">
        <v>1.0</v>
      </c>
      <c r="E17" s="50"/>
      <c r="F17" s="52"/>
      <c r="G17" s="52"/>
      <c r="H17" s="54">
        <f>SUM(F13:F17)</f>
        <v>22.33</v>
      </c>
      <c r="I17" s="52"/>
      <c r="J17" s="52"/>
      <c r="K17" s="52"/>
      <c r="L17" s="52"/>
      <c r="M17" s="52"/>
      <c r="N17" s="52"/>
      <c r="O17" s="52"/>
      <c r="P17" s="52"/>
      <c r="Q17" s="52"/>
      <c r="R17" s="52"/>
      <c r="S17" s="52"/>
      <c r="T17" s="52"/>
      <c r="U17" s="52"/>
      <c r="V17" s="52"/>
      <c r="W17" s="52"/>
      <c r="X17" s="52"/>
      <c r="Y17" s="52"/>
      <c r="Z17" s="52"/>
      <c r="AA17" s="52"/>
      <c r="AB17" s="52"/>
      <c r="AC17" s="52"/>
    </row>
    <row r="18">
      <c r="A18" s="48">
        <v>43804.0</v>
      </c>
      <c r="B18" s="63" t="s">
        <v>316</v>
      </c>
      <c r="C18" s="49" t="s">
        <v>46</v>
      </c>
      <c r="D18" s="49">
        <v>2.0</v>
      </c>
      <c r="E18" s="50">
        <v>8.99</v>
      </c>
      <c r="F18" s="54">
        <f>MULTIPLY(D18, E18)</f>
        <v>17.98</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63" t="s">
        <v>317</v>
      </c>
      <c r="C19" s="49" t="s">
        <v>318</v>
      </c>
      <c r="D19" s="49">
        <v>1.0</v>
      </c>
      <c r="E19" s="50">
        <v>5.99</v>
      </c>
      <c r="F19" s="52"/>
      <c r="G19" s="65">
        <f t="shared" ref="G19:G21" si="3">MULTIPLY(D19, E19)</f>
        <v>5.99</v>
      </c>
      <c r="H19" s="52"/>
      <c r="I19" s="52"/>
      <c r="J19" s="52"/>
      <c r="K19" s="52"/>
      <c r="L19" s="52"/>
      <c r="M19" s="52"/>
      <c r="N19" s="52"/>
      <c r="O19" s="52"/>
      <c r="P19" s="52"/>
      <c r="Q19" s="52"/>
      <c r="R19" s="52"/>
      <c r="S19" s="52"/>
      <c r="T19" s="52"/>
      <c r="U19" s="52"/>
      <c r="V19" s="52"/>
      <c r="W19" s="52"/>
      <c r="X19" s="52"/>
      <c r="Y19" s="52"/>
      <c r="Z19" s="52"/>
      <c r="AA19" s="52"/>
      <c r="AB19" s="52"/>
      <c r="AC19" s="52"/>
    </row>
    <row r="20">
      <c r="A20" s="52"/>
      <c r="B20" s="63" t="s">
        <v>319</v>
      </c>
      <c r="C20" s="49" t="s">
        <v>320</v>
      </c>
      <c r="D20" s="49">
        <v>1.0</v>
      </c>
      <c r="E20" s="50">
        <v>5.19</v>
      </c>
      <c r="F20" s="52"/>
      <c r="G20" s="65">
        <f t="shared" si="3"/>
        <v>5.19</v>
      </c>
      <c r="H20" s="52"/>
      <c r="I20" s="52"/>
      <c r="J20" s="52"/>
      <c r="K20" s="52"/>
      <c r="L20" s="52"/>
      <c r="M20" s="52"/>
      <c r="N20" s="52"/>
      <c r="O20" s="52"/>
      <c r="P20" s="52"/>
      <c r="Q20" s="52"/>
      <c r="R20" s="52"/>
      <c r="S20" s="52"/>
      <c r="T20" s="52"/>
      <c r="U20" s="52"/>
      <c r="V20" s="52"/>
      <c r="W20" s="52"/>
      <c r="X20" s="52"/>
      <c r="Y20" s="52"/>
      <c r="Z20" s="52"/>
      <c r="AA20" s="52"/>
      <c r="AB20" s="52"/>
      <c r="AC20" s="52"/>
    </row>
    <row r="21">
      <c r="A21" s="52"/>
      <c r="B21" s="63" t="s">
        <v>321</v>
      </c>
      <c r="C21" s="49" t="s">
        <v>322</v>
      </c>
      <c r="D21" s="49">
        <v>1.0</v>
      </c>
      <c r="E21" s="50">
        <v>2.49</v>
      </c>
      <c r="F21" s="52"/>
      <c r="G21" s="65">
        <f t="shared" si="3"/>
        <v>2.49</v>
      </c>
      <c r="H21" s="54">
        <f>SUM(F18, G19:G21)</f>
        <v>31.65</v>
      </c>
      <c r="I21" s="52"/>
      <c r="J21" s="52"/>
      <c r="K21" s="52"/>
      <c r="L21" s="52"/>
      <c r="M21" s="52"/>
      <c r="N21" s="52"/>
      <c r="O21" s="52"/>
      <c r="P21" s="52"/>
      <c r="Q21" s="52"/>
      <c r="R21" s="52"/>
      <c r="S21" s="52"/>
      <c r="T21" s="52"/>
      <c r="U21" s="52"/>
      <c r="V21" s="52"/>
      <c r="W21" s="52"/>
      <c r="X21" s="52"/>
      <c r="Y21" s="52"/>
      <c r="Z21" s="52"/>
      <c r="AA21" s="52"/>
      <c r="AB21" s="52"/>
      <c r="AC21" s="52"/>
    </row>
    <row r="22">
      <c r="A22" s="48">
        <v>43808.0</v>
      </c>
      <c r="B22" s="63" t="s">
        <v>323</v>
      </c>
      <c r="C22" s="49" t="s">
        <v>46</v>
      </c>
      <c r="D22" s="49">
        <v>1.0</v>
      </c>
      <c r="E22" s="50">
        <v>8.69</v>
      </c>
      <c r="F22" s="54">
        <f t="shared" ref="F22:F67" si="4">MULTIPLY(D22, E22)</f>
        <v>8.69</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63" t="s">
        <v>324</v>
      </c>
      <c r="C23" s="49" t="s">
        <v>325</v>
      </c>
      <c r="D23" s="49">
        <v>1.0</v>
      </c>
      <c r="E23" s="50">
        <v>5.99</v>
      </c>
      <c r="F23" s="54">
        <f t="shared" si="4"/>
        <v>5.99</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63" t="s">
        <v>326</v>
      </c>
      <c r="C24" s="49" t="s">
        <v>327</v>
      </c>
      <c r="D24" s="49">
        <v>1.0</v>
      </c>
      <c r="E24" s="50">
        <v>4.59</v>
      </c>
      <c r="F24" s="54">
        <f t="shared" si="4"/>
        <v>4.59</v>
      </c>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63" t="s">
        <v>328</v>
      </c>
      <c r="C25" s="49" t="s">
        <v>46</v>
      </c>
      <c r="D25" s="49">
        <v>2.0</v>
      </c>
      <c r="E25" s="50">
        <v>17.49</v>
      </c>
      <c r="F25" s="54">
        <f t="shared" si="4"/>
        <v>34.98</v>
      </c>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63" t="s">
        <v>329</v>
      </c>
      <c r="C26" s="49" t="s">
        <v>330</v>
      </c>
      <c r="D26" s="49">
        <v>1.0</v>
      </c>
      <c r="E26" s="50">
        <v>7.59</v>
      </c>
      <c r="F26" s="54">
        <f t="shared" si="4"/>
        <v>7.59</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63" t="s">
        <v>331</v>
      </c>
      <c r="C27" s="49" t="s">
        <v>46</v>
      </c>
      <c r="D27" s="49">
        <v>1.0</v>
      </c>
      <c r="E27" s="50">
        <v>3.79</v>
      </c>
      <c r="F27" s="54">
        <f t="shared" si="4"/>
        <v>3.79</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63" t="s">
        <v>332</v>
      </c>
      <c r="C28" s="49" t="s">
        <v>46</v>
      </c>
      <c r="D28" s="49">
        <v>1.0</v>
      </c>
      <c r="E28" s="50">
        <v>10.29</v>
      </c>
      <c r="F28" s="54">
        <f t="shared" si="4"/>
        <v>10.29</v>
      </c>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63" t="s">
        <v>333</v>
      </c>
      <c r="C29" s="49" t="s">
        <v>334</v>
      </c>
      <c r="D29" s="49">
        <v>1.0</v>
      </c>
      <c r="E29" s="50">
        <v>39.99</v>
      </c>
      <c r="F29" s="54">
        <f t="shared" si="4"/>
        <v>39.99</v>
      </c>
      <c r="G29" s="52"/>
      <c r="H29" s="54">
        <f>SUM(F22:F29)</f>
        <v>115.91</v>
      </c>
      <c r="I29" s="52"/>
      <c r="J29" s="52"/>
      <c r="K29" s="52"/>
      <c r="L29" s="52"/>
      <c r="M29" s="52"/>
      <c r="N29" s="52"/>
      <c r="O29" s="52"/>
      <c r="P29" s="52"/>
      <c r="Q29" s="52"/>
      <c r="R29" s="52"/>
      <c r="S29" s="52"/>
      <c r="T29" s="52"/>
      <c r="U29" s="52"/>
      <c r="V29" s="52"/>
      <c r="W29" s="52"/>
      <c r="X29" s="52"/>
      <c r="Y29" s="52"/>
      <c r="Z29" s="52"/>
      <c r="AA29" s="52"/>
      <c r="AB29" s="52"/>
      <c r="AC29" s="52"/>
    </row>
    <row r="30">
      <c r="A30" s="48">
        <v>43809.0</v>
      </c>
      <c r="B30" s="63" t="s">
        <v>335</v>
      </c>
      <c r="C30" s="49" t="s">
        <v>336</v>
      </c>
      <c r="D30" s="49">
        <v>1.0</v>
      </c>
      <c r="E30" s="50">
        <v>3.79</v>
      </c>
      <c r="F30" s="54">
        <f t="shared" si="4"/>
        <v>3.79</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63" t="s">
        <v>337</v>
      </c>
      <c r="C31" s="49" t="s">
        <v>46</v>
      </c>
      <c r="D31" s="49">
        <v>2.0</v>
      </c>
      <c r="E31" s="52"/>
      <c r="F31" s="52">
        <f t="shared" si="4"/>
        <v>0</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63" t="s">
        <v>338</v>
      </c>
      <c r="C32" s="49" t="s">
        <v>339</v>
      </c>
      <c r="D32" s="49">
        <v>3.0</v>
      </c>
      <c r="E32" s="50">
        <v>7.99</v>
      </c>
      <c r="F32" s="54">
        <f t="shared" si="4"/>
        <v>23.97</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63" t="s">
        <v>340</v>
      </c>
      <c r="C33" s="49" t="s">
        <v>46</v>
      </c>
      <c r="D33" s="49">
        <v>2.0</v>
      </c>
      <c r="E33" s="50">
        <v>8.29</v>
      </c>
      <c r="F33" s="54">
        <f t="shared" si="4"/>
        <v>16.58</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63" t="s">
        <v>341</v>
      </c>
      <c r="C34" s="49" t="s">
        <v>46</v>
      </c>
      <c r="D34" s="49">
        <v>1.0</v>
      </c>
      <c r="E34" s="50">
        <v>2.89</v>
      </c>
      <c r="F34" s="54">
        <f t="shared" si="4"/>
        <v>2.89</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63" t="s">
        <v>342</v>
      </c>
      <c r="C35" s="49" t="s">
        <v>46</v>
      </c>
      <c r="D35" s="49">
        <v>1.0</v>
      </c>
      <c r="E35" s="50">
        <v>3.39</v>
      </c>
      <c r="F35" s="54">
        <f t="shared" si="4"/>
        <v>3.39</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63" t="s">
        <v>343</v>
      </c>
      <c r="C36" s="49" t="s">
        <v>344</v>
      </c>
      <c r="D36" s="49">
        <v>1.0</v>
      </c>
      <c r="E36" s="50">
        <v>7.49</v>
      </c>
      <c r="F36" s="54">
        <f t="shared" si="4"/>
        <v>7.49</v>
      </c>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63" t="s">
        <v>345</v>
      </c>
      <c r="C37" s="49" t="s">
        <v>346</v>
      </c>
      <c r="D37" s="49">
        <v>1.0</v>
      </c>
      <c r="E37" s="50">
        <v>19.99</v>
      </c>
      <c r="F37" s="54">
        <f t="shared" si="4"/>
        <v>19.99</v>
      </c>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63" t="s">
        <v>347</v>
      </c>
      <c r="C38" s="49" t="s">
        <v>46</v>
      </c>
      <c r="D38" s="49">
        <v>1.0</v>
      </c>
      <c r="E38" s="50">
        <v>1.99</v>
      </c>
      <c r="F38" s="54">
        <f t="shared" si="4"/>
        <v>1.99</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63" t="s">
        <v>348</v>
      </c>
      <c r="C39" s="52"/>
      <c r="D39" s="49">
        <v>1.0</v>
      </c>
      <c r="E39" s="50">
        <v>12.99</v>
      </c>
      <c r="F39" s="54">
        <f t="shared" si="4"/>
        <v>12.99</v>
      </c>
      <c r="G39" s="52"/>
      <c r="H39" s="52"/>
      <c r="I39" s="52"/>
      <c r="J39" s="52"/>
      <c r="K39" s="52"/>
      <c r="L39" s="52"/>
      <c r="M39" s="52"/>
      <c r="N39" s="52"/>
      <c r="O39" s="52"/>
      <c r="P39" s="52"/>
      <c r="Q39" s="52"/>
      <c r="R39" s="52"/>
      <c r="S39" s="52"/>
      <c r="T39" s="52"/>
      <c r="U39" s="52"/>
      <c r="V39" s="52"/>
      <c r="W39" s="52"/>
      <c r="X39" s="52"/>
      <c r="Y39" s="52"/>
      <c r="Z39" s="52"/>
      <c r="AA39" s="52"/>
      <c r="AB39" s="52"/>
      <c r="AC39" s="52"/>
    </row>
    <row r="40">
      <c r="A40" s="52"/>
      <c r="B40" s="63" t="s">
        <v>349</v>
      </c>
      <c r="C40" s="49" t="s">
        <v>350</v>
      </c>
      <c r="D40" s="49">
        <v>1.0</v>
      </c>
      <c r="E40" s="50">
        <v>4.19</v>
      </c>
      <c r="F40" s="54">
        <f t="shared" si="4"/>
        <v>4.19</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63" t="s">
        <v>351</v>
      </c>
      <c r="C41" s="49" t="s">
        <v>66</v>
      </c>
      <c r="D41" s="49">
        <v>3.0</v>
      </c>
      <c r="E41" s="50">
        <v>30.49</v>
      </c>
      <c r="F41" s="54">
        <f t="shared" si="4"/>
        <v>91.47</v>
      </c>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63" t="s">
        <v>352</v>
      </c>
      <c r="C42" s="49" t="s">
        <v>46</v>
      </c>
      <c r="D42" s="49">
        <v>1.0</v>
      </c>
      <c r="E42" s="50"/>
      <c r="F42" s="54">
        <f t="shared" si="4"/>
        <v>0</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63" t="s">
        <v>353</v>
      </c>
      <c r="C43" s="49" t="s">
        <v>46</v>
      </c>
      <c r="D43" s="49">
        <v>2.0</v>
      </c>
      <c r="E43" s="50">
        <v>2.79</v>
      </c>
      <c r="F43" s="54">
        <f t="shared" si="4"/>
        <v>5.58</v>
      </c>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63" t="s">
        <v>354</v>
      </c>
      <c r="C44" s="52"/>
      <c r="D44" s="49">
        <v>1.0</v>
      </c>
      <c r="E44" s="50">
        <v>6.59</v>
      </c>
      <c r="F44" s="54">
        <f t="shared" si="4"/>
        <v>6.59</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63" t="s">
        <v>355</v>
      </c>
      <c r="C45" s="52"/>
      <c r="D45" s="49">
        <v>1.0</v>
      </c>
      <c r="E45" s="50">
        <v>9.99</v>
      </c>
      <c r="F45" s="54">
        <f t="shared" si="4"/>
        <v>9.99</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63" t="s">
        <v>356</v>
      </c>
      <c r="C46" s="52"/>
      <c r="D46" s="49">
        <v>1.0</v>
      </c>
      <c r="E46" s="50">
        <v>2.79</v>
      </c>
      <c r="F46" s="54">
        <f t="shared" si="4"/>
        <v>2.79</v>
      </c>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63" t="s">
        <v>357</v>
      </c>
      <c r="C47" s="52"/>
      <c r="D47" s="49">
        <v>1.0</v>
      </c>
      <c r="E47" s="50">
        <v>10.79</v>
      </c>
      <c r="F47" s="54">
        <f t="shared" si="4"/>
        <v>10.79</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63" t="s">
        <v>358</v>
      </c>
      <c r="C48" s="52"/>
      <c r="D48" s="49">
        <v>1.0</v>
      </c>
      <c r="E48" s="50">
        <v>12.29</v>
      </c>
      <c r="F48" s="54">
        <f t="shared" si="4"/>
        <v>12.29</v>
      </c>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63" t="s">
        <v>359</v>
      </c>
      <c r="C49" s="52"/>
      <c r="D49" s="49">
        <v>7.0</v>
      </c>
      <c r="E49" s="50">
        <v>10.79</v>
      </c>
      <c r="F49" s="54">
        <f t="shared" si="4"/>
        <v>75.53</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63" t="s">
        <v>360</v>
      </c>
      <c r="C50" s="52"/>
      <c r="D50" s="49">
        <v>1.0</v>
      </c>
      <c r="E50" s="50">
        <v>11.79</v>
      </c>
      <c r="F50" s="54">
        <f t="shared" si="4"/>
        <v>11.79</v>
      </c>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63" t="s">
        <v>361</v>
      </c>
      <c r="C51" s="52"/>
      <c r="D51" s="49">
        <v>1.0</v>
      </c>
      <c r="E51" s="52"/>
      <c r="F51" s="52">
        <f t="shared" si="4"/>
        <v>0</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63" t="s">
        <v>362</v>
      </c>
      <c r="C52" s="52"/>
      <c r="D52" s="49">
        <v>1.0</v>
      </c>
      <c r="E52" s="50">
        <v>11.99</v>
      </c>
      <c r="F52" s="54">
        <f t="shared" si="4"/>
        <v>11.99</v>
      </c>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63" t="s">
        <v>363</v>
      </c>
      <c r="C53" s="52"/>
      <c r="D53" s="49">
        <v>2.0</v>
      </c>
      <c r="E53" s="52"/>
      <c r="F53" s="52">
        <f t="shared" si="4"/>
        <v>0</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63" t="s">
        <v>364</v>
      </c>
      <c r="C54" s="49" t="s">
        <v>365</v>
      </c>
      <c r="D54" s="49">
        <v>1.0</v>
      </c>
      <c r="E54" s="50">
        <v>2.19</v>
      </c>
      <c r="F54" s="54">
        <f t="shared" si="4"/>
        <v>2.19</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63" t="s">
        <v>366</v>
      </c>
      <c r="C55" s="49" t="s">
        <v>346</v>
      </c>
      <c r="D55" s="49">
        <v>1.0</v>
      </c>
      <c r="E55" s="50">
        <v>39.99</v>
      </c>
      <c r="F55" s="54">
        <f t="shared" si="4"/>
        <v>39.99</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63" t="s">
        <v>367</v>
      </c>
      <c r="C56" s="52"/>
      <c r="D56" s="49">
        <v>1.0</v>
      </c>
      <c r="E56" s="50">
        <v>6.29</v>
      </c>
      <c r="F56" s="54">
        <f t="shared" si="4"/>
        <v>6.29</v>
      </c>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63" t="s">
        <v>368</v>
      </c>
      <c r="C57" s="52"/>
      <c r="D57" s="49">
        <v>2.0</v>
      </c>
      <c r="E57" s="50">
        <v>10.49</v>
      </c>
      <c r="F57" s="54">
        <f t="shared" si="4"/>
        <v>20.98</v>
      </c>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63" t="s">
        <v>369</v>
      </c>
      <c r="C58" s="49" t="s">
        <v>370</v>
      </c>
      <c r="D58" s="49">
        <v>1.0</v>
      </c>
      <c r="E58" s="50">
        <v>2.29</v>
      </c>
      <c r="F58" s="54">
        <f t="shared" si="4"/>
        <v>2.29</v>
      </c>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63" t="s">
        <v>371</v>
      </c>
      <c r="C59" s="49" t="s">
        <v>370</v>
      </c>
      <c r="D59" s="49">
        <v>1.0</v>
      </c>
      <c r="E59" s="50">
        <v>5.69</v>
      </c>
      <c r="F59" s="54">
        <f t="shared" si="4"/>
        <v>5.69</v>
      </c>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63" t="s">
        <v>372</v>
      </c>
      <c r="C60" s="49" t="s">
        <v>46</v>
      </c>
      <c r="D60" s="49">
        <v>1.0</v>
      </c>
      <c r="E60" s="50"/>
      <c r="F60" s="54">
        <f t="shared" si="4"/>
        <v>0</v>
      </c>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63" t="s">
        <v>373</v>
      </c>
      <c r="C61" s="52"/>
      <c r="D61" s="49">
        <v>1.0</v>
      </c>
      <c r="E61" s="50">
        <v>4.69</v>
      </c>
      <c r="F61" s="54">
        <f t="shared" si="4"/>
        <v>4.69</v>
      </c>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63" t="s">
        <v>374</v>
      </c>
      <c r="C62" s="52"/>
      <c r="D62" s="49">
        <v>1.0</v>
      </c>
      <c r="E62" s="50">
        <v>1.79</v>
      </c>
      <c r="F62" s="54">
        <f t="shared" si="4"/>
        <v>1.79</v>
      </c>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63" t="s">
        <v>375</v>
      </c>
      <c r="C63" s="52"/>
      <c r="D63" s="49">
        <v>1.0</v>
      </c>
      <c r="E63" s="50">
        <v>13.99</v>
      </c>
      <c r="F63" s="54">
        <f t="shared" si="4"/>
        <v>13.99</v>
      </c>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63" t="s">
        <v>376</v>
      </c>
      <c r="C64" s="52"/>
      <c r="D64" s="49">
        <v>1.0</v>
      </c>
      <c r="E64" s="50">
        <v>29.99</v>
      </c>
      <c r="F64" s="54">
        <f t="shared" si="4"/>
        <v>29.99</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63" t="s">
        <v>377</v>
      </c>
      <c r="C65" s="52"/>
      <c r="D65" s="49">
        <v>1.0</v>
      </c>
      <c r="E65" s="50">
        <v>13.99</v>
      </c>
      <c r="F65" s="54">
        <f t="shared" si="4"/>
        <v>13.99</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63" t="s">
        <v>378</v>
      </c>
      <c r="C66" s="52"/>
      <c r="D66" s="49">
        <v>1.0</v>
      </c>
      <c r="E66" s="50">
        <v>10.99</v>
      </c>
      <c r="F66" s="54">
        <f t="shared" si="4"/>
        <v>10.99</v>
      </c>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63" t="s">
        <v>379</v>
      </c>
      <c r="C67" s="52"/>
      <c r="D67" s="49">
        <v>1.0</v>
      </c>
      <c r="E67" s="50">
        <v>5.79</v>
      </c>
      <c r="F67" s="54">
        <f t="shared" si="4"/>
        <v>5.79</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63" t="s">
        <v>380</v>
      </c>
      <c r="C68" s="52"/>
      <c r="D68" s="49">
        <v>1.0</v>
      </c>
      <c r="E68" s="52"/>
      <c r="F68" s="52"/>
      <c r="G68" s="52"/>
      <c r="H68" s="54">
        <f>SUM(F30:F68)</f>
        <v>494.74</v>
      </c>
      <c r="I68" s="52"/>
      <c r="J68" s="52"/>
      <c r="K68" s="52"/>
      <c r="L68" s="52"/>
      <c r="M68" s="52"/>
      <c r="N68" s="52"/>
      <c r="O68" s="52"/>
      <c r="P68" s="52"/>
      <c r="Q68" s="52"/>
      <c r="R68" s="52"/>
      <c r="S68" s="52"/>
      <c r="T68" s="52"/>
      <c r="U68" s="52"/>
      <c r="V68" s="52"/>
      <c r="W68" s="52"/>
      <c r="X68" s="52"/>
      <c r="Y68" s="52"/>
      <c r="Z68" s="52"/>
      <c r="AA68" s="52"/>
      <c r="AB68" s="52"/>
      <c r="AC68" s="52"/>
    </row>
    <row r="69">
      <c r="A69" s="48">
        <v>43835.0</v>
      </c>
      <c r="B69" s="63" t="s">
        <v>381</v>
      </c>
      <c r="C69" s="49" t="s">
        <v>46</v>
      </c>
      <c r="D69" s="49">
        <v>1.0</v>
      </c>
      <c r="E69" s="50">
        <v>49.16</v>
      </c>
      <c r="F69" s="54">
        <f t="shared" ref="F69:F73" si="5">MULTIPLY(D69, E69)</f>
        <v>49.16</v>
      </c>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63" t="s">
        <v>382</v>
      </c>
      <c r="C70" s="49" t="s">
        <v>46</v>
      </c>
      <c r="D70" s="49">
        <v>2.0</v>
      </c>
      <c r="E70" s="50">
        <v>16.79</v>
      </c>
      <c r="F70" s="54">
        <f t="shared" si="5"/>
        <v>33.58</v>
      </c>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63" t="s">
        <v>383</v>
      </c>
      <c r="C71" s="49" t="s">
        <v>346</v>
      </c>
      <c r="D71" s="49">
        <v>1.0</v>
      </c>
      <c r="E71" s="50">
        <v>5.79</v>
      </c>
      <c r="F71" s="54">
        <f t="shared" si="5"/>
        <v>5.79</v>
      </c>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63" t="s">
        <v>384</v>
      </c>
      <c r="C72" s="49" t="s">
        <v>46</v>
      </c>
      <c r="D72" s="49">
        <v>1.0</v>
      </c>
      <c r="E72" s="50">
        <v>1.99</v>
      </c>
      <c r="F72" s="54">
        <f t="shared" si="5"/>
        <v>1.99</v>
      </c>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63" t="s">
        <v>385</v>
      </c>
      <c r="C73" s="49" t="s">
        <v>386</v>
      </c>
      <c r="D73" s="49">
        <v>1.0</v>
      </c>
      <c r="E73" s="50">
        <v>7.49</v>
      </c>
      <c r="F73" s="54">
        <f t="shared" si="5"/>
        <v>7.49</v>
      </c>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63" t="s">
        <v>387</v>
      </c>
      <c r="C74" s="49" t="s">
        <v>46</v>
      </c>
      <c r="D74" s="49">
        <v>1.0</v>
      </c>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63" t="s">
        <v>388</v>
      </c>
      <c r="C75" s="49" t="s">
        <v>46</v>
      </c>
      <c r="D75" s="49">
        <v>3.0</v>
      </c>
      <c r="E75" s="50">
        <v>2.39</v>
      </c>
      <c r="F75" s="54">
        <f t="shared" ref="F75:F88" si="6">MULTIPLY(D75, E75)</f>
        <v>7.17</v>
      </c>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63" t="s">
        <v>389</v>
      </c>
      <c r="C76" s="49" t="s">
        <v>390</v>
      </c>
      <c r="D76" s="49">
        <v>1.0</v>
      </c>
      <c r="E76" s="50">
        <v>5.29</v>
      </c>
      <c r="F76" s="54">
        <f t="shared" si="6"/>
        <v>5.29</v>
      </c>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63" t="s">
        <v>391</v>
      </c>
      <c r="C77" s="49" t="s">
        <v>344</v>
      </c>
      <c r="D77" s="49">
        <v>1.0</v>
      </c>
      <c r="E77" s="50">
        <v>1.99</v>
      </c>
      <c r="F77" s="54">
        <f t="shared" si="6"/>
        <v>1.99</v>
      </c>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63" t="s">
        <v>392</v>
      </c>
      <c r="C78" s="49" t="s">
        <v>46</v>
      </c>
      <c r="D78" s="49">
        <v>3.0</v>
      </c>
      <c r="E78" s="50">
        <v>5.29</v>
      </c>
      <c r="F78" s="54">
        <f t="shared" si="6"/>
        <v>15.87</v>
      </c>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63" t="s">
        <v>393</v>
      </c>
      <c r="C79" s="49" t="s">
        <v>46</v>
      </c>
      <c r="D79" s="49">
        <v>2.0</v>
      </c>
      <c r="E79" s="50">
        <v>5.29</v>
      </c>
      <c r="F79" s="54">
        <f t="shared" si="6"/>
        <v>10.58</v>
      </c>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63" t="s">
        <v>394</v>
      </c>
      <c r="C80" s="49" t="s">
        <v>46</v>
      </c>
      <c r="D80" s="49">
        <v>1.0</v>
      </c>
      <c r="E80" s="50">
        <v>11.99</v>
      </c>
      <c r="F80" s="54">
        <f t="shared" si="6"/>
        <v>11.99</v>
      </c>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63" t="s">
        <v>395</v>
      </c>
      <c r="C81" s="49" t="s">
        <v>46</v>
      </c>
      <c r="D81" s="49">
        <v>1.0</v>
      </c>
      <c r="E81" s="50">
        <v>16.49</v>
      </c>
      <c r="F81" s="54">
        <f t="shared" si="6"/>
        <v>16.49</v>
      </c>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63" t="s">
        <v>396</v>
      </c>
      <c r="C82" s="49" t="s">
        <v>46</v>
      </c>
      <c r="D82" s="49">
        <v>1.0</v>
      </c>
      <c r="E82" s="50">
        <v>16.49</v>
      </c>
      <c r="F82" s="54">
        <f t="shared" si="6"/>
        <v>16.49</v>
      </c>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63" t="s">
        <v>395</v>
      </c>
      <c r="C83" s="49" t="s">
        <v>46</v>
      </c>
      <c r="D83" s="49">
        <v>1.0</v>
      </c>
      <c r="E83" s="50">
        <v>16.49</v>
      </c>
      <c r="F83" s="54">
        <f t="shared" si="6"/>
        <v>16.49</v>
      </c>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63" t="s">
        <v>397</v>
      </c>
      <c r="C84" s="49" t="s">
        <v>46</v>
      </c>
      <c r="D84" s="49">
        <v>1.0</v>
      </c>
      <c r="E84" s="50">
        <v>22.99</v>
      </c>
      <c r="F84" s="54">
        <f t="shared" si="6"/>
        <v>22.99</v>
      </c>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63" t="s">
        <v>398</v>
      </c>
      <c r="C85" s="49" t="s">
        <v>46</v>
      </c>
      <c r="D85" s="49">
        <v>1.0</v>
      </c>
      <c r="E85" s="50">
        <v>2.69</v>
      </c>
      <c r="F85" s="54">
        <f t="shared" si="6"/>
        <v>2.69</v>
      </c>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63" t="s">
        <v>179</v>
      </c>
      <c r="C86" s="49" t="s">
        <v>46</v>
      </c>
      <c r="D86" s="49">
        <v>1.0</v>
      </c>
      <c r="E86" s="50">
        <v>1.59</v>
      </c>
      <c r="F86" s="54">
        <f t="shared" si="6"/>
        <v>1.59</v>
      </c>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63" t="s">
        <v>399</v>
      </c>
      <c r="C87" s="49" t="s">
        <v>46</v>
      </c>
      <c r="D87" s="49">
        <v>3.0</v>
      </c>
      <c r="E87" s="50">
        <v>4.99</v>
      </c>
      <c r="F87" s="54">
        <f t="shared" si="6"/>
        <v>14.97</v>
      </c>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63" t="s">
        <v>400</v>
      </c>
      <c r="C88" s="49" t="s">
        <v>46</v>
      </c>
      <c r="D88" s="49">
        <v>1.0</v>
      </c>
      <c r="E88" s="50">
        <v>2.99</v>
      </c>
      <c r="F88" s="54">
        <f t="shared" si="6"/>
        <v>2.99</v>
      </c>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63" t="s">
        <v>401</v>
      </c>
      <c r="C89" s="49" t="s">
        <v>402</v>
      </c>
      <c r="D89" s="49">
        <v>2.0</v>
      </c>
      <c r="E89" s="50"/>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63" t="s">
        <v>403</v>
      </c>
      <c r="C90" s="49" t="s">
        <v>404</v>
      </c>
      <c r="D90" s="49">
        <v>2.0</v>
      </c>
      <c r="E90" s="50">
        <v>2.19</v>
      </c>
      <c r="F90" s="54">
        <f t="shared" ref="F90:F92" si="7">MULTIPLY(D90, E90)</f>
        <v>4.38</v>
      </c>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63" t="s">
        <v>405</v>
      </c>
      <c r="C91" s="49" t="s">
        <v>386</v>
      </c>
      <c r="D91" s="49">
        <v>1.0</v>
      </c>
      <c r="E91" s="50">
        <v>19.99</v>
      </c>
      <c r="F91" s="54">
        <f t="shared" si="7"/>
        <v>19.99</v>
      </c>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63" t="s">
        <v>406</v>
      </c>
      <c r="C92" s="49" t="s">
        <v>46</v>
      </c>
      <c r="D92" s="49">
        <v>4.0</v>
      </c>
      <c r="E92" s="50">
        <v>5.79</v>
      </c>
      <c r="F92" s="54">
        <f t="shared" si="7"/>
        <v>23.16</v>
      </c>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63" t="s">
        <v>407</v>
      </c>
      <c r="C93" s="49" t="s">
        <v>386</v>
      </c>
      <c r="D93" s="49">
        <v>2.0</v>
      </c>
      <c r="E93" s="50"/>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63" t="s">
        <v>408</v>
      </c>
      <c r="C94" s="49" t="s">
        <v>404</v>
      </c>
      <c r="D94" s="49">
        <v>2.0</v>
      </c>
      <c r="E94" s="50">
        <v>2.89</v>
      </c>
      <c r="F94" s="54">
        <f t="shared" ref="F94:F96" si="8">MULTIPLY(D94, E94)</f>
        <v>5.78</v>
      </c>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63" t="s">
        <v>409</v>
      </c>
      <c r="C95" s="49" t="s">
        <v>46</v>
      </c>
      <c r="D95" s="49">
        <v>1.0</v>
      </c>
      <c r="E95" s="50">
        <v>7.29</v>
      </c>
      <c r="F95" s="54">
        <f t="shared" si="8"/>
        <v>7.29</v>
      </c>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63" t="s">
        <v>410</v>
      </c>
      <c r="C96" s="49" t="s">
        <v>46</v>
      </c>
      <c r="D96" s="49">
        <v>1.0</v>
      </c>
      <c r="E96" s="50">
        <v>9.29</v>
      </c>
      <c r="F96" s="54">
        <f t="shared" si="8"/>
        <v>9.29</v>
      </c>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63" t="s">
        <v>411</v>
      </c>
      <c r="C97" s="49" t="s">
        <v>46</v>
      </c>
      <c r="D97" s="49">
        <v>1.0</v>
      </c>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63" t="s">
        <v>412</v>
      </c>
      <c r="C98" s="49" t="s">
        <v>386</v>
      </c>
      <c r="D98" s="49">
        <v>1.0</v>
      </c>
      <c r="E98" s="50">
        <v>4.89</v>
      </c>
      <c r="F98" s="54">
        <f t="shared" ref="F98:F123" si="9">MULTIPLY(D98, E98)</f>
        <v>4.89</v>
      </c>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63" t="s">
        <v>413</v>
      </c>
      <c r="C99" s="49" t="s">
        <v>390</v>
      </c>
      <c r="D99" s="49">
        <v>1.0</v>
      </c>
      <c r="E99" s="50">
        <v>5.99</v>
      </c>
      <c r="F99" s="54">
        <f t="shared" si="9"/>
        <v>5.99</v>
      </c>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63" t="s">
        <v>414</v>
      </c>
      <c r="C100" s="49" t="s">
        <v>415</v>
      </c>
      <c r="D100" s="49">
        <v>4.0</v>
      </c>
      <c r="E100" s="50">
        <v>3.29</v>
      </c>
      <c r="F100" s="54">
        <f t="shared" si="9"/>
        <v>13.16</v>
      </c>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63" t="s">
        <v>416</v>
      </c>
      <c r="C101" s="49" t="s">
        <v>415</v>
      </c>
      <c r="D101" s="49">
        <v>1.0</v>
      </c>
      <c r="E101" s="50">
        <v>3.29</v>
      </c>
      <c r="F101" s="54">
        <f t="shared" si="9"/>
        <v>3.29</v>
      </c>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63" t="s">
        <v>417</v>
      </c>
      <c r="C102" s="49" t="s">
        <v>415</v>
      </c>
      <c r="D102" s="49">
        <v>7.0</v>
      </c>
      <c r="E102" s="50">
        <v>3.29</v>
      </c>
      <c r="F102" s="54">
        <f t="shared" si="9"/>
        <v>23.03</v>
      </c>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63" t="s">
        <v>418</v>
      </c>
      <c r="C103" s="49" t="s">
        <v>415</v>
      </c>
      <c r="D103" s="49">
        <v>6.0</v>
      </c>
      <c r="E103" s="50">
        <v>3.99</v>
      </c>
      <c r="F103" s="54">
        <f t="shared" si="9"/>
        <v>23.94</v>
      </c>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63" t="s">
        <v>419</v>
      </c>
      <c r="C104" s="49" t="s">
        <v>415</v>
      </c>
      <c r="D104" s="49">
        <v>31.0</v>
      </c>
      <c r="E104" s="50">
        <v>3.89</v>
      </c>
      <c r="F104" s="54">
        <f t="shared" si="9"/>
        <v>120.59</v>
      </c>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63" t="s">
        <v>420</v>
      </c>
      <c r="C105" s="49" t="s">
        <v>415</v>
      </c>
      <c r="D105" s="49">
        <v>4.0</v>
      </c>
      <c r="E105" s="50">
        <v>3.79</v>
      </c>
      <c r="F105" s="54">
        <f t="shared" si="9"/>
        <v>15.16</v>
      </c>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63" t="s">
        <v>421</v>
      </c>
      <c r="C106" s="49" t="s">
        <v>415</v>
      </c>
      <c r="D106" s="49">
        <v>4.0</v>
      </c>
      <c r="E106" s="50">
        <v>3.29</v>
      </c>
      <c r="F106" s="54">
        <f t="shared" si="9"/>
        <v>13.16</v>
      </c>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48"/>
      <c r="B107" s="63" t="s">
        <v>422</v>
      </c>
      <c r="C107" s="49" t="s">
        <v>46</v>
      </c>
      <c r="D107" s="49">
        <v>3.0</v>
      </c>
      <c r="E107" s="50">
        <v>4.99</v>
      </c>
      <c r="F107" s="54">
        <f t="shared" si="9"/>
        <v>14.97</v>
      </c>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48"/>
      <c r="B108" s="63" t="s">
        <v>423</v>
      </c>
      <c r="C108" s="49" t="s">
        <v>46</v>
      </c>
      <c r="D108" s="49">
        <v>3.0</v>
      </c>
      <c r="E108" s="50">
        <v>5.29</v>
      </c>
      <c r="F108" s="54">
        <f t="shared" si="9"/>
        <v>15.87</v>
      </c>
      <c r="G108" s="52"/>
      <c r="H108" s="54">
        <f>SUM(F69:F108)</f>
        <v>569.54</v>
      </c>
      <c r="I108" s="52"/>
      <c r="J108" s="52"/>
      <c r="K108" s="52"/>
      <c r="L108" s="52"/>
      <c r="M108" s="52"/>
      <c r="N108" s="52"/>
      <c r="O108" s="52"/>
      <c r="P108" s="52"/>
      <c r="Q108" s="52"/>
      <c r="R108" s="52"/>
      <c r="S108" s="52"/>
      <c r="T108" s="52"/>
      <c r="U108" s="52"/>
      <c r="V108" s="52"/>
      <c r="W108" s="52"/>
      <c r="X108" s="52"/>
      <c r="Y108" s="52"/>
      <c r="Z108" s="52"/>
      <c r="AA108" s="52"/>
      <c r="AB108" s="52"/>
      <c r="AC108" s="52"/>
    </row>
    <row r="109">
      <c r="A109" s="48">
        <v>43836.0</v>
      </c>
      <c r="B109" s="63" t="s">
        <v>424</v>
      </c>
      <c r="C109" s="49" t="s">
        <v>425</v>
      </c>
      <c r="D109" s="49">
        <v>73.0</v>
      </c>
      <c r="E109" s="50">
        <v>2.49</v>
      </c>
      <c r="F109" s="54">
        <f t="shared" si="9"/>
        <v>181.77</v>
      </c>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63" t="s">
        <v>426</v>
      </c>
      <c r="C110" s="49" t="s">
        <v>425</v>
      </c>
      <c r="D110" s="49">
        <v>384.0</v>
      </c>
      <c r="E110" s="50">
        <v>1.39</v>
      </c>
      <c r="F110" s="54">
        <f t="shared" si="9"/>
        <v>533.76</v>
      </c>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63" t="s">
        <v>427</v>
      </c>
      <c r="C111" s="49" t="s">
        <v>428</v>
      </c>
      <c r="D111" s="49">
        <v>1.0</v>
      </c>
      <c r="E111" s="66">
        <v>14.95</v>
      </c>
      <c r="F111" s="54">
        <f t="shared" si="9"/>
        <v>14.95</v>
      </c>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63" t="s">
        <v>429</v>
      </c>
      <c r="C112" s="49" t="s">
        <v>46</v>
      </c>
      <c r="D112" s="49">
        <v>1.0</v>
      </c>
      <c r="E112" s="50">
        <v>1.89</v>
      </c>
      <c r="F112" s="54">
        <f t="shared" si="9"/>
        <v>1.89</v>
      </c>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63" t="s">
        <v>430</v>
      </c>
      <c r="C113" s="49" t="s">
        <v>46</v>
      </c>
      <c r="D113" s="49">
        <v>5.0</v>
      </c>
      <c r="E113" s="50">
        <v>9.99</v>
      </c>
      <c r="F113" s="54">
        <f t="shared" si="9"/>
        <v>49.95</v>
      </c>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63" t="s">
        <v>431</v>
      </c>
      <c r="C114" s="49" t="s">
        <v>46</v>
      </c>
      <c r="D114" s="49">
        <v>5.0</v>
      </c>
      <c r="E114" s="50">
        <v>5.49</v>
      </c>
      <c r="F114" s="54">
        <f t="shared" si="9"/>
        <v>27.45</v>
      </c>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63" t="s">
        <v>432</v>
      </c>
      <c r="C115" s="49" t="s">
        <v>46</v>
      </c>
      <c r="D115" s="49">
        <v>1.0</v>
      </c>
      <c r="E115" s="50">
        <v>4.79</v>
      </c>
      <c r="F115" s="54">
        <f t="shared" si="9"/>
        <v>4.79</v>
      </c>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63" t="s">
        <v>433</v>
      </c>
      <c r="C116" s="49" t="s">
        <v>434</v>
      </c>
      <c r="D116" s="49">
        <v>1.0</v>
      </c>
      <c r="E116" s="50">
        <v>5.79</v>
      </c>
      <c r="F116" s="54">
        <f t="shared" si="9"/>
        <v>5.79</v>
      </c>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63" t="s">
        <v>435</v>
      </c>
      <c r="C117" s="49" t="s">
        <v>46</v>
      </c>
      <c r="D117" s="49">
        <v>1.0</v>
      </c>
      <c r="E117" s="50">
        <v>4.49</v>
      </c>
      <c r="F117" s="54">
        <f t="shared" si="9"/>
        <v>4.49</v>
      </c>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63" t="s">
        <v>436</v>
      </c>
      <c r="C118" s="49" t="s">
        <v>437</v>
      </c>
      <c r="D118" s="49">
        <v>1.0</v>
      </c>
      <c r="E118" s="50">
        <v>16.99</v>
      </c>
      <c r="F118" s="54">
        <f t="shared" si="9"/>
        <v>16.99</v>
      </c>
      <c r="G118" s="52"/>
      <c r="H118" s="54">
        <f>sum(F109:F117)</f>
        <v>824.84</v>
      </c>
      <c r="I118" s="52"/>
      <c r="J118" s="52"/>
      <c r="K118" s="52"/>
      <c r="L118" s="52"/>
      <c r="M118" s="52"/>
      <c r="N118" s="52"/>
      <c r="O118" s="52"/>
      <c r="P118" s="52"/>
      <c r="Q118" s="52"/>
      <c r="R118" s="52"/>
      <c r="S118" s="52"/>
      <c r="T118" s="52"/>
      <c r="U118" s="52"/>
      <c r="V118" s="52"/>
      <c r="W118" s="52"/>
      <c r="X118" s="52"/>
      <c r="Y118" s="52"/>
      <c r="Z118" s="52"/>
      <c r="AA118" s="52"/>
      <c r="AB118" s="52"/>
      <c r="AC118" s="52"/>
    </row>
    <row r="119">
      <c r="A119" s="48">
        <v>43840.0</v>
      </c>
      <c r="B119" s="63" t="s">
        <v>438</v>
      </c>
      <c r="C119" s="49" t="s">
        <v>46</v>
      </c>
      <c r="D119" s="49">
        <v>1.0</v>
      </c>
      <c r="E119" s="50">
        <v>9.99</v>
      </c>
      <c r="F119" s="54">
        <f t="shared" si="9"/>
        <v>9.99</v>
      </c>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63" t="s">
        <v>439</v>
      </c>
      <c r="C120" s="49" t="s">
        <v>46</v>
      </c>
      <c r="D120" s="49">
        <v>3.0</v>
      </c>
      <c r="E120" s="50">
        <v>5.99</v>
      </c>
      <c r="F120" s="54">
        <f t="shared" si="9"/>
        <v>17.97</v>
      </c>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63" t="s">
        <v>440</v>
      </c>
      <c r="C121" s="49" t="s">
        <v>46</v>
      </c>
      <c r="D121" s="49">
        <v>2.0</v>
      </c>
      <c r="E121" s="50">
        <v>6.29</v>
      </c>
      <c r="F121" s="54">
        <f t="shared" si="9"/>
        <v>12.58</v>
      </c>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63" t="s">
        <v>441</v>
      </c>
      <c r="C122" s="49" t="s">
        <v>46</v>
      </c>
      <c r="D122" s="49">
        <v>1.0</v>
      </c>
      <c r="E122" s="50">
        <v>5.99</v>
      </c>
      <c r="F122" s="54">
        <f t="shared" si="9"/>
        <v>5.99</v>
      </c>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63" t="s">
        <v>442</v>
      </c>
      <c r="C123" s="49" t="s">
        <v>46</v>
      </c>
      <c r="D123" s="49">
        <v>1.0</v>
      </c>
      <c r="E123" s="50">
        <v>6.89</v>
      </c>
      <c r="F123" s="54">
        <f t="shared" si="9"/>
        <v>6.89</v>
      </c>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63" t="s">
        <v>443</v>
      </c>
      <c r="C124" s="49" t="s">
        <v>46</v>
      </c>
      <c r="D124" s="49">
        <v>1.0</v>
      </c>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63" t="s">
        <v>444</v>
      </c>
      <c r="C125" s="49" t="s">
        <v>445</v>
      </c>
      <c r="D125" s="49">
        <v>1.0</v>
      </c>
      <c r="E125" s="50">
        <v>5.29</v>
      </c>
      <c r="F125" s="54">
        <f t="shared" ref="F125:F128" si="10">MULTIPLY(D125, E125)</f>
        <v>5.29</v>
      </c>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63" t="s">
        <v>446</v>
      </c>
      <c r="C126" s="49" t="s">
        <v>46</v>
      </c>
      <c r="D126" s="49">
        <v>3.0</v>
      </c>
      <c r="E126" s="50">
        <v>1.99</v>
      </c>
      <c r="F126" s="54">
        <f t="shared" si="10"/>
        <v>5.97</v>
      </c>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63" t="s">
        <v>447</v>
      </c>
      <c r="C127" s="49" t="s">
        <v>46</v>
      </c>
      <c r="D127" s="49">
        <v>1.0</v>
      </c>
      <c r="E127" s="50">
        <v>7.29</v>
      </c>
      <c r="F127" s="54">
        <f t="shared" si="10"/>
        <v>7.29</v>
      </c>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63" t="s">
        <v>448</v>
      </c>
      <c r="C128" s="49" t="s">
        <v>46</v>
      </c>
      <c r="D128" s="49">
        <v>5.0</v>
      </c>
      <c r="E128" s="50">
        <v>3.99</v>
      </c>
      <c r="F128" s="54">
        <f t="shared" si="10"/>
        <v>19.95</v>
      </c>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63" t="s">
        <v>449</v>
      </c>
      <c r="C129" s="49" t="s">
        <v>46</v>
      </c>
      <c r="D129" s="49">
        <v>1.0</v>
      </c>
      <c r="E129" s="52"/>
      <c r="F129" s="52"/>
      <c r="G129" s="52"/>
      <c r="H129" s="54">
        <f>sum(F119:F129)</f>
        <v>91.92</v>
      </c>
      <c r="I129" s="52"/>
      <c r="J129" s="52"/>
      <c r="K129" s="52"/>
      <c r="L129" s="52"/>
      <c r="M129" s="52"/>
      <c r="N129" s="52"/>
      <c r="O129" s="52"/>
      <c r="P129" s="52"/>
      <c r="Q129" s="52"/>
      <c r="R129" s="52"/>
      <c r="S129" s="52"/>
      <c r="T129" s="52"/>
      <c r="U129" s="52"/>
      <c r="V129" s="52"/>
      <c r="W129" s="52"/>
      <c r="X129" s="52"/>
      <c r="Y129" s="52"/>
      <c r="Z129" s="52"/>
      <c r="AA129" s="52"/>
      <c r="AB129" s="52"/>
      <c r="AC129" s="52"/>
    </row>
    <row r="130">
      <c r="A130" s="48">
        <v>43851.0</v>
      </c>
      <c r="B130" s="63" t="s">
        <v>450</v>
      </c>
      <c r="C130" s="49" t="s">
        <v>451</v>
      </c>
      <c r="D130" s="49">
        <v>1.0</v>
      </c>
      <c r="E130" s="50">
        <v>10.99</v>
      </c>
      <c r="F130" s="54">
        <f t="shared" ref="F130:F134" si="11">MULTIPLY(D130, E130)</f>
        <v>10.99</v>
      </c>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63" t="s">
        <v>452</v>
      </c>
      <c r="C131" s="49" t="s">
        <v>216</v>
      </c>
      <c r="D131" s="49">
        <v>1.0</v>
      </c>
      <c r="E131" s="50">
        <v>29.49</v>
      </c>
      <c r="F131" s="54">
        <f t="shared" si="11"/>
        <v>29.49</v>
      </c>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63" t="s">
        <v>453</v>
      </c>
      <c r="C132" s="49" t="s">
        <v>415</v>
      </c>
      <c r="D132" s="49">
        <v>1.0</v>
      </c>
      <c r="E132" s="50">
        <v>3.59</v>
      </c>
      <c r="F132" s="54">
        <f t="shared" si="11"/>
        <v>3.59</v>
      </c>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63" t="s">
        <v>454</v>
      </c>
      <c r="C133" s="49" t="s">
        <v>216</v>
      </c>
      <c r="D133" s="49">
        <v>1.0</v>
      </c>
      <c r="E133" s="50">
        <v>2.59</v>
      </c>
      <c r="F133" s="54">
        <f t="shared" si="11"/>
        <v>2.59</v>
      </c>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63" t="s">
        <v>455</v>
      </c>
      <c r="C134" s="49" t="s">
        <v>456</v>
      </c>
      <c r="D134" s="49">
        <v>1.0</v>
      </c>
      <c r="E134" s="50">
        <v>10.29</v>
      </c>
      <c r="F134" s="54">
        <f t="shared" si="11"/>
        <v>10.29</v>
      </c>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63" t="s">
        <v>457</v>
      </c>
      <c r="C135" s="49" t="s">
        <v>458</v>
      </c>
      <c r="D135" s="49">
        <v>1.0</v>
      </c>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63" t="s">
        <v>459</v>
      </c>
      <c r="C136" s="49" t="s">
        <v>92</v>
      </c>
      <c r="D136" s="49">
        <v>1.0</v>
      </c>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63" t="s">
        <v>460</v>
      </c>
      <c r="C137" s="49" t="s">
        <v>46</v>
      </c>
      <c r="D137" s="49">
        <v>5.0</v>
      </c>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63" t="s">
        <v>461</v>
      </c>
      <c r="C138" s="49" t="s">
        <v>462</v>
      </c>
      <c r="D138" s="49">
        <v>1.0</v>
      </c>
      <c r="E138" s="50">
        <v>17.49</v>
      </c>
      <c r="F138" s="54">
        <f t="shared" ref="F138:F139" si="12">MULTIPLY(D138, E138)</f>
        <v>17.49</v>
      </c>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63" t="s">
        <v>463</v>
      </c>
      <c r="C139" s="49" t="s">
        <v>428</v>
      </c>
      <c r="D139" s="49">
        <v>13.0</v>
      </c>
      <c r="E139" s="50">
        <v>12.99</v>
      </c>
      <c r="F139" s="54">
        <f t="shared" si="12"/>
        <v>168.87</v>
      </c>
      <c r="G139" s="67"/>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63" t="s">
        <v>464</v>
      </c>
      <c r="C140" s="49" t="s">
        <v>428</v>
      </c>
      <c r="D140" s="49">
        <v>1.0</v>
      </c>
      <c r="E140" s="50">
        <v>6.19</v>
      </c>
      <c r="F140" s="52"/>
      <c r="G140" s="65">
        <f t="shared" ref="G140:G141" si="13">MULTIPLY(D140, E140)</f>
        <v>6.19</v>
      </c>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63" t="s">
        <v>465</v>
      </c>
      <c r="C141" s="49" t="s">
        <v>466</v>
      </c>
      <c r="D141" s="49">
        <v>6.0</v>
      </c>
      <c r="E141" s="50">
        <v>12.99</v>
      </c>
      <c r="F141" s="52"/>
      <c r="G141" s="65">
        <f t="shared" si="13"/>
        <v>77.94</v>
      </c>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63" t="s">
        <v>467</v>
      </c>
      <c r="C142" s="49" t="s">
        <v>466</v>
      </c>
      <c r="D142" s="49">
        <v>1.0</v>
      </c>
      <c r="E142" s="52"/>
      <c r="F142" s="52"/>
      <c r="G142" s="52"/>
      <c r="H142" s="54">
        <f>SUM(F130:F142, G130:G142)</f>
        <v>327.44</v>
      </c>
      <c r="I142" s="52"/>
      <c r="J142" s="52"/>
      <c r="K142" s="52"/>
      <c r="L142" s="52"/>
      <c r="M142" s="52"/>
      <c r="N142" s="52"/>
      <c r="O142" s="52"/>
      <c r="P142" s="52"/>
      <c r="Q142" s="52"/>
      <c r="R142" s="52"/>
      <c r="S142" s="52"/>
      <c r="T142" s="52"/>
      <c r="U142" s="52"/>
      <c r="V142" s="52"/>
      <c r="W142" s="52"/>
      <c r="X142" s="52"/>
      <c r="Y142" s="52"/>
      <c r="Z142" s="52"/>
      <c r="AA142" s="52"/>
      <c r="AB142" s="52"/>
      <c r="AC142" s="52"/>
    </row>
    <row r="143">
      <c r="A143" s="68">
        <v>43858.0</v>
      </c>
      <c r="B143" s="63" t="s">
        <v>468</v>
      </c>
      <c r="C143" s="51" t="s">
        <v>469</v>
      </c>
      <c r="D143" s="49">
        <v>2.0</v>
      </c>
      <c r="E143" s="50">
        <v>33.49</v>
      </c>
      <c r="F143" s="54">
        <f t="shared" ref="F143:F146" si="14">MULTIPLY(D143, E143)</f>
        <v>66.98</v>
      </c>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63" t="s">
        <v>470</v>
      </c>
      <c r="C144" s="49" t="s">
        <v>46</v>
      </c>
      <c r="D144" s="49">
        <v>8.0</v>
      </c>
      <c r="E144" s="50">
        <v>4.39</v>
      </c>
      <c r="F144" s="54">
        <f t="shared" si="14"/>
        <v>35.12</v>
      </c>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63" t="s">
        <v>471</v>
      </c>
      <c r="C145" s="49" t="s">
        <v>46</v>
      </c>
      <c r="D145" s="49">
        <v>3.0</v>
      </c>
      <c r="E145" s="50">
        <v>4.79</v>
      </c>
      <c r="F145" s="54">
        <f t="shared" si="14"/>
        <v>14.37</v>
      </c>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63" t="s">
        <v>472</v>
      </c>
      <c r="C146" s="49" t="s">
        <v>473</v>
      </c>
      <c r="D146" s="49">
        <v>4.0</v>
      </c>
      <c r="E146" s="50">
        <v>3.99</v>
      </c>
      <c r="F146" s="54">
        <f t="shared" si="14"/>
        <v>15.96</v>
      </c>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63" t="s">
        <v>474</v>
      </c>
      <c r="C147" s="49" t="s">
        <v>46</v>
      </c>
      <c r="D147" s="49">
        <v>4.0</v>
      </c>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63" t="s">
        <v>475</v>
      </c>
      <c r="C148" s="49" t="s">
        <v>476</v>
      </c>
      <c r="D148" s="49">
        <v>1.0</v>
      </c>
      <c r="E148" s="50">
        <v>12.49</v>
      </c>
      <c r="F148" s="54">
        <f>MULTIPLY(D148, E148)</f>
        <v>12.49</v>
      </c>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63" t="s">
        <v>477</v>
      </c>
      <c r="C149" s="49" t="s">
        <v>478</v>
      </c>
      <c r="D149" s="49">
        <v>2.0</v>
      </c>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63" t="s">
        <v>479</v>
      </c>
      <c r="C150" s="49" t="s">
        <v>46</v>
      </c>
      <c r="D150" s="49">
        <v>1.0</v>
      </c>
      <c r="E150" s="50">
        <v>5.99</v>
      </c>
      <c r="F150" s="54">
        <f t="shared" ref="F150:F153" si="15">MULTIPLY(D150, E150)</f>
        <v>5.99</v>
      </c>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63" t="s">
        <v>480</v>
      </c>
      <c r="C151" s="49" t="s">
        <v>46</v>
      </c>
      <c r="D151" s="49">
        <v>1.0</v>
      </c>
      <c r="E151" s="50">
        <v>2.99</v>
      </c>
      <c r="F151" s="54">
        <f t="shared" si="15"/>
        <v>2.99</v>
      </c>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63" t="s">
        <v>481</v>
      </c>
      <c r="C152" s="49" t="s">
        <v>46</v>
      </c>
      <c r="D152" s="49">
        <v>1.0</v>
      </c>
      <c r="E152" s="50">
        <v>12.49</v>
      </c>
      <c r="F152" s="54">
        <f t="shared" si="15"/>
        <v>12.49</v>
      </c>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63" t="s">
        <v>482</v>
      </c>
      <c r="C153" s="49" t="s">
        <v>46</v>
      </c>
      <c r="D153" s="49">
        <v>4.0</v>
      </c>
      <c r="E153" s="50">
        <v>10.79</v>
      </c>
      <c r="F153" s="54">
        <f t="shared" si="15"/>
        <v>43.16</v>
      </c>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63" t="s">
        <v>483</v>
      </c>
      <c r="C154" s="49" t="s">
        <v>46</v>
      </c>
      <c r="D154" s="49">
        <v>8.0</v>
      </c>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63" t="s">
        <v>484</v>
      </c>
      <c r="C155" s="49" t="s">
        <v>46</v>
      </c>
      <c r="D155" s="49">
        <v>13.0</v>
      </c>
      <c r="E155" s="50">
        <v>2.99</v>
      </c>
      <c r="F155" s="54">
        <f>MULTIPLY(D155, E155)</f>
        <v>38.87</v>
      </c>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63" t="s">
        <v>485</v>
      </c>
      <c r="C156" s="49" t="s">
        <v>486</v>
      </c>
      <c r="D156" s="49">
        <v>1.0</v>
      </c>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63" t="s">
        <v>487</v>
      </c>
      <c r="C157" s="49" t="s">
        <v>46</v>
      </c>
      <c r="D157" s="49">
        <v>1.0</v>
      </c>
      <c r="E157" s="50">
        <v>4.79</v>
      </c>
      <c r="F157" s="54">
        <f>MULTIPLY(D157, E157)</f>
        <v>4.79</v>
      </c>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63" t="s">
        <v>488</v>
      </c>
      <c r="C158" s="49" t="s">
        <v>46</v>
      </c>
      <c r="D158" s="49">
        <v>1.0</v>
      </c>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63" t="s">
        <v>489</v>
      </c>
      <c r="C159" s="49" t="s">
        <v>490</v>
      </c>
      <c r="D159" s="49">
        <v>1.0</v>
      </c>
      <c r="E159" s="50">
        <v>12.79</v>
      </c>
      <c r="F159" s="54">
        <f>MULTIPLY(D159, E159)</f>
        <v>12.79</v>
      </c>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63" t="s">
        <v>491</v>
      </c>
      <c r="C160" s="49" t="s">
        <v>46</v>
      </c>
      <c r="D160" s="49">
        <v>2.0</v>
      </c>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63" t="s">
        <v>492</v>
      </c>
      <c r="C161" s="49" t="s">
        <v>46</v>
      </c>
      <c r="D161" s="49">
        <v>1.0</v>
      </c>
      <c r="E161" s="50">
        <v>18.49</v>
      </c>
      <c r="F161" s="54">
        <f t="shared" ref="F161:F173" si="16">MULTIPLY(D161, E161)</f>
        <v>18.49</v>
      </c>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63" t="s">
        <v>493</v>
      </c>
      <c r="C162" s="49" t="s">
        <v>494</v>
      </c>
      <c r="D162" s="49">
        <v>1.0</v>
      </c>
      <c r="E162" s="50">
        <v>5.79</v>
      </c>
      <c r="F162" s="54">
        <f t="shared" si="16"/>
        <v>5.79</v>
      </c>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63" t="s">
        <v>495</v>
      </c>
      <c r="C163" s="49" t="s">
        <v>46</v>
      </c>
      <c r="D163" s="49">
        <v>1.0</v>
      </c>
      <c r="E163" s="50">
        <v>2.69</v>
      </c>
      <c r="F163" s="54">
        <f t="shared" si="16"/>
        <v>2.69</v>
      </c>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63" t="s">
        <v>496</v>
      </c>
      <c r="C164" s="49" t="s">
        <v>46</v>
      </c>
      <c r="D164" s="49">
        <v>1.0</v>
      </c>
      <c r="E164" s="50">
        <v>8.99</v>
      </c>
      <c r="F164" s="54">
        <f t="shared" si="16"/>
        <v>8.99</v>
      </c>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63" t="s">
        <v>497</v>
      </c>
      <c r="C165" s="49" t="s">
        <v>46</v>
      </c>
      <c r="D165" s="49">
        <v>1.0</v>
      </c>
      <c r="E165" s="50">
        <v>12.49</v>
      </c>
      <c r="F165" s="54">
        <f t="shared" si="16"/>
        <v>12.49</v>
      </c>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63" t="s">
        <v>498</v>
      </c>
      <c r="C166" s="49" t="s">
        <v>46</v>
      </c>
      <c r="D166" s="49">
        <v>1.0</v>
      </c>
      <c r="E166" s="50">
        <v>15.49</v>
      </c>
      <c r="F166" s="54">
        <f t="shared" si="16"/>
        <v>15.49</v>
      </c>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63" t="s">
        <v>499</v>
      </c>
      <c r="C167" s="49" t="s">
        <v>46</v>
      </c>
      <c r="D167" s="49">
        <v>1.0</v>
      </c>
      <c r="E167" s="50">
        <v>16.49</v>
      </c>
      <c r="F167" s="54">
        <f t="shared" si="16"/>
        <v>16.49</v>
      </c>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63" t="s">
        <v>500</v>
      </c>
      <c r="C168" s="49" t="s">
        <v>46</v>
      </c>
      <c r="D168" s="49">
        <v>1.0</v>
      </c>
      <c r="E168" s="50">
        <v>5.99</v>
      </c>
      <c r="F168" s="54">
        <f t="shared" si="16"/>
        <v>5.99</v>
      </c>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63" t="s">
        <v>501</v>
      </c>
      <c r="C169" s="49" t="s">
        <v>46</v>
      </c>
      <c r="D169" s="49">
        <v>4.0</v>
      </c>
      <c r="E169" s="50">
        <v>8.29</v>
      </c>
      <c r="F169" s="54">
        <f t="shared" si="16"/>
        <v>33.16</v>
      </c>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63" t="s">
        <v>502</v>
      </c>
      <c r="C170" s="49" t="s">
        <v>46</v>
      </c>
      <c r="D170" s="49">
        <v>1.0</v>
      </c>
      <c r="E170" s="50">
        <v>6.59</v>
      </c>
      <c r="F170" s="54">
        <f t="shared" si="16"/>
        <v>6.59</v>
      </c>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63" t="s">
        <v>503</v>
      </c>
      <c r="C171" s="49" t="s">
        <v>504</v>
      </c>
      <c r="D171" s="49">
        <v>1.0</v>
      </c>
      <c r="E171" s="50">
        <v>10.79</v>
      </c>
      <c r="F171" s="54">
        <f t="shared" si="16"/>
        <v>10.79</v>
      </c>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63" t="s">
        <v>505</v>
      </c>
      <c r="C172" s="49" t="s">
        <v>506</v>
      </c>
      <c r="D172" s="49">
        <v>1.0</v>
      </c>
      <c r="E172" s="50">
        <v>4.79</v>
      </c>
      <c r="F172" s="54">
        <f t="shared" si="16"/>
        <v>4.79</v>
      </c>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63" t="s">
        <v>507</v>
      </c>
      <c r="C173" s="49" t="s">
        <v>508</v>
      </c>
      <c r="D173" s="49">
        <v>1.0</v>
      </c>
      <c r="E173" s="50">
        <v>9.29</v>
      </c>
      <c r="F173" s="54">
        <f t="shared" si="16"/>
        <v>9.29</v>
      </c>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63" t="s">
        <v>509</v>
      </c>
      <c r="C174" s="49" t="s">
        <v>46</v>
      </c>
      <c r="D174" s="49">
        <v>1.0</v>
      </c>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63" t="s">
        <v>510</v>
      </c>
      <c r="C175" s="49" t="s">
        <v>511</v>
      </c>
      <c r="D175" s="49">
        <v>1.0</v>
      </c>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63" t="s">
        <v>512</v>
      </c>
      <c r="C176" s="49" t="s">
        <v>46</v>
      </c>
      <c r="D176" s="49">
        <v>1.0</v>
      </c>
      <c r="E176" s="50">
        <v>5.79</v>
      </c>
      <c r="F176" s="54">
        <f t="shared" ref="F176:F211" si="17">MULTIPLY(D176, E176)</f>
        <v>5.79</v>
      </c>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63" t="s">
        <v>513</v>
      </c>
      <c r="C177" s="49" t="s">
        <v>46</v>
      </c>
      <c r="D177" s="49">
        <v>1.0</v>
      </c>
      <c r="E177" s="50">
        <v>9.99</v>
      </c>
      <c r="F177" s="54">
        <f t="shared" si="17"/>
        <v>9.99</v>
      </c>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63" t="s">
        <v>514</v>
      </c>
      <c r="C178" s="49" t="s">
        <v>46</v>
      </c>
      <c r="D178" s="49">
        <v>1.0</v>
      </c>
      <c r="E178" s="50">
        <v>4.19</v>
      </c>
      <c r="F178" s="54">
        <f t="shared" si="17"/>
        <v>4.19</v>
      </c>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63" t="s">
        <v>515</v>
      </c>
      <c r="C179" s="49" t="s">
        <v>46</v>
      </c>
      <c r="D179" s="49">
        <v>1.0</v>
      </c>
      <c r="E179" s="50">
        <v>7.49</v>
      </c>
      <c r="F179" s="54">
        <f t="shared" si="17"/>
        <v>7.49</v>
      </c>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63" t="s">
        <v>516</v>
      </c>
      <c r="C180" s="49" t="s">
        <v>46</v>
      </c>
      <c r="D180" s="49">
        <v>1.0</v>
      </c>
      <c r="E180" s="50">
        <v>74.99</v>
      </c>
      <c r="F180" s="54">
        <f t="shared" si="17"/>
        <v>74.99</v>
      </c>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63" t="s">
        <v>517</v>
      </c>
      <c r="C181" s="49" t="s">
        <v>46</v>
      </c>
      <c r="D181" s="49">
        <v>1.0</v>
      </c>
      <c r="E181" s="50">
        <v>54.49</v>
      </c>
      <c r="F181" s="54">
        <f t="shared" si="17"/>
        <v>54.49</v>
      </c>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63" t="s">
        <v>518</v>
      </c>
      <c r="C182" s="49" t="s">
        <v>46</v>
      </c>
      <c r="D182" s="49">
        <v>1.0</v>
      </c>
      <c r="E182" s="50">
        <v>44.99</v>
      </c>
      <c r="F182" s="54">
        <f t="shared" si="17"/>
        <v>44.99</v>
      </c>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63" t="s">
        <v>519</v>
      </c>
      <c r="C183" s="49" t="s">
        <v>46</v>
      </c>
      <c r="D183" s="49">
        <v>1.0</v>
      </c>
      <c r="E183" s="50">
        <v>58.99</v>
      </c>
      <c r="F183" s="54">
        <f t="shared" si="17"/>
        <v>58.99</v>
      </c>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63" t="s">
        <v>520</v>
      </c>
      <c r="C184" s="49" t="s">
        <v>46</v>
      </c>
      <c r="D184" s="49">
        <v>4.0</v>
      </c>
      <c r="E184" s="50">
        <v>65.99</v>
      </c>
      <c r="F184" s="54">
        <f t="shared" si="17"/>
        <v>263.96</v>
      </c>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63" t="s">
        <v>521</v>
      </c>
      <c r="C185" s="49" t="s">
        <v>46</v>
      </c>
      <c r="D185" s="49">
        <v>1.0</v>
      </c>
      <c r="E185" s="50">
        <v>8.99</v>
      </c>
      <c r="F185" s="54">
        <f t="shared" si="17"/>
        <v>8.99</v>
      </c>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63" t="s">
        <v>522</v>
      </c>
      <c r="C186" s="49" t="s">
        <v>46</v>
      </c>
      <c r="D186" s="49">
        <v>1.0</v>
      </c>
      <c r="E186" s="50">
        <v>6.99</v>
      </c>
      <c r="F186" s="54">
        <f t="shared" si="17"/>
        <v>6.99</v>
      </c>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63" t="s">
        <v>523</v>
      </c>
      <c r="C187" s="49" t="s">
        <v>46</v>
      </c>
      <c r="D187" s="49">
        <v>1.0</v>
      </c>
      <c r="E187" s="50">
        <v>5.49</v>
      </c>
      <c r="F187" s="54">
        <f t="shared" si="17"/>
        <v>5.49</v>
      </c>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63" t="s">
        <v>524</v>
      </c>
      <c r="C188" s="49" t="s">
        <v>46</v>
      </c>
      <c r="D188" s="49">
        <v>1.0</v>
      </c>
      <c r="E188" s="50">
        <v>4.99</v>
      </c>
      <c r="F188" s="54">
        <f t="shared" si="17"/>
        <v>4.99</v>
      </c>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63" t="s">
        <v>525</v>
      </c>
      <c r="C189" s="49" t="s">
        <v>46</v>
      </c>
      <c r="D189" s="49">
        <v>1.0</v>
      </c>
      <c r="E189" s="50">
        <v>4.39</v>
      </c>
      <c r="F189" s="54">
        <f t="shared" si="17"/>
        <v>4.39</v>
      </c>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63" t="s">
        <v>526</v>
      </c>
      <c r="C190" s="49" t="s">
        <v>46</v>
      </c>
      <c r="D190" s="49">
        <v>5.0</v>
      </c>
      <c r="E190" s="50">
        <v>8.99</v>
      </c>
      <c r="F190" s="54">
        <f t="shared" si="17"/>
        <v>44.95</v>
      </c>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63" t="s">
        <v>527</v>
      </c>
      <c r="C191" s="49" t="s">
        <v>528</v>
      </c>
      <c r="D191" s="49">
        <v>4.0</v>
      </c>
      <c r="E191" s="50">
        <v>2.19</v>
      </c>
      <c r="F191" s="54">
        <f t="shared" si="17"/>
        <v>8.76</v>
      </c>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63" t="s">
        <v>529</v>
      </c>
      <c r="C192" s="49" t="s">
        <v>46</v>
      </c>
      <c r="D192" s="49">
        <v>1.0</v>
      </c>
      <c r="E192" s="50">
        <v>3.29</v>
      </c>
      <c r="F192" s="54">
        <f t="shared" si="17"/>
        <v>3.29</v>
      </c>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63" t="s">
        <v>530</v>
      </c>
      <c r="C193" s="49" t="s">
        <v>46</v>
      </c>
      <c r="D193" s="49">
        <v>4.0</v>
      </c>
      <c r="E193" s="50">
        <v>4.69</v>
      </c>
      <c r="F193" s="54">
        <f t="shared" si="17"/>
        <v>18.76</v>
      </c>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63" t="s">
        <v>531</v>
      </c>
      <c r="C194" s="49" t="s">
        <v>532</v>
      </c>
      <c r="D194" s="49">
        <v>1.0</v>
      </c>
      <c r="E194" s="50">
        <v>6.58</v>
      </c>
      <c r="F194" s="54">
        <f t="shared" si="17"/>
        <v>6.58</v>
      </c>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63" t="s">
        <v>533</v>
      </c>
      <c r="C195" s="49" t="s">
        <v>46</v>
      </c>
      <c r="D195" s="49">
        <v>1.0</v>
      </c>
      <c r="E195" s="50">
        <v>5.49</v>
      </c>
      <c r="F195" s="54">
        <f t="shared" si="17"/>
        <v>5.49</v>
      </c>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63" t="s">
        <v>534</v>
      </c>
      <c r="C196" s="49" t="s">
        <v>46</v>
      </c>
      <c r="D196" s="49">
        <v>1.0</v>
      </c>
      <c r="E196" s="50">
        <v>5.99</v>
      </c>
      <c r="F196" s="54">
        <f t="shared" si="17"/>
        <v>5.99</v>
      </c>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63" t="s">
        <v>535</v>
      </c>
      <c r="C197" s="49" t="s">
        <v>46</v>
      </c>
      <c r="D197" s="49">
        <v>1.0</v>
      </c>
      <c r="E197" s="50">
        <v>6.79</v>
      </c>
      <c r="F197" s="54">
        <f t="shared" si="17"/>
        <v>6.79</v>
      </c>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63" t="s">
        <v>536</v>
      </c>
      <c r="C198" s="49" t="s">
        <v>46</v>
      </c>
      <c r="D198" s="49">
        <v>1.0</v>
      </c>
      <c r="E198" s="50">
        <v>5.79</v>
      </c>
      <c r="F198" s="54">
        <f t="shared" si="17"/>
        <v>5.79</v>
      </c>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63" t="s">
        <v>537</v>
      </c>
      <c r="C199" s="49" t="s">
        <v>46</v>
      </c>
      <c r="D199" s="49">
        <v>2.0</v>
      </c>
      <c r="E199" s="50">
        <v>1.79</v>
      </c>
      <c r="F199" s="54">
        <f t="shared" si="17"/>
        <v>3.58</v>
      </c>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63" t="s">
        <v>538</v>
      </c>
      <c r="C200" s="49" t="s">
        <v>46</v>
      </c>
      <c r="D200" s="49">
        <v>1.0</v>
      </c>
      <c r="E200" s="50">
        <v>10.99</v>
      </c>
      <c r="F200" s="54">
        <f t="shared" si="17"/>
        <v>10.99</v>
      </c>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63" t="s">
        <v>539</v>
      </c>
      <c r="C201" s="49" t="s">
        <v>46</v>
      </c>
      <c r="D201" s="49">
        <v>1.0</v>
      </c>
      <c r="E201" s="50">
        <v>10.29</v>
      </c>
      <c r="F201" s="54">
        <f t="shared" si="17"/>
        <v>10.29</v>
      </c>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63" t="s">
        <v>540</v>
      </c>
      <c r="C202" s="49" t="s">
        <v>46</v>
      </c>
      <c r="D202" s="49">
        <v>1.0</v>
      </c>
      <c r="E202" s="50">
        <v>2.69</v>
      </c>
      <c r="F202" s="54">
        <f t="shared" si="17"/>
        <v>2.69</v>
      </c>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63" t="s">
        <v>541</v>
      </c>
      <c r="C203" s="49" t="s">
        <v>46</v>
      </c>
      <c r="D203" s="49">
        <v>1.0</v>
      </c>
      <c r="E203" s="50">
        <v>19.99</v>
      </c>
      <c r="F203" s="54">
        <f t="shared" si="17"/>
        <v>19.99</v>
      </c>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63" t="s">
        <v>542</v>
      </c>
      <c r="C204" s="49" t="s">
        <v>46</v>
      </c>
      <c r="D204" s="49">
        <v>1.0</v>
      </c>
      <c r="E204" s="50">
        <v>4.59</v>
      </c>
      <c r="F204" s="54">
        <f t="shared" si="17"/>
        <v>4.59</v>
      </c>
      <c r="G204" s="52"/>
      <c r="H204" s="54">
        <f>sum(F143:F204)</f>
        <v>1131.3</v>
      </c>
      <c r="I204" s="52"/>
      <c r="J204" s="52"/>
      <c r="K204" s="52"/>
      <c r="L204" s="52"/>
      <c r="M204" s="52"/>
      <c r="N204" s="52"/>
      <c r="O204" s="52"/>
      <c r="P204" s="52"/>
      <c r="Q204" s="52"/>
      <c r="R204" s="52"/>
      <c r="S204" s="52"/>
      <c r="T204" s="52"/>
      <c r="U204" s="52"/>
      <c r="V204" s="52"/>
      <c r="W204" s="52"/>
      <c r="X204" s="52"/>
      <c r="Y204" s="52"/>
      <c r="Z204" s="52"/>
      <c r="AA204" s="52"/>
      <c r="AB204" s="52"/>
      <c r="AC204" s="52"/>
    </row>
    <row r="205">
      <c r="A205" s="48">
        <v>43860.0</v>
      </c>
      <c r="B205" s="63" t="s">
        <v>543</v>
      </c>
      <c r="C205" s="49" t="s">
        <v>544</v>
      </c>
      <c r="D205" s="49">
        <v>7.0</v>
      </c>
      <c r="E205" s="50">
        <v>4.69</v>
      </c>
      <c r="F205" s="54">
        <f t="shared" si="17"/>
        <v>32.83</v>
      </c>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63" t="s">
        <v>545</v>
      </c>
      <c r="C206" s="49" t="s">
        <v>546</v>
      </c>
      <c r="D206" s="49">
        <v>7.0</v>
      </c>
      <c r="E206" s="50">
        <v>3.49</v>
      </c>
      <c r="F206" s="54">
        <f t="shared" si="17"/>
        <v>24.43</v>
      </c>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63" t="s">
        <v>547</v>
      </c>
      <c r="C207" s="49" t="s">
        <v>548</v>
      </c>
      <c r="D207" s="49">
        <v>7.0</v>
      </c>
      <c r="E207" s="50">
        <v>2.99</v>
      </c>
      <c r="F207" s="54">
        <f t="shared" si="17"/>
        <v>20.93</v>
      </c>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63" t="s">
        <v>549</v>
      </c>
      <c r="C208" s="49" t="s">
        <v>550</v>
      </c>
      <c r="D208" s="49">
        <v>2.0</v>
      </c>
      <c r="E208" s="50">
        <v>5.49</v>
      </c>
      <c r="F208" s="54">
        <f t="shared" si="17"/>
        <v>10.98</v>
      </c>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63" t="s">
        <v>551</v>
      </c>
      <c r="C209" s="49" t="s">
        <v>552</v>
      </c>
      <c r="D209" s="49">
        <v>1.0</v>
      </c>
      <c r="E209" s="50">
        <v>6.29</v>
      </c>
      <c r="F209" s="54">
        <f t="shared" si="17"/>
        <v>6.29</v>
      </c>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63" t="s">
        <v>553</v>
      </c>
      <c r="C210" s="49" t="s">
        <v>554</v>
      </c>
      <c r="D210" s="49">
        <v>1.0</v>
      </c>
      <c r="E210" s="50">
        <v>9.29</v>
      </c>
      <c r="F210" s="54">
        <f t="shared" si="17"/>
        <v>9.29</v>
      </c>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63" t="s">
        <v>522</v>
      </c>
      <c r="C211" s="49" t="s">
        <v>555</v>
      </c>
      <c r="D211" s="49">
        <v>1.0</v>
      </c>
      <c r="E211" s="50">
        <v>6.99</v>
      </c>
      <c r="F211" s="54">
        <f t="shared" si="17"/>
        <v>6.99</v>
      </c>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63" t="s">
        <v>556</v>
      </c>
      <c r="C212" s="49" t="s">
        <v>552</v>
      </c>
      <c r="D212" s="49">
        <v>1.0</v>
      </c>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63" t="s">
        <v>557</v>
      </c>
      <c r="C213" s="49" t="s">
        <v>554</v>
      </c>
      <c r="D213" s="49">
        <v>3.0</v>
      </c>
      <c r="E213" s="50">
        <v>9.99</v>
      </c>
      <c r="F213" s="54">
        <f t="shared" ref="F213:F236" si="18">MULTIPLY(D213, E213)</f>
        <v>29.97</v>
      </c>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63" t="s">
        <v>525</v>
      </c>
      <c r="C214" s="49" t="s">
        <v>558</v>
      </c>
      <c r="D214" s="49">
        <v>3.0</v>
      </c>
      <c r="E214" s="50">
        <v>4.99</v>
      </c>
      <c r="F214" s="54">
        <f t="shared" si="18"/>
        <v>14.97</v>
      </c>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63" t="s">
        <v>559</v>
      </c>
      <c r="C215" s="49" t="s">
        <v>560</v>
      </c>
      <c r="D215" s="49">
        <v>6.0</v>
      </c>
      <c r="E215" s="50">
        <v>4.59</v>
      </c>
      <c r="F215" s="54">
        <f t="shared" si="18"/>
        <v>27.54</v>
      </c>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63" t="s">
        <v>561</v>
      </c>
      <c r="C216" s="49" t="s">
        <v>562</v>
      </c>
      <c r="D216" s="49">
        <v>3.0</v>
      </c>
      <c r="E216" s="50">
        <v>2.98</v>
      </c>
      <c r="F216" s="54">
        <f t="shared" si="18"/>
        <v>8.94</v>
      </c>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63" t="s">
        <v>563</v>
      </c>
      <c r="C217" s="49" t="s">
        <v>564</v>
      </c>
      <c r="D217" s="49">
        <v>34.0</v>
      </c>
      <c r="E217" s="50">
        <v>3.79</v>
      </c>
      <c r="F217" s="54">
        <f t="shared" si="18"/>
        <v>128.86</v>
      </c>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63" t="s">
        <v>565</v>
      </c>
      <c r="C218" s="49" t="s">
        <v>550</v>
      </c>
      <c r="D218" s="49">
        <v>35.0</v>
      </c>
      <c r="E218" s="50">
        <v>5.0</v>
      </c>
      <c r="F218" s="54">
        <f t="shared" si="18"/>
        <v>175</v>
      </c>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63" t="s">
        <v>566</v>
      </c>
      <c r="C219" s="49" t="s">
        <v>550</v>
      </c>
      <c r="D219" s="49">
        <v>6.0</v>
      </c>
      <c r="E219" s="50">
        <v>3.99</v>
      </c>
      <c r="F219" s="54">
        <f t="shared" si="18"/>
        <v>23.94</v>
      </c>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63" t="s">
        <v>567</v>
      </c>
      <c r="C220" s="49" t="s">
        <v>568</v>
      </c>
      <c r="D220" s="49">
        <v>5.0</v>
      </c>
      <c r="E220" s="50">
        <v>3.99</v>
      </c>
      <c r="F220" s="54">
        <f t="shared" si="18"/>
        <v>19.95</v>
      </c>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63" t="s">
        <v>356</v>
      </c>
      <c r="C221" s="49" t="s">
        <v>554</v>
      </c>
      <c r="D221" s="49">
        <v>11.0</v>
      </c>
      <c r="E221" s="50">
        <v>3.39</v>
      </c>
      <c r="F221" s="54">
        <f t="shared" si="18"/>
        <v>37.29</v>
      </c>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63" t="s">
        <v>569</v>
      </c>
      <c r="C222" s="49" t="s">
        <v>570</v>
      </c>
      <c r="D222" s="49">
        <v>17.0</v>
      </c>
      <c r="E222" s="50">
        <v>4.59</v>
      </c>
      <c r="F222" s="54">
        <f t="shared" si="18"/>
        <v>78.03</v>
      </c>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63" t="s">
        <v>571</v>
      </c>
      <c r="C223" s="49" t="s">
        <v>572</v>
      </c>
      <c r="D223" s="49">
        <v>3.0</v>
      </c>
      <c r="E223" s="50">
        <v>5.38</v>
      </c>
      <c r="F223" s="54">
        <f t="shared" si="18"/>
        <v>16.14</v>
      </c>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63" t="s">
        <v>573</v>
      </c>
      <c r="C224" s="49" t="s">
        <v>574</v>
      </c>
      <c r="D224" s="49">
        <v>1.0</v>
      </c>
      <c r="E224" s="50">
        <v>4.49</v>
      </c>
      <c r="F224" s="54">
        <f t="shared" si="18"/>
        <v>4.49</v>
      </c>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63" t="s">
        <v>575</v>
      </c>
      <c r="C225" s="49" t="s">
        <v>576</v>
      </c>
      <c r="D225" s="49">
        <v>4.0</v>
      </c>
      <c r="E225" s="50">
        <v>4.49</v>
      </c>
      <c r="F225" s="54">
        <f t="shared" si="18"/>
        <v>17.96</v>
      </c>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63" t="s">
        <v>577</v>
      </c>
      <c r="C226" s="49" t="s">
        <v>560</v>
      </c>
      <c r="D226" s="49">
        <v>5.0</v>
      </c>
      <c r="E226" s="50">
        <v>4.59</v>
      </c>
      <c r="F226" s="54">
        <f t="shared" si="18"/>
        <v>22.95</v>
      </c>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63" t="s">
        <v>578</v>
      </c>
      <c r="C227" s="49" t="s">
        <v>546</v>
      </c>
      <c r="D227" s="49">
        <v>5.0</v>
      </c>
      <c r="E227" s="50">
        <v>1.99</v>
      </c>
      <c r="F227" s="54">
        <f t="shared" si="18"/>
        <v>9.95</v>
      </c>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63" t="s">
        <v>579</v>
      </c>
      <c r="C228" s="49" t="s">
        <v>580</v>
      </c>
      <c r="D228" s="49">
        <v>3.0</v>
      </c>
      <c r="E228" s="50">
        <v>1.99</v>
      </c>
      <c r="F228" s="54">
        <f t="shared" si="18"/>
        <v>5.97</v>
      </c>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63" t="s">
        <v>581</v>
      </c>
      <c r="C229" s="49" t="s">
        <v>582</v>
      </c>
      <c r="D229" s="49">
        <v>5.0</v>
      </c>
      <c r="E229" s="50">
        <v>8.69</v>
      </c>
      <c r="F229" s="54">
        <f t="shared" si="18"/>
        <v>43.45</v>
      </c>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63" t="s">
        <v>583</v>
      </c>
      <c r="C230" s="49" t="s">
        <v>415</v>
      </c>
      <c r="D230" s="49">
        <v>2.0</v>
      </c>
      <c r="E230" s="50">
        <v>12.99</v>
      </c>
      <c r="F230" s="54">
        <f t="shared" si="18"/>
        <v>25.98</v>
      </c>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63" t="s">
        <v>584</v>
      </c>
      <c r="C231" s="49" t="s">
        <v>576</v>
      </c>
      <c r="D231" s="49">
        <v>3.0</v>
      </c>
      <c r="E231" s="50">
        <v>5.29</v>
      </c>
      <c r="F231" s="54">
        <f t="shared" si="18"/>
        <v>15.87</v>
      </c>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63" t="s">
        <v>585</v>
      </c>
      <c r="C232" s="49" t="s">
        <v>46</v>
      </c>
      <c r="D232" s="49">
        <v>16.0</v>
      </c>
      <c r="E232" s="50">
        <v>12.99</v>
      </c>
      <c r="F232" s="54">
        <f t="shared" si="18"/>
        <v>207.84</v>
      </c>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63" t="s">
        <v>586</v>
      </c>
      <c r="C233" s="49" t="s">
        <v>46</v>
      </c>
      <c r="D233" s="49">
        <v>16.0</v>
      </c>
      <c r="E233" s="50">
        <v>15.99</v>
      </c>
      <c r="F233" s="54">
        <f t="shared" si="18"/>
        <v>255.84</v>
      </c>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63" t="s">
        <v>587</v>
      </c>
      <c r="C234" s="49" t="s">
        <v>46</v>
      </c>
      <c r="D234" s="49">
        <v>12.0</v>
      </c>
      <c r="E234" s="50">
        <v>7.73</v>
      </c>
      <c r="F234" s="54">
        <f t="shared" si="18"/>
        <v>92.76</v>
      </c>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63" t="s">
        <v>588</v>
      </c>
      <c r="C235" s="49" t="s">
        <v>46</v>
      </c>
      <c r="D235" s="49">
        <v>4.0</v>
      </c>
      <c r="E235" s="50">
        <v>2.09</v>
      </c>
      <c r="F235" s="54">
        <f t="shared" si="18"/>
        <v>8.36</v>
      </c>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63" t="s">
        <v>589</v>
      </c>
      <c r="C236" s="49" t="s">
        <v>590</v>
      </c>
      <c r="D236" s="49">
        <v>2.0</v>
      </c>
      <c r="E236" s="50">
        <v>5.19</v>
      </c>
      <c r="F236" s="54">
        <f t="shared" si="18"/>
        <v>10.38</v>
      </c>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63" t="s">
        <v>591</v>
      </c>
      <c r="C237" s="49" t="s">
        <v>574</v>
      </c>
      <c r="D237" s="49">
        <v>1.0</v>
      </c>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63" t="s">
        <v>592</v>
      </c>
      <c r="C238" s="49" t="s">
        <v>582</v>
      </c>
      <c r="D238" s="49">
        <v>1.0</v>
      </c>
      <c r="E238" s="50">
        <v>3.99</v>
      </c>
      <c r="F238" s="54">
        <f t="shared" ref="F238:F247" si="19">MULTIPLY(D238, E238)</f>
        <v>3.99</v>
      </c>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63" t="s">
        <v>593</v>
      </c>
      <c r="C239" s="49" t="s">
        <v>46</v>
      </c>
      <c r="D239" s="49">
        <v>1.0</v>
      </c>
      <c r="E239" s="61">
        <v>2.0</v>
      </c>
      <c r="F239" s="69">
        <f t="shared" si="19"/>
        <v>2</v>
      </c>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63" t="s">
        <v>594</v>
      </c>
      <c r="C240" s="49" t="s">
        <v>595</v>
      </c>
      <c r="D240" s="49">
        <v>1.0</v>
      </c>
      <c r="E240" s="50">
        <v>16.49</v>
      </c>
      <c r="F240" s="54">
        <f t="shared" si="19"/>
        <v>16.49</v>
      </c>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63" t="s">
        <v>596</v>
      </c>
      <c r="C241" s="49" t="s">
        <v>597</v>
      </c>
      <c r="D241" s="49">
        <v>1.0</v>
      </c>
      <c r="E241" s="50">
        <v>24.99</v>
      </c>
      <c r="F241" s="54">
        <f t="shared" si="19"/>
        <v>24.99</v>
      </c>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63" t="s">
        <v>598</v>
      </c>
      <c r="C242" s="49" t="s">
        <v>46</v>
      </c>
      <c r="D242" s="49">
        <v>4.0</v>
      </c>
      <c r="E242" s="50">
        <v>3.29</v>
      </c>
      <c r="F242" s="54">
        <f t="shared" si="19"/>
        <v>13.16</v>
      </c>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63" t="s">
        <v>599</v>
      </c>
      <c r="C243" s="49" t="s">
        <v>46</v>
      </c>
      <c r="D243" s="49">
        <v>2.0</v>
      </c>
      <c r="E243" s="50">
        <v>4.29</v>
      </c>
      <c r="F243" s="54">
        <f t="shared" si="19"/>
        <v>8.58</v>
      </c>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63" t="s">
        <v>600</v>
      </c>
      <c r="C244" s="49" t="s">
        <v>46</v>
      </c>
      <c r="D244" s="49">
        <v>1.0</v>
      </c>
      <c r="E244" s="50">
        <v>13.99</v>
      </c>
      <c r="F244" s="54">
        <f t="shared" si="19"/>
        <v>13.99</v>
      </c>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63" t="s">
        <v>601</v>
      </c>
      <c r="C245" s="49" t="s">
        <v>428</v>
      </c>
      <c r="D245" s="49">
        <v>7.0</v>
      </c>
      <c r="E245" s="50">
        <v>4.99</v>
      </c>
      <c r="F245" s="54">
        <f t="shared" si="19"/>
        <v>34.93</v>
      </c>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63" t="s">
        <v>602</v>
      </c>
      <c r="C246" s="49" t="s">
        <v>603</v>
      </c>
      <c r="D246" s="49">
        <v>64.0</v>
      </c>
      <c r="E246" s="50">
        <v>1.99</v>
      </c>
      <c r="F246" s="54">
        <f t="shared" si="19"/>
        <v>127.36</v>
      </c>
      <c r="G246" s="52"/>
      <c r="H246" s="54">
        <f>sum(F205:G246)</f>
        <v>1639.66</v>
      </c>
      <c r="I246" s="52"/>
      <c r="J246" s="52"/>
      <c r="K246" s="52"/>
      <c r="L246" s="52"/>
      <c r="M246" s="52"/>
      <c r="N246" s="52"/>
      <c r="O246" s="52"/>
      <c r="P246" s="52"/>
      <c r="Q246" s="52"/>
      <c r="R246" s="52"/>
      <c r="S246" s="52"/>
      <c r="T246" s="52"/>
      <c r="U246" s="52"/>
      <c r="V246" s="52"/>
      <c r="W246" s="52"/>
      <c r="X246" s="52"/>
      <c r="Y246" s="52"/>
      <c r="Z246" s="52"/>
      <c r="AA246" s="52"/>
      <c r="AB246" s="52"/>
      <c r="AC246" s="52"/>
    </row>
    <row r="247">
      <c r="A247" s="48">
        <v>43864.0</v>
      </c>
      <c r="B247" s="63" t="s">
        <v>604</v>
      </c>
      <c r="C247" s="49" t="s">
        <v>46</v>
      </c>
      <c r="D247" s="49">
        <v>1.0</v>
      </c>
      <c r="E247" s="50">
        <v>10.79</v>
      </c>
      <c r="F247" s="54">
        <f t="shared" si="19"/>
        <v>10.79</v>
      </c>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48"/>
      <c r="B248" s="63" t="s">
        <v>605</v>
      </c>
      <c r="C248" s="49" t="s">
        <v>606</v>
      </c>
      <c r="D248" s="49">
        <v>1.0</v>
      </c>
      <c r="E248" s="50">
        <v>2.89</v>
      </c>
      <c r="F248" s="52"/>
      <c r="G248" s="65">
        <f t="shared" ref="G248:G249" si="20">MULTIPLY(D248, E248)</f>
        <v>2.89</v>
      </c>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63" t="s">
        <v>607</v>
      </c>
      <c r="C249" s="49" t="s">
        <v>606</v>
      </c>
      <c r="D249" s="49">
        <v>1.0</v>
      </c>
      <c r="E249" s="50">
        <v>1.49</v>
      </c>
      <c r="F249" s="52"/>
      <c r="G249" s="65">
        <f t="shared" si="20"/>
        <v>1.49</v>
      </c>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63" t="s">
        <v>608</v>
      </c>
      <c r="C250" s="49" t="s">
        <v>46</v>
      </c>
      <c r="D250" s="49">
        <v>1.0</v>
      </c>
      <c r="E250" s="50">
        <v>7.79</v>
      </c>
      <c r="F250" s="54">
        <f t="shared" ref="F250:F271" si="21">MULTIPLY(D250, E250)</f>
        <v>7.79</v>
      </c>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63" t="s">
        <v>609</v>
      </c>
      <c r="C251" s="49" t="s">
        <v>46</v>
      </c>
      <c r="D251" s="49">
        <v>1.0</v>
      </c>
      <c r="E251" s="50">
        <v>19.99</v>
      </c>
      <c r="F251" s="54">
        <f t="shared" si="21"/>
        <v>19.99</v>
      </c>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63" t="s">
        <v>610</v>
      </c>
      <c r="C252" s="49" t="s">
        <v>46</v>
      </c>
      <c r="D252" s="49">
        <v>1.0</v>
      </c>
      <c r="E252" s="50">
        <v>9.79</v>
      </c>
      <c r="F252" s="54">
        <f t="shared" si="21"/>
        <v>9.79</v>
      </c>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63" t="s">
        <v>611</v>
      </c>
      <c r="C253" s="49" t="s">
        <v>46</v>
      </c>
      <c r="D253" s="49">
        <v>1.0</v>
      </c>
      <c r="E253" s="50">
        <v>4.69</v>
      </c>
      <c r="F253" s="54">
        <f t="shared" si="21"/>
        <v>4.69</v>
      </c>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63" t="s">
        <v>612</v>
      </c>
      <c r="C254" s="49" t="s">
        <v>613</v>
      </c>
      <c r="D254" s="49">
        <v>1.0</v>
      </c>
      <c r="E254" s="50">
        <v>6.29</v>
      </c>
      <c r="F254" s="54">
        <f t="shared" si="21"/>
        <v>6.29</v>
      </c>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63" t="s">
        <v>614</v>
      </c>
      <c r="C255" s="49" t="s">
        <v>46</v>
      </c>
      <c r="D255" s="49">
        <v>1.0</v>
      </c>
      <c r="E255" s="50">
        <v>12.49</v>
      </c>
      <c r="F255" s="54">
        <f t="shared" si="21"/>
        <v>12.49</v>
      </c>
      <c r="G255" s="52"/>
      <c r="H255" s="54">
        <f>sum(F247:G255)</f>
        <v>76.21</v>
      </c>
      <c r="I255" s="52"/>
      <c r="J255" s="52"/>
      <c r="K255" s="52"/>
      <c r="L255" s="52"/>
      <c r="M255" s="52"/>
      <c r="N255" s="52"/>
      <c r="O255" s="52"/>
      <c r="P255" s="52"/>
      <c r="Q255" s="52"/>
      <c r="R255" s="52"/>
      <c r="S255" s="52"/>
      <c r="T255" s="52"/>
      <c r="U255" s="52"/>
      <c r="V255" s="52"/>
      <c r="W255" s="52"/>
      <c r="X255" s="52"/>
      <c r="Y255" s="52"/>
      <c r="Z255" s="52"/>
      <c r="AA255" s="52"/>
      <c r="AB255" s="52"/>
      <c r="AC255" s="52"/>
    </row>
    <row r="256">
      <c r="A256" s="48">
        <v>43866.0</v>
      </c>
      <c r="B256" s="63" t="s">
        <v>615</v>
      </c>
      <c r="C256" s="49" t="s">
        <v>46</v>
      </c>
      <c r="D256" s="49">
        <v>12.0</v>
      </c>
      <c r="E256" s="50">
        <v>5.99</v>
      </c>
      <c r="F256" s="54">
        <f t="shared" si="21"/>
        <v>71.88</v>
      </c>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63" t="s">
        <v>616</v>
      </c>
      <c r="C257" s="49" t="s">
        <v>617</v>
      </c>
      <c r="D257" s="49">
        <v>3.0</v>
      </c>
      <c r="E257" s="50">
        <v>2.49</v>
      </c>
      <c r="F257" s="54">
        <f t="shared" si="21"/>
        <v>7.47</v>
      </c>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63" t="s">
        <v>618</v>
      </c>
      <c r="C258" s="49" t="s">
        <v>46</v>
      </c>
      <c r="D258" s="49">
        <v>1.0</v>
      </c>
      <c r="E258" s="50">
        <v>16.99</v>
      </c>
      <c r="F258" s="54">
        <f t="shared" si="21"/>
        <v>16.99</v>
      </c>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63" t="s">
        <v>619</v>
      </c>
      <c r="C259" s="49" t="s">
        <v>46</v>
      </c>
      <c r="D259" s="49">
        <v>2.0</v>
      </c>
      <c r="E259" s="50">
        <v>9.99</v>
      </c>
      <c r="F259" s="54">
        <f t="shared" si="21"/>
        <v>19.98</v>
      </c>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63" t="s">
        <v>620</v>
      </c>
      <c r="C260" s="49" t="s">
        <v>46</v>
      </c>
      <c r="D260" s="49">
        <v>4.0</v>
      </c>
      <c r="E260" s="50">
        <v>14.99</v>
      </c>
      <c r="F260" s="54">
        <f t="shared" si="21"/>
        <v>59.96</v>
      </c>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63" t="s">
        <v>621</v>
      </c>
      <c r="C261" s="49" t="s">
        <v>46</v>
      </c>
      <c r="D261" s="49">
        <v>6.0</v>
      </c>
      <c r="E261" s="50">
        <v>14.99</v>
      </c>
      <c r="F261" s="54">
        <f t="shared" si="21"/>
        <v>89.94</v>
      </c>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63" t="s">
        <v>622</v>
      </c>
      <c r="C262" s="49" t="s">
        <v>46</v>
      </c>
      <c r="D262" s="49">
        <v>7.0</v>
      </c>
      <c r="E262" s="50">
        <v>9.99</v>
      </c>
      <c r="F262" s="54">
        <f t="shared" si="21"/>
        <v>69.93</v>
      </c>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63" t="s">
        <v>623</v>
      </c>
      <c r="C263" s="49" t="s">
        <v>46</v>
      </c>
      <c r="D263" s="49">
        <v>1.0</v>
      </c>
      <c r="E263" s="50">
        <v>5.99</v>
      </c>
      <c r="F263" s="54">
        <f t="shared" si="21"/>
        <v>5.99</v>
      </c>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63" t="s">
        <v>624</v>
      </c>
      <c r="C264" s="49" t="s">
        <v>46</v>
      </c>
      <c r="D264" s="49">
        <v>5.0</v>
      </c>
      <c r="E264" s="50">
        <v>3.99</v>
      </c>
      <c r="F264" s="54">
        <f t="shared" si="21"/>
        <v>19.95</v>
      </c>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63" t="s">
        <v>625</v>
      </c>
      <c r="C265" s="49" t="s">
        <v>46</v>
      </c>
      <c r="D265" s="49">
        <v>8.0</v>
      </c>
      <c r="E265" s="50">
        <v>4.79</v>
      </c>
      <c r="F265" s="54">
        <f t="shared" si="21"/>
        <v>38.32</v>
      </c>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63" t="s">
        <v>626</v>
      </c>
      <c r="C266" s="49" t="s">
        <v>46</v>
      </c>
      <c r="D266" s="49">
        <v>2.0</v>
      </c>
      <c r="E266" s="50">
        <v>5.99</v>
      </c>
      <c r="F266" s="54">
        <f t="shared" si="21"/>
        <v>11.98</v>
      </c>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63" t="s">
        <v>627</v>
      </c>
      <c r="C267" s="49" t="s">
        <v>46</v>
      </c>
      <c r="D267" s="49">
        <v>1.0</v>
      </c>
      <c r="E267" s="50">
        <v>6.99</v>
      </c>
      <c r="F267" s="54">
        <f t="shared" si="21"/>
        <v>6.99</v>
      </c>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63" t="s">
        <v>628</v>
      </c>
      <c r="C268" s="52"/>
      <c r="D268" s="49">
        <v>3.0</v>
      </c>
      <c r="E268" s="50">
        <v>5.99</v>
      </c>
      <c r="F268" s="54">
        <f t="shared" si="21"/>
        <v>17.97</v>
      </c>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63" t="s">
        <v>629</v>
      </c>
      <c r="C269" s="52"/>
      <c r="D269" s="49">
        <v>1.0</v>
      </c>
      <c r="E269" s="50">
        <v>6.89</v>
      </c>
      <c r="F269" s="54">
        <f t="shared" si="21"/>
        <v>6.89</v>
      </c>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63" t="s">
        <v>630</v>
      </c>
      <c r="C270" s="52"/>
      <c r="D270" s="49">
        <v>1.0</v>
      </c>
      <c r="E270" s="50">
        <v>6.29</v>
      </c>
      <c r="F270" s="54">
        <f t="shared" si="21"/>
        <v>6.29</v>
      </c>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63" t="s">
        <v>631</v>
      </c>
      <c r="C271" s="52"/>
      <c r="D271" s="49">
        <v>1.0</v>
      </c>
      <c r="E271" s="50">
        <v>5.99</v>
      </c>
      <c r="F271" s="54">
        <f t="shared" si="21"/>
        <v>5.99</v>
      </c>
      <c r="G271" s="52"/>
      <c r="H271" s="54">
        <f>sum(F256:G271)</f>
        <v>456.52</v>
      </c>
      <c r="I271" s="52"/>
      <c r="J271" s="52"/>
      <c r="K271" s="52"/>
      <c r="L271" s="52"/>
      <c r="M271" s="52"/>
      <c r="N271" s="52"/>
      <c r="O271" s="52"/>
      <c r="P271" s="52"/>
      <c r="Q271" s="52"/>
      <c r="R271" s="52"/>
      <c r="S271" s="52"/>
      <c r="T271" s="52"/>
      <c r="U271" s="52"/>
      <c r="V271" s="52"/>
      <c r="W271" s="52"/>
      <c r="X271" s="52"/>
      <c r="Y271" s="52"/>
      <c r="Z271" s="52"/>
      <c r="AA271" s="52"/>
      <c r="AB271" s="52"/>
      <c r="AC271" s="52"/>
    </row>
    <row r="272">
      <c r="A272" s="48">
        <v>43868.0</v>
      </c>
      <c r="B272" s="63" t="s">
        <v>632</v>
      </c>
      <c r="C272" s="49" t="s">
        <v>428</v>
      </c>
      <c r="D272" s="49">
        <v>7.0</v>
      </c>
      <c r="E272" s="50">
        <v>5.99</v>
      </c>
      <c r="F272" s="52"/>
      <c r="G272" s="65">
        <f t="shared" ref="G272:G273" si="22">MULTIPLY(D272, E272)</f>
        <v>41.93</v>
      </c>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63" t="s">
        <v>633</v>
      </c>
      <c r="C273" s="49" t="s">
        <v>46</v>
      </c>
      <c r="D273" s="49">
        <v>15.0</v>
      </c>
      <c r="E273" s="50">
        <v>2.69</v>
      </c>
      <c r="F273" s="52"/>
      <c r="G273" s="65">
        <f t="shared" si="22"/>
        <v>40.35</v>
      </c>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63" t="s">
        <v>634</v>
      </c>
      <c r="C274" s="49" t="s">
        <v>46</v>
      </c>
      <c r="D274" s="49">
        <v>7.0</v>
      </c>
      <c r="E274" s="50">
        <v>1.99</v>
      </c>
      <c r="F274" s="54">
        <f t="shared" ref="F274:F314" si="23">MULTIPLY(D274, E274)</f>
        <v>13.93</v>
      </c>
      <c r="G274" s="67"/>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63" t="s">
        <v>635</v>
      </c>
      <c r="C275" s="49" t="s">
        <v>46</v>
      </c>
      <c r="D275" s="49">
        <v>1.0</v>
      </c>
      <c r="E275" s="50">
        <v>3.49</v>
      </c>
      <c r="F275" s="54">
        <f t="shared" si="23"/>
        <v>3.49</v>
      </c>
      <c r="G275" s="52"/>
      <c r="H275" s="52">
        <f>sum(F272:G275)</f>
        <v>99.7</v>
      </c>
      <c r="I275" s="52"/>
      <c r="J275" s="52"/>
      <c r="K275" s="52"/>
      <c r="L275" s="52"/>
      <c r="M275" s="52"/>
      <c r="N275" s="52"/>
      <c r="O275" s="52"/>
      <c r="P275" s="52"/>
      <c r="Q275" s="52"/>
      <c r="R275" s="52"/>
      <c r="S275" s="52"/>
      <c r="T275" s="52"/>
      <c r="U275" s="52"/>
      <c r="V275" s="52"/>
      <c r="W275" s="52"/>
      <c r="X275" s="52"/>
      <c r="Y275" s="52"/>
      <c r="Z275" s="52"/>
      <c r="AA275" s="52"/>
      <c r="AB275" s="52"/>
      <c r="AC275" s="52"/>
    </row>
    <row r="276">
      <c r="A276" s="48">
        <v>43871.0</v>
      </c>
      <c r="B276" s="63" t="s">
        <v>636</v>
      </c>
      <c r="C276" s="49" t="s">
        <v>46</v>
      </c>
      <c r="D276" s="49">
        <v>1.0</v>
      </c>
      <c r="E276" s="50">
        <v>4.49</v>
      </c>
      <c r="F276" s="54">
        <f t="shared" si="23"/>
        <v>4.49</v>
      </c>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63" t="s">
        <v>637</v>
      </c>
      <c r="C277" s="49" t="s">
        <v>46</v>
      </c>
      <c r="D277" s="49">
        <v>4.0</v>
      </c>
      <c r="E277" s="50">
        <v>2.19</v>
      </c>
      <c r="F277" s="54">
        <f t="shared" si="23"/>
        <v>8.76</v>
      </c>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63" t="s">
        <v>638</v>
      </c>
      <c r="C278" s="52"/>
      <c r="D278" s="49">
        <v>1.0</v>
      </c>
      <c r="E278" s="50">
        <v>4.69</v>
      </c>
      <c r="F278" s="54">
        <f t="shared" si="23"/>
        <v>4.69</v>
      </c>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63" t="s">
        <v>639</v>
      </c>
      <c r="C279" s="52"/>
      <c r="D279" s="49">
        <v>1.0</v>
      </c>
      <c r="E279" s="50">
        <v>2.19</v>
      </c>
      <c r="F279" s="54">
        <f t="shared" si="23"/>
        <v>2.19</v>
      </c>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63" t="s">
        <v>640</v>
      </c>
      <c r="C280" s="49" t="s">
        <v>428</v>
      </c>
      <c r="D280" s="49">
        <v>1.0</v>
      </c>
      <c r="E280" s="50">
        <v>19.99</v>
      </c>
      <c r="F280" s="54">
        <f t="shared" si="23"/>
        <v>19.99</v>
      </c>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63" t="s">
        <v>641</v>
      </c>
      <c r="C281" s="49" t="s">
        <v>428</v>
      </c>
      <c r="D281" s="49">
        <v>1.0</v>
      </c>
      <c r="E281" s="50">
        <v>9.99</v>
      </c>
      <c r="F281" s="54">
        <f t="shared" si="23"/>
        <v>9.99</v>
      </c>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63" t="s">
        <v>642</v>
      </c>
      <c r="C282" s="49" t="s">
        <v>428</v>
      </c>
      <c r="D282" s="49">
        <v>1.0</v>
      </c>
      <c r="E282" s="50">
        <v>3.99</v>
      </c>
      <c r="F282" s="54">
        <f t="shared" si="23"/>
        <v>3.99</v>
      </c>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63" t="s">
        <v>643</v>
      </c>
      <c r="C283" s="52"/>
      <c r="D283" s="49">
        <v>1.0</v>
      </c>
      <c r="E283" s="50">
        <v>6.29</v>
      </c>
      <c r="F283" s="54">
        <f t="shared" si="23"/>
        <v>6.29</v>
      </c>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63" t="s">
        <v>644</v>
      </c>
      <c r="C284" s="52"/>
      <c r="D284" s="49">
        <v>1.0</v>
      </c>
      <c r="E284" s="50">
        <v>19.49</v>
      </c>
      <c r="F284" s="54">
        <f t="shared" si="23"/>
        <v>19.49</v>
      </c>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63" t="s">
        <v>645</v>
      </c>
      <c r="C285" s="52"/>
      <c r="D285" s="49">
        <v>1.0</v>
      </c>
      <c r="E285" s="50">
        <v>2.99</v>
      </c>
      <c r="F285" s="54">
        <f t="shared" si="23"/>
        <v>2.99</v>
      </c>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63" t="s">
        <v>646</v>
      </c>
      <c r="C286" s="49" t="s">
        <v>46</v>
      </c>
      <c r="D286" s="49">
        <v>1.0</v>
      </c>
      <c r="E286" s="50">
        <v>5.79</v>
      </c>
      <c r="F286" s="54">
        <f t="shared" si="23"/>
        <v>5.79</v>
      </c>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63" t="s">
        <v>647</v>
      </c>
      <c r="C287" s="52"/>
      <c r="D287" s="49">
        <v>1.0</v>
      </c>
      <c r="E287" s="50">
        <v>5.99</v>
      </c>
      <c r="F287" s="54">
        <f t="shared" si="23"/>
        <v>5.99</v>
      </c>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63" t="s">
        <v>648</v>
      </c>
      <c r="C288" s="52"/>
      <c r="D288" s="49">
        <v>1.0</v>
      </c>
      <c r="E288" s="50">
        <v>2.99</v>
      </c>
      <c r="F288" s="54">
        <f t="shared" si="23"/>
        <v>2.99</v>
      </c>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63" t="s">
        <v>649</v>
      </c>
      <c r="C289" s="49" t="s">
        <v>650</v>
      </c>
      <c r="D289" s="49">
        <v>1.0</v>
      </c>
      <c r="E289" s="52"/>
      <c r="F289" s="52">
        <f t="shared" si="23"/>
        <v>0</v>
      </c>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63" t="s">
        <v>651</v>
      </c>
      <c r="C290" s="49" t="s">
        <v>132</v>
      </c>
      <c r="D290" s="49">
        <v>2.0</v>
      </c>
      <c r="E290" s="50">
        <v>0.99</v>
      </c>
      <c r="F290" s="54">
        <f t="shared" si="23"/>
        <v>1.98</v>
      </c>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63" t="s">
        <v>652</v>
      </c>
      <c r="C291" s="49" t="s">
        <v>653</v>
      </c>
      <c r="D291" s="49">
        <v>1.0</v>
      </c>
      <c r="E291" s="50">
        <v>11.49</v>
      </c>
      <c r="F291" s="54">
        <f t="shared" si="23"/>
        <v>11.49</v>
      </c>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63" t="s">
        <v>654</v>
      </c>
      <c r="C292" s="52"/>
      <c r="D292" s="49">
        <v>1.0</v>
      </c>
      <c r="E292" s="50">
        <v>19.99</v>
      </c>
      <c r="F292" s="54">
        <f t="shared" si="23"/>
        <v>19.99</v>
      </c>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63" t="s">
        <v>655</v>
      </c>
      <c r="C293" s="49" t="s">
        <v>656</v>
      </c>
      <c r="D293" s="49">
        <v>1.0</v>
      </c>
      <c r="E293" s="50">
        <v>3.39</v>
      </c>
      <c r="F293" s="54">
        <f t="shared" si="23"/>
        <v>3.39</v>
      </c>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63" t="s">
        <v>657</v>
      </c>
      <c r="C294" s="49" t="s">
        <v>486</v>
      </c>
      <c r="D294" s="49">
        <v>1.0</v>
      </c>
      <c r="E294" s="50">
        <v>19.99</v>
      </c>
      <c r="F294" s="54">
        <f t="shared" si="23"/>
        <v>19.99</v>
      </c>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63" t="s">
        <v>658</v>
      </c>
      <c r="C295" s="49" t="s">
        <v>486</v>
      </c>
      <c r="D295" s="49">
        <v>1.0</v>
      </c>
      <c r="E295" s="50">
        <v>14.99</v>
      </c>
      <c r="F295" s="54">
        <f t="shared" si="23"/>
        <v>14.99</v>
      </c>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63" t="s">
        <v>659</v>
      </c>
      <c r="C296" s="49" t="s">
        <v>216</v>
      </c>
      <c r="D296" s="49">
        <v>1.0</v>
      </c>
      <c r="E296" s="50">
        <v>3.19</v>
      </c>
      <c r="F296" s="54">
        <f t="shared" si="23"/>
        <v>3.19</v>
      </c>
      <c r="G296" s="52"/>
      <c r="H296" s="54">
        <f>sum(F276:G296)</f>
        <v>172.66</v>
      </c>
      <c r="I296" s="52"/>
      <c r="J296" s="52"/>
      <c r="K296" s="52"/>
      <c r="L296" s="52"/>
      <c r="M296" s="52"/>
      <c r="N296" s="52"/>
      <c r="O296" s="52"/>
      <c r="P296" s="52"/>
      <c r="Q296" s="52"/>
      <c r="R296" s="52"/>
      <c r="S296" s="52"/>
      <c r="T296" s="52"/>
      <c r="U296" s="52"/>
      <c r="V296" s="52"/>
      <c r="W296" s="52"/>
      <c r="X296" s="52"/>
      <c r="Y296" s="52"/>
      <c r="Z296" s="52"/>
      <c r="AA296" s="52"/>
      <c r="AB296" s="52"/>
      <c r="AC296" s="52"/>
    </row>
    <row r="297">
      <c r="A297" s="48">
        <v>43867.0</v>
      </c>
      <c r="B297" s="63" t="s">
        <v>660</v>
      </c>
      <c r="C297" s="49" t="s">
        <v>216</v>
      </c>
      <c r="D297" s="49">
        <v>2.0</v>
      </c>
      <c r="E297" s="50">
        <v>7.99</v>
      </c>
      <c r="F297" s="54">
        <f t="shared" si="23"/>
        <v>15.98</v>
      </c>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63" t="s">
        <v>661</v>
      </c>
      <c r="C298" s="49" t="s">
        <v>46</v>
      </c>
      <c r="D298" s="49">
        <v>2.0</v>
      </c>
      <c r="E298" s="50">
        <v>16.99</v>
      </c>
      <c r="F298" s="54">
        <f t="shared" si="23"/>
        <v>33.98</v>
      </c>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63" t="s">
        <v>662</v>
      </c>
      <c r="C299" s="49" t="s">
        <v>46</v>
      </c>
      <c r="D299" s="49">
        <v>1.0</v>
      </c>
      <c r="E299" s="50">
        <v>13.49</v>
      </c>
      <c r="F299" s="54">
        <f t="shared" si="23"/>
        <v>13.49</v>
      </c>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63" t="s">
        <v>663</v>
      </c>
      <c r="C300" s="49" t="s">
        <v>46</v>
      </c>
      <c r="D300" s="49">
        <v>1.0</v>
      </c>
      <c r="E300" s="50">
        <v>4.59</v>
      </c>
      <c r="F300" s="54">
        <f t="shared" si="23"/>
        <v>4.59</v>
      </c>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63" t="s">
        <v>664</v>
      </c>
      <c r="C301" s="49" t="s">
        <v>46</v>
      </c>
      <c r="D301" s="49">
        <v>1.0</v>
      </c>
      <c r="E301" s="50">
        <v>36.99</v>
      </c>
      <c r="F301" s="54">
        <f t="shared" si="23"/>
        <v>36.99</v>
      </c>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63" t="s">
        <v>665</v>
      </c>
      <c r="C302" s="49" t="s">
        <v>46</v>
      </c>
      <c r="D302" s="49">
        <v>1.0</v>
      </c>
      <c r="E302" s="52"/>
      <c r="F302" s="52">
        <f t="shared" si="23"/>
        <v>0</v>
      </c>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63" t="s">
        <v>666</v>
      </c>
      <c r="C303" s="49" t="s">
        <v>46</v>
      </c>
      <c r="D303" s="49">
        <v>1.0</v>
      </c>
      <c r="E303" s="50">
        <v>7.99</v>
      </c>
      <c r="F303" s="54">
        <f t="shared" si="23"/>
        <v>7.99</v>
      </c>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63" t="s">
        <v>667</v>
      </c>
      <c r="C304" s="49" t="s">
        <v>46</v>
      </c>
      <c r="D304" s="49">
        <v>1.0</v>
      </c>
      <c r="E304" s="50">
        <v>7.99</v>
      </c>
      <c r="F304" s="54">
        <f t="shared" si="23"/>
        <v>7.99</v>
      </c>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63" t="s">
        <v>668</v>
      </c>
      <c r="C305" s="49" t="s">
        <v>46</v>
      </c>
      <c r="D305" s="49">
        <v>1.0</v>
      </c>
      <c r="E305" s="50">
        <v>29.49</v>
      </c>
      <c r="F305" s="54">
        <f t="shared" si="23"/>
        <v>29.49</v>
      </c>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63" t="s">
        <v>669</v>
      </c>
      <c r="C306" s="49" t="s">
        <v>46</v>
      </c>
      <c r="D306" s="49">
        <v>1.0</v>
      </c>
      <c r="E306" s="50">
        <v>10.49</v>
      </c>
      <c r="F306" s="54">
        <f t="shared" si="23"/>
        <v>10.49</v>
      </c>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63" t="s">
        <v>670</v>
      </c>
      <c r="C307" s="49" t="s">
        <v>46</v>
      </c>
      <c r="D307" s="49">
        <v>1.0</v>
      </c>
      <c r="E307" s="50">
        <v>5.49</v>
      </c>
      <c r="F307" s="54">
        <f t="shared" si="23"/>
        <v>5.49</v>
      </c>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63" t="s">
        <v>671</v>
      </c>
      <c r="C308" s="49" t="s">
        <v>672</v>
      </c>
      <c r="D308" s="49">
        <v>1.0</v>
      </c>
      <c r="E308" s="50">
        <v>10.49</v>
      </c>
      <c r="F308" s="54">
        <f t="shared" si="23"/>
        <v>10.49</v>
      </c>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63" t="s">
        <v>673</v>
      </c>
      <c r="C309" s="49" t="s">
        <v>46</v>
      </c>
      <c r="D309" s="49">
        <v>1.0</v>
      </c>
      <c r="E309" s="50">
        <v>8.59</v>
      </c>
      <c r="F309" s="54">
        <f t="shared" si="23"/>
        <v>8.59</v>
      </c>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63" t="s">
        <v>674</v>
      </c>
      <c r="C310" s="49" t="s">
        <v>46</v>
      </c>
      <c r="D310" s="49">
        <v>1.0</v>
      </c>
      <c r="E310" s="52"/>
      <c r="F310" s="52">
        <f t="shared" si="23"/>
        <v>0</v>
      </c>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63" t="s">
        <v>675</v>
      </c>
      <c r="C311" s="49" t="s">
        <v>672</v>
      </c>
      <c r="D311" s="49">
        <v>1.0</v>
      </c>
      <c r="E311" s="52"/>
      <c r="F311" s="52">
        <f t="shared" si="23"/>
        <v>0</v>
      </c>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63" t="s">
        <v>676</v>
      </c>
      <c r="C312" s="49" t="s">
        <v>677</v>
      </c>
      <c r="D312" s="49">
        <v>1.0</v>
      </c>
      <c r="E312" s="52"/>
      <c r="F312" s="52">
        <f t="shared" si="23"/>
        <v>0</v>
      </c>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63" t="s">
        <v>678</v>
      </c>
      <c r="C313" s="49" t="s">
        <v>679</v>
      </c>
      <c r="D313" s="49">
        <v>2.0</v>
      </c>
      <c r="E313" s="50">
        <v>6.99</v>
      </c>
      <c r="F313" s="54">
        <f t="shared" si="23"/>
        <v>13.98</v>
      </c>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63" t="s">
        <v>680</v>
      </c>
      <c r="C314" s="49" t="s">
        <v>679</v>
      </c>
      <c r="D314" s="49">
        <v>2.0</v>
      </c>
      <c r="E314" s="50">
        <v>8.69</v>
      </c>
      <c r="F314" s="54">
        <f t="shared" si="23"/>
        <v>17.38</v>
      </c>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63" t="s">
        <v>681</v>
      </c>
      <c r="C315" s="49" t="s">
        <v>682</v>
      </c>
      <c r="D315" s="49"/>
      <c r="E315" s="50"/>
      <c r="F315" s="52"/>
      <c r="G315" s="65">
        <f>MULTIPLY(D315, E315)</f>
        <v>0</v>
      </c>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63" t="s">
        <v>683</v>
      </c>
      <c r="C316" s="49" t="s">
        <v>46</v>
      </c>
      <c r="D316" s="49">
        <v>9.0</v>
      </c>
      <c r="E316" s="50">
        <v>2.99</v>
      </c>
      <c r="F316" s="54">
        <f t="shared" ref="F316:F376" si="24">MULTIPLY(D316, E316)</f>
        <v>26.91</v>
      </c>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63" t="s">
        <v>684</v>
      </c>
      <c r="C317" s="49" t="s">
        <v>46</v>
      </c>
      <c r="D317" s="49">
        <v>28.0</v>
      </c>
      <c r="E317" s="50">
        <v>3.39</v>
      </c>
      <c r="F317" s="54">
        <f t="shared" si="24"/>
        <v>94.92</v>
      </c>
      <c r="G317" s="52"/>
      <c r="H317" s="54">
        <f>sum(F297:G317)</f>
        <v>338.75</v>
      </c>
      <c r="I317" s="52"/>
      <c r="J317" s="52"/>
      <c r="K317" s="52"/>
      <c r="L317" s="52"/>
      <c r="M317" s="52"/>
      <c r="N317" s="52"/>
      <c r="O317" s="52"/>
      <c r="P317" s="52"/>
      <c r="Q317" s="52"/>
      <c r="R317" s="52"/>
      <c r="S317" s="52"/>
      <c r="T317" s="52"/>
      <c r="U317" s="52"/>
      <c r="V317" s="52"/>
      <c r="W317" s="52"/>
      <c r="X317" s="52"/>
      <c r="Y317" s="52"/>
      <c r="Z317" s="52"/>
      <c r="AA317" s="52"/>
      <c r="AB317" s="52"/>
      <c r="AC317" s="52"/>
    </row>
    <row r="318">
      <c r="A318" s="48">
        <v>43876.0</v>
      </c>
      <c r="B318" s="63" t="s">
        <v>685</v>
      </c>
      <c r="C318" s="49" t="s">
        <v>46</v>
      </c>
      <c r="D318" s="49">
        <v>1.0</v>
      </c>
      <c r="E318" s="50">
        <v>6.99</v>
      </c>
      <c r="F318" s="54">
        <f t="shared" si="24"/>
        <v>6.99</v>
      </c>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63" t="s">
        <v>686</v>
      </c>
      <c r="C319" s="49" t="s">
        <v>46</v>
      </c>
      <c r="D319" s="49">
        <v>2.0</v>
      </c>
      <c r="E319" s="50">
        <v>13.49</v>
      </c>
      <c r="F319" s="54">
        <f t="shared" si="24"/>
        <v>26.98</v>
      </c>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63" t="s">
        <v>687</v>
      </c>
      <c r="C320" s="49" t="s">
        <v>46</v>
      </c>
      <c r="D320" s="49">
        <v>1.0</v>
      </c>
      <c r="E320" s="50">
        <v>7.59</v>
      </c>
      <c r="F320" s="54">
        <f t="shared" si="24"/>
        <v>7.59</v>
      </c>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63" t="s">
        <v>688</v>
      </c>
      <c r="C321" s="49" t="s">
        <v>689</v>
      </c>
      <c r="D321" s="49">
        <v>1.0</v>
      </c>
      <c r="E321" s="50">
        <v>4.99</v>
      </c>
      <c r="F321" s="54">
        <f t="shared" si="24"/>
        <v>4.99</v>
      </c>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63" t="s">
        <v>690</v>
      </c>
      <c r="C322" s="49" t="s">
        <v>46</v>
      </c>
      <c r="D322" s="49">
        <v>1.0</v>
      </c>
      <c r="E322" s="50">
        <v>4.79</v>
      </c>
      <c r="F322" s="54">
        <f t="shared" si="24"/>
        <v>4.79</v>
      </c>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63" t="s">
        <v>691</v>
      </c>
      <c r="C323" s="49" t="s">
        <v>46</v>
      </c>
      <c r="D323" s="49">
        <v>1.0</v>
      </c>
      <c r="E323" s="50">
        <v>18.49</v>
      </c>
      <c r="F323" s="54">
        <f t="shared" si="24"/>
        <v>18.49</v>
      </c>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70" t="s">
        <v>692</v>
      </c>
      <c r="C324" s="49" t="s">
        <v>46</v>
      </c>
      <c r="D324" s="49">
        <v>1.0</v>
      </c>
      <c r="E324" s="50">
        <v>6.99</v>
      </c>
      <c r="F324" s="54">
        <f t="shared" si="24"/>
        <v>6.99</v>
      </c>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70" t="s">
        <v>692</v>
      </c>
      <c r="C325" s="49" t="s">
        <v>46</v>
      </c>
      <c r="D325" s="49">
        <v>1.0</v>
      </c>
      <c r="E325" s="50">
        <v>8.29</v>
      </c>
      <c r="F325" s="54">
        <f t="shared" si="24"/>
        <v>8.29</v>
      </c>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63" t="s">
        <v>693</v>
      </c>
      <c r="C326" s="49" t="s">
        <v>694</v>
      </c>
      <c r="D326" s="49">
        <v>1.0</v>
      </c>
      <c r="E326" s="50">
        <v>3.99</v>
      </c>
      <c r="F326" s="54">
        <f t="shared" si="24"/>
        <v>3.99</v>
      </c>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63" t="s">
        <v>695</v>
      </c>
      <c r="C327" s="49" t="s">
        <v>46</v>
      </c>
      <c r="D327" s="49">
        <v>1.0</v>
      </c>
      <c r="E327" s="50">
        <v>4.99</v>
      </c>
      <c r="F327" s="54">
        <f t="shared" si="24"/>
        <v>4.99</v>
      </c>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63" t="s">
        <v>696</v>
      </c>
      <c r="C328" s="49" t="s">
        <v>46</v>
      </c>
      <c r="D328" s="49">
        <v>1.0</v>
      </c>
      <c r="E328" s="50">
        <v>7.29</v>
      </c>
      <c r="F328" s="54">
        <f t="shared" si="24"/>
        <v>7.29</v>
      </c>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63" t="s">
        <v>697</v>
      </c>
      <c r="C329" s="49" t="s">
        <v>46</v>
      </c>
      <c r="D329" s="49">
        <v>1.0</v>
      </c>
      <c r="E329" s="50">
        <v>4.29</v>
      </c>
      <c r="F329" s="54">
        <f t="shared" si="24"/>
        <v>4.29</v>
      </c>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63" t="s">
        <v>698</v>
      </c>
      <c r="C330" s="49" t="s">
        <v>694</v>
      </c>
      <c r="D330" s="49">
        <v>1.0</v>
      </c>
      <c r="E330" s="50">
        <v>1.79</v>
      </c>
      <c r="F330" s="54">
        <f t="shared" si="24"/>
        <v>1.79</v>
      </c>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63" t="s">
        <v>699</v>
      </c>
      <c r="C331" s="49" t="s">
        <v>694</v>
      </c>
      <c r="D331" s="49">
        <v>1.0</v>
      </c>
      <c r="E331" s="50">
        <v>1.79</v>
      </c>
      <c r="F331" s="54">
        <f t="shared" si="24"/>
        <v>1.79</v>
      </c>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63" t="s">
        <v>700</v>
      </c>
      <c r="C332" s="49" t="s">
        <v>46</v>
      </c>
      <c r="D332" s="49">
        <v>1.0</v>
      </c>
      <c r="E332" s="50">
        <v>1.79</v>
      </c>
      <c r="F332" s="54">
        <f t="shared" si="24"/>
        <v>1.79</v>
      </c>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63" t="s">
        <v>701</v>
      </c>
      <c r="C333" s="49" t="s">
        <v>46</v>
      </c>
      <c r="D333" s="49">
        <v>1.0</v>
      </c>
      <c r="E333" s="50">
        <v>1.79</v>
      </c>
      <c r="F333" s="54">
        <f t="shared" si="24"/>
        <v>1.79</v>
      </c>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63" t="s">
        <v>702</v>
      </c>
      <c r="C334" s="49" t="s">
        <v>46</v>
      </c>
      <c r="D334" s="49">
        <v>2.0</v>
      </c>
      <c r="E334" s="50">
        <v>1.79</v>
      </c>
      <c r="F334" s="54">
        <f t="shared" si="24"/>
        <v>3.58</v>
      </c>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63" t="s">
        <v>703</v>
      </c>
      <c r="C335" s="49" t="s">
        <v>46</v>
      </c>
      <c r="D335" s="49">
        <v>2.0</v>
      </c>
      <c r="E335" s="50">
        <v>1.79</v>
      </c>
      <c r="F335" s="54">
        <f t="shared" si="24"/>
        <v>3.58</v>
      </c>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63" t="s">
        <v>704</v>
      </c>
      <c r="C336" s="49" t="s">
        <v>46</v>
      </c>
      <c r="D336" s="49">
        <v>1.0</v>
      </c>
      <c r="E336" s="50">
        <v>2.79</v>
      </c>
      <c r="F336" s="54">
        <f t="shared" si="24"/>
        <v>2.79</v>
      </c>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63" t="s">
        <v>705</v>
      </c>
      <c r="C337" s="49" t="s">
        <v>46</v>
      </c>
      <c r="D337" s="49">
        <v>1.0</v>
      </c>
      <c r="E337" s="50">
        <v>3.89</v>
      </c>
      <c r="F337" s="54">
        <f t="shared" si="24"/>
        <v>3.89</v>
      </c>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63" t="s">
        <v>706</v>
      </c>
      <c r="C338" s="49" t="s">
        <v>46</v>
      </c>
      <c r="D338" s="49">
        <v>1.0</v>
      </c>
      <c r="E338" s="50">
        <v>18.49</v>
      </c>
      <c r="F338" s="54">
        <f t="shared" si="24"/>
        <v>18.49</v>
      </c>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63" t="s">
        <v>707</v>
      </c>
      <c r="C339" s="49" t="s">
        <v>46</v>
      </c>
      <c r="D339" s="49">
        <v>1.0</v>
      </c>
      <c r="E339" s="50">
        <v>1.59</v>
      </c>
      <c r="F339" s="54">
        <f t="shared" si="24"/>
        <v>1.59</v>
      </c>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63" t="s">
        <v>708</v>
      </c>
      <c r="C340" s="49" t="s">
        <v>46</v>
      </c>
      <c r="D340" s="49">
        <v>1.0</v>
      </c>
      <c r="E340" s="50">
        <v>9.29</v>
      </c>
      <c r="F340" s="54">
        <f t="shared" si="24"/>
        <v>9.29</v>
      </c>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63" t="s">
        <v>709</v>
      </c>
      <c r="C341" s="49" t="s">
        <v>46</v>
      </c>
      <c r="D341" s="49">
        <v>1.0</v>
      </c>
      <c r="E341" s="50">
        <v>30.49</v>
      </c>
      <c r="F341" s="54">
        <f t="shared" si="24"/>
        <v>30.49</v>
      </c>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63" t="s">
        <v>710</v>
      </c>
      <c r="C342" s="49" t="s">
        <v>46</v>
      </c>
      <c r="D342" s="49">
        <v>1.0</v>
      </c>
      <c r="E342" s="50">
        <v>15.99</v>
      </c>
      <c r="F342" s="54">
        <f t="shared" si="24"/>
        <v>15.99</v>
      </c>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63" t="s">
        <v>711</v>
      </c>
      <c r="C343" s="49" t="s">
        <v>46</v>
      </c>
      <c r="D343" s="49">
        <v>1.0</v>
      </c>
      <c r="E343" s="50">
        <v>1.79</v>
      </c>
      <c r="F343" s="54">
        <f t="shared" si="24"/>
        <v>1.79</v>
      </c>
      <c r="G343" s="52"/>
      <c r="H343" s="54">
        <f>sum(F318:F343)</f>
        <v>204.31</v>
      </c>
      <c r="I343" s="52"/>
      <c r="J343" s="52"/>
      <c r="K343" s="52"/>
      <c r="L343" s="52"/>
      <c r="M343" s="52"/>
      <c r="N343" s="52"/>
      <c r="O343" s="52"/>
      <c r="P343" s="52"/>
      <c r="Q343" s="52"/>
      <c r="R343" s="52"/>
      <c r="S343" s="52"/>
      <c r="T343" s="52"/>
      <c r="U343" s="52"/>
      <c r="V343" s="52"/>
      <c r="W343" s="52"/>
      <c r="X343" s="52"/>
      <c r="Y343" s="52"/>
      <c r="Z343" s="52"/>
      <c r="AA343" s="52"/>
      <c r="AB343" s="52"/>
      <c r="AC343" s="52"/>
    </row>
    <row r="344">
      <c r="A344" s="48">
        <v>43882.0</v>
      </c>
      <c r="B344" s="63" t="s">
        <v>712</v>
      </c>
      <c r="C344" s="49" t="s">
        <v>713</v>
      </c>
      <c r="D344" s="49">
        <v>5.0</v>
      </c>
      <c r="E344" s="50">
        <v>5.29</v>
      </c>
      <c r="F344" s="54">
        <f t="shared" si="24"/>
        <v>26.45</v>
      </c>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63" t="s">
        <v>714</v>
      </c>
      <c r="C345" s="49" t="s">
        <v>46</v>
      </c>
      <c r="D345" s="49">
        <v>1.0</v>
      </c>
      <c r="E345" s="50">
        <v>8.99</v>
      </c>
      <c r="F345" s="54">
        <f t="shared" si="24"/>
        <v>8.99</v>
      </c>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63" t="s">
        <v>715</v>
      </c>
      <c r="C346" s="49" t="s">
        <v>46</v>
      </c>
      <c r="D346" s="49">
        <v>1.0</v>
      </c>
      <c r="E346" s="50">
        <v>6.49</v>
      </c>
      <c r="F346" s="54">
        <f t="shared" si="24"/>
        <v>6.49</v>
      </c>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63" t="s">
        <v>716</v>
      </c>
      <c r="C347" s="49" t="s">
        <v>46</v>
      </c>
      <c r="D347" s="49">
        <v>1.0</v>
      </c>
      <c r="E347" s="50">
        <v>6.429</v>
      </c>
      <c r="F347" s="54">
        <f t="shared" si="24"/>
        <v>6.429</v>
      </c>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63" t="s">
        <v>717</v>
      </c>
      <c r="C348" s="49" t="s">
        <v>46</v>
      </c>
      <c r="D348" s="49">
        <v>2.0</v>
      </c>
      <c r="E348" s="50">
        <v>3.79</v>
      </c>
      <c r="F348" s="54">
        <f t="shared" si="24"/>
        <v>7.58</v>
      </c>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63" t="s">
        <v>718</v>
      </c>
      <c r="C349" s="49" t="s">
        <v>46</v>
      </c>
      <c r="D349" s="49">
        <v>1.0</v>
      </c>
      <c r="E349" s="50">
        <v>3.29</v>
      </c>
      <c r="F349" s="54">
        <f t="shared" si="24"/>
        <v>3.29</v>
      </c>
      <c r="G349" s="52"/>
      <c r="H349" s="54">
        <f>sum(F344:G349)</f>
        <v>59.229</v>
      </c>
      <c r="I349" s="52"/>
      <c r="J349" s="52"/>
      <c r="K349" s="52"/>
      <c r="L349" s="52"/>
      <c r="M349" s="52"/>
      <c r="N349" s="52"/>
      <c r="O349" s="52"/>
      <c r="P349" s="52"/>
      <c r="Q349" s="52"/>
      <c r="R349" s="52"/>
      <c r="S349" s="52"/>
      <c r="T349" s="52"/>
      <c r="U349" s="52"/>
      <c r="V349" s="52"/>
      <c r="W349" s="52"/>
      <c r="X349" s="52"/>
      <c r="Y349" s="52"/>
      <c r="Z349" s="52"/>
      <c r="AA349" s="52"/>
      <c r="AB349" s="52"/>
      <c r="AC349" s="52"/>
    </row>
    <row r="350">
      <c r="A350" s="48">
        <v>43885.0</v>
      </c>
      <c r="B350" s="63" t="s">
        <v>719</v>
      </c>
      <c r="C350" s="49" t="s">
        <v>720</v>
      </c>
      <c r="D350" s="49">
        <v>1.0</v>
      </c>
      <c r="E350" s="50">
        <v>5.99</v>
      </c>
      <c r="F350" s="54">
        <f t="shared" si="24"/>
        <v>5.99</v>
      </c>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48"/>
      <c r="B351" s="63" t="s">
        <v>721</v>
      </c>
      <c r="C351" s="49" t="s">
        <v>720</v>
      </c>
      <c r="D351" s="49">
        <v>1.0</v>
      </c>
      <c r="E351" s="50">
        <v>5.99</v>
      </c>
      <c r="F351" s="54">
        <f t="shared" si="24"/>
        <v>5.99</v>
      </c>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48"/>
      <c r="B352" s="63" t="s">
        <v>722</v>
      </c>
      <c r="C352" s="49" t="s">
        <v>46</v>
      </c>
      <c r="D352" s="49">
        <v>1.0</v>
      </c>
      <c r="E352" s="50">
        <v>6.79</v>
      </c>
      <c r="F352" s="54">
        <f t="shared" si="24"/>
        <v>6.79</v>
      </c>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48"/>
      <c r="B353" s="63" t="s">
        <v>723</v>
      </c>
      <c r="C353" s="49" t="s">
        <v>46</v>
      </c>
      <c r="D353" s="49">
        <v>1.0</v>
      </c>
      <c r="E353" s="50">
        <v>7.29</v>
      </c>
      <c r="F353" s="54">
        <f t="shared" si="24"/>
        <v>7.29</v>
      </c>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48"/>
      <c r="B354" s="63" t="s">
        <v>724</v>
      </c>
      <c r="C354" s="49" t="s">
        <v>46</v>
      </c>
      <c r="D354" s="49">
        <v>1.0</v>
      </c>
      <c r="E354" s="50">
        <v>3.59</v>
      </c>
      <c r="F354" s="54">
        <f t="shared" si="24"/>
        <v>3.59</v>
      </c>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48"/>
      <c r="B355" s="63" t="s">
        <v>725</v>
      </c>
      <c r="C355" s="49" t="s">
        <v>46</v>
      </c>
      <c r="D355" s="49">
        <v>3.0</v>
      </c>
      <c r="E355" s="50"/>
      <c r="F355" s="54">
        <f t="shared" si="24"/>
        <v>0</v>
      </c>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48"/>
      <c r="B356" s="63" t="s">
        <v>726</v>
      </c>
      <c r="C356" s="49" t="s">
        <v>46</v>
      </c>
      <c r="D356" s="49">
        <v>1.0</v>
      </c>
      <c r="E356" s="50">
        <v>10.99</v>
      </c>
      <c r="F356" s="54">
        <f t="shared" si="24"/>
        <v>10.99</v>
      </c>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48"/>
      <c r="B357" s="63" t="s">
        <v>727</v>
      </c>
      <c r="C357" s="49" t="s">
        <v>46</v>
      </c>
      <c r="D357" s="49">
        <v>1.0</v>
      </c>
      <c r="E357" s="50">
        <v>19.99</v>
      </c>
      <c r="F357" s="54">
        <f t="shared" si="24"/>
        <v>19.99</v>
      </c>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48"/>
      <c r="B358" s="63" t="s">
        <v>728</v>
      </c>
      <c r="C358" s="49" t="s">
        <v>720</v>
      </c>
      <c r="D358" s="49">
        <v>1.0</v>
      </c>
      <c r="E358" s="50">
        <v>3.89</v>
      </c>
      <c r="F358" s="54">
        <f t="shared" si="24"/>
        <v>3.89</v>
      </c>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48"/>
      <c r="B359" s="63" t="s">
        <v>729</v>
      </c>
      <c r="C359" s="49" t="s">
        <v>730</v>
      </c>
      <c r="D359" s="49">
        <v>1.0</v>
      </c>
      <c r="E359" s="50">
        <v>5.99</v>
      </c>
      <c r="F359" s="54">
        <f t="shared" si="24"/>
        <v>5.99</v>
      </c>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48"/>
      <c r="B360" s="63" t="s">
        <v>731</v>
      </c>
      <c r="C360" s="49" t="s">
        <v>46</v>
      </c>
      <c r="D360" s="49">
        <v>1.0</v>
      </c>
      <c r="E360" s="50"/>
      <c r="F360" s="54">
        <f t="shared" si="24"/>
        <v>0</v>
      </c>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48"/>
      <c r="B361" s="63" t="s">
        <v>732</v>
      </c>
      <c r="C361" s="49" t="s">
        <v>46</v>
      </c>
      <c r="D361" s="49">
        <v>1.0</v>
      </c>
      <c r="E361" s="50"/>
      <c r="F361" s="54">
        <f t="shared" si="24"/>
        <v>0</v>
      </c>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48"/>
      <c r="B362" s="63" t="s">
        <v>733</v>
      </c>
      <c r="C362" s="49"/>
      <c r="D362" s="49">
        <v>1.0</v>
      </c>
      <c r="E362" s="50">
        <v>10.79</v>
      </c>
      <c r="F362" s="54">
        <f t="shared" si="24"/>
        <v>10.79</v>
      </c>
      <c r="G362" s="52"/>
      <c r="H362" s="54">
        <f>sum(F350:G362)</f>
        <v>81.3</v>
      </c>
      <c r="I362" s="52"/>
      <c r="J362" s="52"/>
      <c r="K362" s="52"/>
      <c r="L362" s="52"/>
      <c r="M362" s="52"/>
      <c r="N362" s="52"/>
      <c r="O362" s="52"/>
      <c r="P362" s="52"/>
      <c r="Q362" s="52"/>
      <c r="R362" s="52"/>
      <c r="S362" s="52"/>
      <c r="T362" s="52"/>
      <c r="U362" s="52"/>
      <c r="V362" s="52"/>
      <c r="W362" s="52"/>
      <c r="X362" s="52"/>
      <c r="Y362" s="52"/>
      <c r="Z362" s="52"/>
      <c r="AA362" s="52"/>
      <c r="AB362" s="52"/>
      <c r="AC362" s="52"/>
    </row>
    <row r="363">
      <c r="A363" s="48">
        <v>43888.0</v>
      </c>
      <c r="B363" s="63" t="s">
        <v>734</v>
      </c>
      <c r="C363" s="49" t="s">
        <v>713</v>
      </c>
      <c r="D363" s="49">
        <v>9.0</v>
      </c>
      <c r="E363" s="52"/>
      <c r="F363" s="52">
        <f t="shared" si="24"/>
        <v>0</v>
      </c>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63" t="s">
        <v>735</v>
      </c>
      <c r="C364" s="49" t="s">
        <v>713</v>
      </c>
      <c r="D364" s="49">
        <v>12.0</v>
      </c>
      <c r="E364" s="52"/>
      <c r="F364" s="52">
        <f t="shared" si="24"/>
        <v>0</v>
      </c>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63" t="s">
        <v>736</v>
      </c>
      <c r="C365" s="49" t="s">
        <v>713</v>
      </c>
      <c r="D365" s="49">
        <v>2.0</v>
      </c>
      <c r="E365" s="52"/>
      <c r="F365" s="52">
        <f t="shared" si="24"/>
        <v>0</v>
      </c>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63" t="s">
        <v>737</v>
      </c>
      <c r="C366" s="49" t="s">
        <v>713</v>
      </c>
      <c r="D366" s="49">
        <v>4.0</v>
      </c>
      <c r="E366" s="52"/>
      <c r="F366" s="52">
        <f t="shared" si="24"/>
        <v>0</v>
      </c>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63" t="s">
        <v>738</v>
      </c>
      <c r="C367" s="49" t="s">
        <v>713</v>
      </c>
      <c r="D367" s="49">
        <v>8.0</v>
      </c>
      <c r="E367" s="52"/>
      <c r="F367" s="52">
        <f t="shared" si="24"/>
        <v>0</v>
      </c>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63" t="s">
        <v>739</v>
      </c>
      <c r="C368" s="49" t="s">
        <v>713</v>
      </c>
      <c r="D368" s="49">
        <v>10.0</v>
      </c>
      <c r="E368" s="52"/>
      <c r="F368" s="52">
        <f t="shared" si="24"/>
        <v>0</v>
      </c>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63" t="s">
        <v>740</v>
      </c>
      <c r="C369" s="49" t="s">
        <v>713</v>
      </c>
      <c r="D369" s="49">
        <v>12.0</v>
      </c>
      <c r="E369" s="52"/>
      <c r="F369" s="52">
        <f t="shared" si="24"/>
        <v>0</v>
      </c>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63" t="s">
        <v>741</v>
      </c>
      <c r="C370" s="49" t="s">
        <v>713</v>
      </c>
      <c r="D370" s="49">
        <v>8.0</v>
      </c>
      <c r="E370" s="52"/>
      <c r="F370" s="52">
        <f t="shared" si="24"/>
        <v>0</v>
      </c>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63" t="s">
        <v>742</v>
      </c>
      <c r="C371" s="49" t="s">
        <v>713</v>
      </c>
      <c r="D371" s="49">
        <v>6.0</v>
      </c>
      <c r="E371" s="52"/>
      <c r="F371" s="52">
        <f t="shared" si="24"/>
        <v>0</v>
      </c>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63" t="s">
        <v>743</v>
      </c>
      <c r="C372" s="49" t="s">
        <v>713</v>
      </c>
      <c r="D372" s="49">
        <v>8.0</v>
      </c>
      <c r="E372" s="52"/>
      <c r="F372" s="52">
        <f t="shared" si="24"/>
        <v>0</v>
      </c>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63" t="s">
        <v>744</v>
      </c>
      <c r="C373" s="49" t="s">
        <v>713</v>
      </c>
      <c r="D373" s="49">
        <v>12.0</v>
      </c>
      <c r="E373" s="52"/>
      <c r="F373" s="52">
        <f t="shared" si="24"/>
        <v>0</v>
      </c>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63" t="s">
        <v>745</v>
      </c>
      <c r="C374" s="49" t="s">
        <v>713</v>
      </c>
      <c r="D374" s="49">
        <v>16.0</v>
      </c>
      <c r="E374" s="52"/>
      <c r="F374" s="52">
        <f t="shared" si="24"/>
        <v>0</v>
      </c>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63" t="s">
        <v>746</v>
      </c>
      <c r="C375" s="49" t="s">
        <v>713</v>
      </c>
      <c r="D375" s="49">
        <v>12.0</v>
      </c>
      <c r="E375" s="52"/>
      <c r="F375" s="52">
        <f t="shared" si="24"/>
        <v>0</v>
      </c>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63" t="s">
        <v>747</v>
      </c>
      <c r="C376" s="49" t="s">
        <v>713</v>
      </c>
      <c r="D376" s="49">
        <v>6.0</v>
      </c>
      <c r="E376" s="52"/>
      <c r="F376" s="52">
        <f t="shared" si="24"/>
        <v>0</v>
      </c>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63" t="s">
        <v>748</v>
      </c>
      <c r="C377" s="49" t="s">
        <v>749</v>
      </c>
      <c r="D377" s="49">
        <v>39.0</v>
      </c>
      <c r="E377" s="52"/>
      <c r="F377" s="52"/>
      <c r="G377" s="67">
        <f t="shared" ref="G377:G378" si="25">MULTIPLY(D377, E377)</f>
        <v>0</v>
      </c>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63" t="s">
        <v>750</v>
      </c>
      <c r="C378" s="49" t="s">
        <v>749</v>
      </c>
      <c r="D378" s="49">
        <v>1.0</v>
      </c>
      <c r="E378" s="50">
        <v>7.0</v>
      </c>
      <c r="F378" s="52"/>
      <c r="G378" s="65">
        <f t="shared" si="25"/>
        <v>7</v>
      </c>
      <c r="H378" s="52">
        <f>sum(F363:G378)</f>
        <v>7</v>
      </c>
      <c r="I378" s="52"/>
      <c r="J378" s="52"/>
      <c r="K378" s="52"/>
      <c r="L378" s="52"/>
      <c r="M378" s="52"/>
      <c r="N378" s="52"/>
      <c r="O378" s="52"/>
      <c r="P378" s="52"/>
      <c r="Q378" s="52"/>
      <c r="R378" s="52"/>
      <c r="S378" s="52"/>
      <c r="T378" s="52"/>
      <c r="U378" s="52"/>
      <c r="V378" s="52"/>
      <c r="W378" s="52"/>
      <c r="X378" s="52"/>
      <c r="Y378" s="52"/>
      <c r="Z378" s="52"/>
      <c r="AA378" s="52"/>
      <c r="AB378" s="52"/>
      <c r="AC378" s="52"/>
    </row>
    <row r="379">
      <c r="A379" s="48">
        <v>43866.0</v>
      </c>
      <c r="B379" s="63" t="s">
        <v>751</v>
      </c>
      <c r="C379" s="49" t="s">
        <v>749</v>
      </c>
      <c r="D379" s="49">
        <v>1.0</v>
      </c>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63" t="s">
        <v>752</v>
      </c>
      <c r="C380" s="49" t="s">
        <v>753</v>
      </c>
      <c r="D380" s="49">
        <v>1.0</v>
      </c>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63" t="s">
        <v>754</v>
      </c>
      <c r="C381" s="49" t="s">
        <v>755</v>
      </c>
      <c r="D381" s="49">
        <v>3.0</v>
      </c>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63" t="s">
        <v>756</v>
      </c>
      <c r="C382" s="49" t="s">
        <v>757</v>
      </c>
      <c r="D382" s="49">
        <v>1.0</v>
      </c>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63" t="s">
        <v>758</v>
      </c>
      <c r="C383" s="49" t="s">
        <v>759</v>
      </c>
      <c r="D383" s="49">
        <v>1.0</v>
      </c>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63" t="s">
        <v>760</v>
      </c>
      <c r="C384" s="49" t="s">
        <v>761</v>
      </c>
      <c r="D384" s="49">
        <v>1.0</v>
      </c>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63" t="s">
        <v>762</v>
      </c>
      <c r="C385" s="49" t="s">
        <v>755</v>
      </c>
      <c r="D385" s="49">
        <v>4.0</v>
      </c>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63" t="s">
        <v>763</v>
      </c>
      <c r="C386" s="52"/>
      <c r="D386" s="49">
        <v>1.0</v>
      </c>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63" t="s">
        <v>764</v>
      </c>
      <c r="C387" s="49" t="s">
        <v>46</v>
      </c>
      <c r="D387" s="49">
        <v>1.0</v>
      </c>
      <c r="E387" s="50">
        <v>10.99</v>
      </c>
      <c r="F387" s="54">
        <f>MULTIPLY(D387, E387)</f>
        <v>10.99</v>
      </c>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63" t="s">
        <v>765</v>
      </c>
      <c r="C388" s="49" t="s">
        <v>46</v>
      </c>
      <c r="D388" s="49">
        <v>1.0</v>
      </c>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63" t="s">
        <v>766</v>
      </c>
      <c r="C389" s="49" t="s">
        <v>767</v>
      </c>
      <c r="D389" s="49">
        <v>5.0</v>
      </c>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63" t="s">
        <v>768</v>
      </c>
      <c r="C390" s="49" t="s">
        <v>769</v>
      </c>
      <c r="D390" s="52"/>
      <c r="E390" s="52"/>
      <c r="F390" s="52"/>
      <c r="G390" s="52"/>
      <c r="H390" s="52">
        <f>sum(F379:G390)</f>
        <v>10.99</v>
      </c>
      <c r="I390" s="52"/>
      <c r="J390" s="52"/>
      <c r="K390" s="52"/>
      <c r="L390" s="52"/>
      <c r="M390" s="52"/>
      <c r="N390" s="52"/>
      <c r="O390" s="52"/>
      <c r="P390" s="52"/>
      <c r="Q390" s="52"/>
      <c r="R390" s="52"/>
      <c r="S390" s="52"/>
      <c r="T390" s="52"/>
      <c r="U390" s="52"/>
      <c r="V390" s="52"/>
      <c r="W390" s="52"/>
      <c r="X390" s="52"/>
      <c r="Y390" s="52"/>
      <c r="Z390" s="52"/>
      <c r="AA390" s="52"/>
      <c r="AB390" s="52"/>
      <c r="AC390" s="52"/>
    </row>
    <row r="391">
      <c r="A391" s="48">
        <v>43905.0</v>
      </c>
      <c r="B391" s="63" t="s">
        <v>770</v>
      </c>
      <c r="C391" s="49" t="s">
        <v>771</v>
      </c>
      <c r="D391" s="49">
        <v>293.0</v>
      </c>
      <c r="E391" s="50">
        <v>2.99</v>
      </c>
      <c r="F391" s="54">
        <f t="shared" ref="F391:F442" si="26">MULTIPLY(D391, E391)</f>
        <v>876.07</v>
      </c>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63" t="s">
        <v>770</v>
      </c>
      <c r="C392" s="49" t="s">
        <v>771</v>
      </c>
      <c r="D392" s="49">
        <v>211.0</v>
      </c>
      <c r="E392" s="50">
        <v>3.99</v>
      </c>
      <c r="F392" s="54">
        <f t="shared" si="26"/>
        <v>841.89</v>
      </c>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63" t="s">
        <v>770</v>
      </c>
      <c r="C393" s="49" t="s">
        <v>771</v>
      </c>
      <c r="D393" s="49">
        <v>142.0</v>
      </c>
      <c r="E393" s="50">
        <v>4.99</v>
      </c>
      <c r="F393" s="54">
        <f t="shared" si="26"/>
        <v>708.58</v>
      </c>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63" t="s">
        <v>770</v>
      </c>
      <c r="C394" s="49" t="s">
        <v>771</v>
      </c>
      <c r="D394" s="49">
        <v>163.0</v>
      </c>
      <c r="E394" s="50">
        <v>5.99</v>
      </c>
      <c r="F394" s="54">
        <f t="shared" si="26"/>
        <v>976.37</v>
      </c>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63" t="s">
        <v>770</v>
      </c>
      <c r="C395" s="49" t="s">
        <v>771</v>
      </c>
      <c r="D395" s="49">
        <v>108.0</v>
      </c>
      <c r="E395" s="50">
        <v>6.99</v>
      </c>
      <c r="F395" s="54">
        <f t="shared" si="26"/>
        <v>754.92</v>
      </c>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63" t="s">
        <v>770</v>
      </c>
      <c r="C396" s="49" t="s">
        <v>771</v>
      </c>
      <c r="D396" s="49">
        <v>49.0</v>
      </c>
      <c r="E396" s="50">
        <v>7.99</v>
      </c>
      <c r="F396" s="54">
        <f t="shared" si="26"/>
        <v>391.51</v>
      </c>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63" t="s">
        <v>770</v>
      </c>
      <c r="C397" s="49" t="s">
        <v>771</v>
      </c>
      <c r="D397" s="49">
        <v>22.0</v>
      </c>
      <c r="E397" s="50">
        <v>8.99</v>
      </c>
      <c r="F397" s="54">
        <f t="shared" si="26"/>
        <v>197.78</v>
      </c>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63" t="s">
        <v>770</v>
      </c>
      <c r="C398" s="49" t="s">
        <v>771</v>
      </c>
      <c r="D398" s="49">
        <v>19.0</v>
      </c>
      <c r="E398" s="50">
        <v>1.99</v>
      </c>
      <c r="F398" s="54">
        <f t="shared" si="26"/>
        <v>37.81</v>
      </c>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63" t="s">
        <v>770</v>
      </c>
      <c r="C399" s="49" t="s">
        <v>771</v>
      </c>
      <c r="D399" s="49">
        <v>47.0</v>
      </c>
      <c r="E399" s="50">
        <v>2.0</v>
      </c>
      <c r="F399" s="54">
        <f t="shared" si="26"/>
        <v>94</v>
      </c>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63" t="s">
        <v>770</v>
      </c>
      <c r="C400" s="49" t="s">
        <v>771</v>
      </c>
      <c r="D400" s="49">
        <v>2.0</v>
      </c>
      <c r="E400" s="50">
        <v>2.5</v>
      </c>
      <c r="F400" s="54">
        <f t="shared" si="26"/>
        <v>5</v>
      </c>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63" t="s">
        <v>770</v>
      </c>
      <c r="C401" s="49" t="s">
        <v>771</v>
      </c>
      <c r="D401" s="49">
        <v>1.0</v>
      </c>
      <c r="E401" s="50">
        <v>1.75</v>
      </c>
      <c r="F401" s="54">
        <f t="shared" si="26"/>
        <v>1.75</v>
      </c>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63" t="s">
        <v>770</v>
      </c>
      <c r="C402" s="49" t="s">
        <v>771</v>
      </c>
      <c r="D402" s="49">
        <v>30.0</v>
      </c>
      <c r="E402" s="50">
        <v>3.59</v>
      </c>
      <c r="F402" s="54">
        <f t="shared" si="26"/>
        <v>107.7</v>
      </c>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63" t="s">
        <v>770</v>
      </c>
      <c r="C403" s="49" t="s">
        <v>771</v>
      </c>
      <c r="D403" s="49">
        <v>35.0</v>
      </c>
      <c r="E403" s="50">
        <v>4.29</v>
      </c>
      <c r="F403" s="54">
        <f t="shared" si="26"/>
        <v>150.15</v>
      </c>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63" t="s">
        <v>770</v>
      </c>
      <c r="C404" s="49" t="s">
        <v>771</v>
      </c>
      <c r="D404" s="49">
        <v>87.0</v>
      </c>
      <c r="E404" s="50">
        <v>4.59</v>
      </c>
      <c r="F404" s="54">
        <f t="shared" si="26"/>
        <v>399.33</v>
      </c>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63" t="s">
        <v>770</v>
      </c>
      <c r="C405" s="49" t="s">
        <v>771</v>
      </c>
      <c r="D405" s="49">
        <v>49.0</v>
      </c>
      <c r="E405" s="50">
        <v>5.29</v>
      </c>
      <c r="F405" s="54">
        <f t="shared" si="26"/>
        <v>259.21</v>
      </c>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63" t="s">
        <v>770</v>
      </c>
      <c r="C406" s="49" t="s">
        <v>771</v>
      </c>
      <c r="D406" s="49">
        <v>43.0</v>
      </c>
      <c r="E406" s="50">
        <v>5.59</v>
      </c>
      <c r="F406" s="54">
        <f t="shared" si="26"/>
        <v>240.37</v>
      </c>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63" t="s">
        <v>770</v>
      </c>
      <c r="C407" s="49" t="s">
        <v>771</v>
      </c>
      <c r="D407" s="49">
        <v>23.0</v>
      </c>
      <c r="E407" s="50">
        <v>6.29</v>
      </c>
      <c r="F407" s="54">
        <f t="shared" si="26"/>
        <v>144.67</v>
      </c>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63" t="s">
        <v>770</v>
      </c>
      <c r="C408" s="49" t="s">
        <v>771</v>
      </c>
      <c r="D408" s="49">
        <v>4.0</v>
      </c>
      <c r="E408" s="50">
        <v>7.29</v>
      </c>
      <c r="F408" s="54">
        <f t="shared" si="26"/>
        <v>29.16</v>
      </c>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63" t="s">
        <v>770</v>
      </c>
      <c r="C409" s="49" t="s">
        <v>771</v>
      </c>
      <c r="D409" s="49">
        <v>3.0</v>
      </c>
      <c r="E409" s="50">
        <v>7.95</v>
      </c>
      <c r="F409" s="54">
        <f t="shared" si="26"/>
        <v>23.85</v>
      </c>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63" t="s">
        <v>770</v>
      </c>
      <c r="C410" s="49" t="s">
        <v>771</v>
      </c>
      <c r="D410" s="49">
        <v>11.0</v>
      </c>
      <c r="E410" s="50">
        <v>4.79</v>
      </c>
      <c r="F410" s="54">
        <f t="shared" si="26"/>
        <v>52.69</v>
      </c>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63" t="s">
        <v>770</v>
      </c>
      <c r="C411" s="49" t="s">
        <v>771</v>
      </c>
      <c r="D411" s="49">
        <v>12.0</v>
      </c>
      <c r="E411" s="50">
        <v>2.59</v>
      </c>
      <c r="F411" s="54">
        <f t="shared" si="26"/>
        <v>31.08</v>
      </c>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63" t="s">
        <v>770</v>
      </c>
      <c r="C412" s="49" t="s">
        <v>771</v>
      </c>
      <c r="D412" s="49">
        <v>8.0</v>
      </c>
      <c r="E412" s="50">
        <v>3.49</v>
      </c>
      <c r="F412" s="54">
        <f t="shared" si="26"/>
        <v>27.92</v>
      </c>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63" t="s">
        <v>770</v>
      </c>
      <c r="C413" s="49" t="s">
        <v>771</v>
      </c>
      <c r="D413" s="49">
        <v>5.0</v>
      </c>
      <c r="E413" s="50">
        <v>3.29</v>
      </c>
      <c r="F413" s="54">
        <f t="shared" si="26"/>
        <v>16.45</v>
      </c>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63" t="s">
        <v>770</v>
      </c>
      <c r="C414" s="49" t="s">
        <v>771</v>
      </c>
      <c r="D414" s="49">
        <v>13.0</v>
      </c>
      <c r="E414" s="50">
        <v>3.79</v>
      </c>
      <c r="F414" s="54">
        <f t="shared" si="26"/>
        <v>49.27</v>
      </c>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63" t="s">
        <v>770</v>
      </c>
      <c r="C415" s="49" t="s">
        <v>771</v>
      </c>
      <c r="D415" s="49">
        <v>9.0</v>
      </c>
      <c r="E415" s="50">
        <v>6.59</v>
      </c>
      <c r="F415" s="54">
        <f t="shared" si="26"/>
        <v>59.31</v>
      </c>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63" t="s">
        <v>770</v>
      </c>
      <c r="C416" s="49" t="s">
        <v>771</v>
      </c>
      <c r="D416" s="49">
        <v>6.0</v>
      </c>
      <c r="E416" s="50">
        <v>7.59</v>
      </c>
      <c r="F416" s="54">
        <f t="shared" si="26"/>
        <v>45.54</v>
      </c>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63" t="s">
        <v>770</v>
      </c>
      <c r="C417" s="49" t="s">
        <v>771</v>
      </c>
      <c r="D417" s="49">
        <v>1.0</v>
      </c>
      <c r="E417" s="50">
        <v>2.75</v>
      </c>
      <c r="F417" s="54">
        <f t="shared" si="26"/>
        <v>2.75</v>
      </c>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63" t="s">
        <v>770</v>
      </c>
      <c r="C418" s="49" t="s">
        <v>771</v>
      </c>
      <c r="D418" s="49">
        <v>6.0</v>
      </c>
      <c r="E418" s="50">
        <v>2.79</v>
      </c>
      <c r="F418" s="54">
        <f t="shared" si="26"/>
        <v>16.74</v>
      </c>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63" t="s">
        <v>770</v>
      </c>
      <c r="C419" s="49" t="s">
        <v>771</v>
      </c>
      <c r="D419" s="49">
        <v>7.0</v>
      </c>
      <c r="E419" s="50">
        <v>5.79</v>
      </c>
      <c r="F419" s="54">
        <f t="shared" si="26"/>
        <v>40.53</v>
      </c>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63" t="s">
        <v>772</v>
      </c>
      <c r="C420" s="49" t="s">
        <v>771</v>
      </c>
      <c r="D420" s="49">
        <v>8.0</v>
      </c>
      <c r="E420" s="50">
        <v>4.99</v>
      </c>
      <c r="F420" s="54">
        <f t="shared" si="26"/>
        <v>39.92</v>
      </c>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63" t="s">
        <v>772</v>
      </c>
      <c r="C421" s="49" t="s">
        <v>771</v>
      </c>
      <c r="D421" s="49">
        <v>12.0</v>
      </c>
      <c r="E421" s="50">
        <v>5.99</v>
      </c>
      <c r="F421" s="54">
        <f t="shared" si="26"/>
        <v>71.88</v>
      </c>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63" t="s">
        <v>772</v>
      </c>
      <c r="C422" s="49" t="s">
        <v>771</v>
      </c>
      <c r="D422" s="49">
        <v>7.0</v>
      </c>
      <c r="E422" s="50">
        <v>6.99</v>
      </c>
      <c r="F422" s="54">
        <f t="shared" si="26"/>
        <v>48.93</v>
      </c>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63" t="s">
        <v>772</v>
      </c>
      <c r="C423" s="49" t="s">
        <v>771</v>
      </c>
      <c r="D423" s="49">
        <v>35.0</v>
      </c>
      <c r="E423" s="50">
        <v>7.99</v>
      </c>
      <c r="F423" s="54">
        <f t="shared" si="26"/>
        <v>279.65</v>
      </c>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63" t="s">
        <v>772</v>
      </c>
      <c r="C424" s="49" t="s">
        <v>771</v>
      </c>
      <c r="D424" s="49">
        <v>3.0</v>
      </c>
      <c r="E424" s="50">
        <v>8.99</v>
      </c>
      <c r="F424" s="54">
        <f t="shared" si="26"/>
        <v>26.97</v>
      </c>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63" t="s">
        <v>773</v>
      </c>
      <c r="C425" s="49" t="s">
        <v>771</v>
      </c>
      <c r="D425" s="49">
        <v>3.0</v>
      </c>
      <c r="E425" s="50">
        <v>1.49</v>
      </c>
      <c r="F425" s="54">
        <f t="shared" si="26"/>
        <v>4.47</v>
      </c>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63" t="s">
        <v>773</v>
      </c>
      <c r="C426" s="49" t="s">
        <v>771</v>
      </c>
      <c r="D426" s="49">
        <v>2.0</v>
      </c>
      <c r="E426" s="50">
        <v>1.99</v>
      </c>
      <c r="F426" s="54">
        <f t="shared" si="26"/>
        <v>3.98</v>
      </c>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63" t="s">
        <v>773</v>
      </c>
      <c r="C427" s="49" t="s">
        <v>771</v>
      </c>
      <c r="D427" s="49">
        <v>2.0</v>
      </c>
      <c r="E427" s="50">
        <v>2.49</v>
      </c>
      <c r="F427" s="54">
        <f t="shared" si="26"/>
        <v>4.98</v>
      </c>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63" t="s">
        <v>773</v>
      </c>
      <c r="C428" s="49" t="s">
        <v>771</v>
      </c>
      <c r="D428" s="49">
        <v>1.0</v>
      </c>
      <c r="E428" s="50">
        <v>4.99</v>
      </c>
      <c r="F428" s="54">
        <f t="shared" si="26"/>
        <v>4.99</v>
      </c>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63" t="s">
        <v>770</v>
      </c>
      <c r="C429" s="49" t="s">
        <v>771</v>
      </c>
      <c r="D429" s="49">
        <v>6.0</v>
      </c>
      <c r="E429" s="50">
        <v>4.49</v>
      </c>
      <c r="F429" s="54">
        <f t="shared" si="26"/>
        <v>26.94</v>
      </c>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63" t="s">
        <v>770</v>
      </c>
      <c r="C430" s="49" t="s">
        <v>771</v>
      </c>
      <c r="D430" s="49">
        <v>5.0</v>
      </c>
      <c r="E430" s="50">
        <v>4.95</v>
      </c>
      <c r="F430" s="54">
        <f t="shared" si="26"/>
        <v>24.75</v>
      </c>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63" t="s">
        <v>770</v>
      </c>
      <c r="C431" s="49" t="s">
        <v>771</v>
      </c>
      <c r="D431" s="49">
        <v>2.0</v>
      </c>
      <c r="E431" s="50">
        <v>2.29</v>
      </c>
      <c r="F431" s="54">
        <f t="shared" si="26"/>
        <v>4.58</v>
      </c>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63" t="s">
        <v>770</v>
      </c>
      <c r="C432" s="49" t="s">
        <v>771</v>
      </c>
      <c r="D432" s="49">
        <v>6.0</v>
      </c>
      <c r="E432" s="50">
        <v>3.69</v>
      </c>
      <c r="F432" s="54">
        <f t="shared" si="26"/>
        <v>22.14</v>
      </c>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63" t="s">
        <v>770</v>
      </c>
      <c r="C433" s="49" t="s">
        <v>771</v>
      </c>
      <c r="D433" s="49">
        <v>1.0</v>
      </c>
      <c r="E433" s="50">
        <v>3.75</v>
      </c>
      <c r="F433" s="54">
        <f t="shared" si="26"/>
        <v>3.75</v>
      </c>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63" t="s">
        <v>770</v>
      </c>
      <c r="C434" s="49" t="s">
        <v>771</v>
      </c>
      <c r="D434" s="49">
        <v>10.0</v>
      </c>
      <c r="E434" s="50">
        <v>2.95</v>
      </c>
      <c r="F434" s="54">
        <f t="shared" si="26"/>
        <v>29.5</v>
      </c>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63" t="s">
        <v>770</v>
      </c>
      <c r="C435" s="49" t="s">
        <v>771</v>
      </c>
      <c r="D435" s="49">
        <v>2.0</v>
      </c>
      <c r="E435" s="50">
        <v>12.99</v>
      </c>
      <c r="F435" s="54">
        <f t="shared" si="26"/>
        <v>25.98</v>
      </c>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63" t="s">
        <v>770</v>
      </c>
      <c r="C436" s="49" t="s">
        <v>771</v>
      </c>
      <c r="D436" s="49">
        <v>1.0</v>
      </c>
      <c r="E436" s="50">
        <v>4.79</v>
      </c>
      <c r="F436" s="54">
        <f t="shared" si="26"/>
        <v>4.79</v>
      </c>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63" t="s">
        <v>770</v>
      </c>
      <c r="C437" s="49" t="s">
        <v>771</v>
      </c>
      <c r="D437" s="49">
        <v>9.0</v>
      </c>
      <c r="E437" s="50">
        <v>3.95</v>
      </c>
      <c r="F437" s="54">
        <f t="shared" si="26"/>
        <v>35.55</v>
      </c>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63" t="s">
        <v>770</v>
      </c>
      <c r="C438" s="49" t="s">
        <v>771</v>
      </c>
      <c r="D438" s="49">
        <v>11.0</v>
      </c>
      <c r="E438" s="50">
        <v>4.49</v>
      </c>
      <c r="F438" s="54">
        <f t="shared" si="26"/>
        <v>49.39</v>
      </c>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63" t="s">
        <v>774</v>
      </c>
      <c r="C439" s="49" t="s">
        <v>771</v>
      </c>
      <c r="D439" s="49">
        <v>1.0</v>
      </c>
      <c r="E439" s="50">
        <v>2.99</v>
      </c>
      <c r="F439" s="54">
        <f t="shared" si="26"/>
        <v>2.99</v>
      </c>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63" t="s">
        <v>774</v>
      </c>
      <c r="C440" s="49" t="s">
        <v>771</v>
      </c>
      <c r="D440" s="49">
        <v>1.0</v>
      </c>
      <c r="E440" s="50">
        <v>4.49</v>
      </c>
      <c r="F440" s="54">
        <f t="shared" si="26"/>
        <v>4.49</v>
      </c>
      <c r="G440" s="52"/>
      <c r="H440" s="54">
        <f>sum(F391:F440)</f>
        <v>7303.02</v>
      </c>
      <c r="I440" s="52">
        <f>sum(D391:D419, D429:D438, multiply(D420, 10), multiply(D421, 10), multiply(D422, 10), multiply(D423, 10), multiply(D424, 10))</f>
        <v>2112</v>
      </c>
      <c r="J440" s="52"/>
      <c r="K440" s="52"/>
      <c r="L440" s="52"/>
      <c r="M440" s="52"/>
      <c r="N440" s="52"/>
      <c r="O440" s="52"/>
      <c r="P440" s="52"/>
      <c r="Q440" s="52"/>
      <c r="R440" s="52"/>
      <c r="S440" s="52"/>
      <c r="T440" s="52"/>
      <c r="U440" s="52"/>
      <c r="V440" s="52"/>
      <c r="W440" s="52"/>
      <c r="X440" s="52"/>
      <c r="Y440" s="52"/>
      <c r="Z440" s="52"/>
      <c r="AA440" s="52"/>
      <c r="AB440" s="52"/>
      <c r="AC440" s="52"/>
    </row>
    <row r="441">
      <c r="A441" s="48">
        <v>43907.0</v>
      </c>
      <c r="B441" s="63" t="s">
        <v>775</v>
      </c>
      <c r="C441" s="49" t="s">
        <v>776</v>
      </c>
      <c r="D441" s="49">
        <v>1.0</v>
      </c>
      <c r="E441" s="50">
        <v>3.69</v>
      </c>
      <c r="F441" s="54">
        <f t="shared" si="26"/>
        <v>3.69</v>
      </c>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63" t="s">
        <v>777</v>
      </c>
      <c r="C442" s="49" t="s">
        <v>776</v>
      </c>
      <c r="D442" s="49">
        <v>1.0</v>
      </c>
      <c r="E442" s="50">
        <v>3.69</v>
      </c>
      <c r="F442" s="54">
        <f t="shared" si="26"/>
        <v>3.69</v>
      </c>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63" t="s">
        <v>778</v>
      </c>
      <c r="C443" s="49" t="s">
        <v>779</v>
      </c>
      <c r="D443" s="49">
        <v>2.0</v>
      </c>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63" t="s">
        <v>780</v>
      </c>
      <c r="C444" s="49" t="s">
        <v>779</v>
      </c>
      <c r="D444" s="49">
        <v>1.0</v>
      </c>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63" t="s">
        <v>781</v>
      </c>
      <c r="C445" s="49" t="s">
        <v>779</v>
      </c>
      <c r="D445" s="49">
        <v>3.0</v>
      </c>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63" t="s">
        <v>782</v>
      </c>
      <c r="C446" s="49" t="s">
        <v>776</v>
      </c>
      <c r="D446" s="49">
        <v>3.0</v>
      </c>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63" t="s">
        <v>783</v>
      </c>
      <c r="C447" s="49" t="s">
        <v>784</v>
      </c>
      <c r="D447" s="49">
        <v>22.0</v>
      </c>
      <c r="E447" s="50">
        <v>3.49</v>
      </c>
      <c r="F447" s="54">
        <f t="shared" ref="F447:F499" si="27">MULTIPLY(D447, E447)</f>
        <v>76.78</v>
      </c>
      <c r="G447" s="52"/>
      <c r="H447" s="54">
        <f>sum(F441:G447)</f>
        <v>84.16</v>
      </c>
      <c r="I447" s="52"/>
      <c r="J447" s="52"/>
      <c r="K447" s="52"/>
      <c r="L447" s="52"/>
      <c r="M447" s="52"/>
      <c r="N447" s="52"/>
      <c r="O447" s="52"/>
      <c r="P447" s="52"/>
      <c r="Q447" s="52"/>
      <c r="R447" s="52"/>
      <c r="S447" s="52"/>
      <c r="T447" s="52"/>
      <c r="U447" s="52"/>
      <c r="V447" s="52"/>
      <c r="W447" s="52"/>
      <c r="X447" s="52"/>
      <c r="Y447" s="52"/>
      <c r="Z447" s="52"/>
      <c r="AA447" s="52"/>
      <c r="AB447" s="52"/>
      <c r="AC447" s="52"/>
    </row>
    <row r="448">
      <c r="A448" s="48">
        <v>44055.0</v>
      </c>
      <c r="B448" s="63" t="s">
        <v>785</v>
      </c>
      <c r="C448" s="52"/>
      <c r="D448" s="49">
        <v>3.0</v>
      </c>
      <c r="E448" s="52"/>
      <c r="F448" s="52">
        <f t="shared" si="27"/>
        <v>0</v>
      </c>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63" t="s">
        <v>786</v>
      </c>
      <c r="C449" s="52"/>
      <c r="D449" s="49">
        <v>1.0</v>
      </c>
      <c r="E449" s="50">
        <v>2.19</v>
      </c>
      <c r="F449" s="54">
        <f t="shared" si="27"/>
        <v>2.19</v>
      </c>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63" t="s">
        <v>787</v>
      </c>
      <c r="C450" s="52"/>
      <c r="D450" s="49">
        <v>1.0</v>
      </c>
      <c r="E450" s="50">
        <v>9.99</v>
      </c>
      <c r="F450" s="54">
        <f t="shared" si="27"/>
        <v>9.99</v>
      </c>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63" t="s">
        <v>788</v>
      </c>
      <c r="C451" s="52"/>
      <c r="D451" s="49">
        <v>8.0</v>
      </c>
      <c r="E451" s="50">
        <v>4.39</v>
      </c>
      <c r="F451" s="54">
        <f t="shared" si="27"/>
        <v>35.12</v>
      </c>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63" t="s">
        <v>789</v>
      </c>
      <c r="C452" s="52"/>
      <c r="D452" s="49">
        <v>1.0</v>
      </c>
      <c r="E452" s="50">
        <v>9.29</v>
      </c>
      <c r="F452" s="54">
        <f t="shared" si="27"/>
        <v>9.29</v>
      </c>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63" t="s">
        <v>790</v>
      </c>
      <c r="C453" s="52"/>
      <c r="D453" s="49">
        <v>1.0</v>
      </c>
      <c r="E453" s="50">
        <v>3.29</v>
      </c>
      <c r="F453" s="54">
        <f t="shared" si="27"/>
        <v>3.29</v>
      </c>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63" t="s">
        <v>791</v>
      </c>
      <c r="C454" s="52"/>
      <c r="D454" s="49">
        <v>2.0</v>
      </c>
      <c r="E454" s="50">
        <v>5.79</v>
      </c>
      <c r="F454" s="54">
        <f t="shared" si="27"/>
        <v>11.58</v>
      </c>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63" t="s">
        <v>792</v>
      </c>
      <c r="C455" s="52"/>
      <c r="D455" s="49">
        <v>1.0</v>
      </c>
      <c r="E455" s="50">
        <v>4.49</v>
      </c>
      <c r="F455" s="54">
        <f t="shared" si="27"/>
        <v>4.49</v>
      </c>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63" t="s">
        <v>793</v>
      </c>
      <c r="C456" s="52"/>
      <c r="D456" s="49">
        <v>1.0</v>
      </c>
      <c r="E456" s="52"/>
      <c r="F456" s="52">
        <f t="shared" si="27"/>
        <v>0</v>
      </c>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63" t="s">
        <v>794</v>
      </c>
      <c r="C457" s="52"/>
      <c r="D457" s="49">
        <v>1.0</v>
      </c>
      <c r="E457" s="52"/>
      <c r="F457" s="52">
        <f t="shared" si="27"/>
        <v>0</v>
      </c>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63" t="s">
        <v>795</v>
      </c>
      <c r="C458" s="52"/>
      <c r="D458" s="49">
        <v>1.0</v>
      </c>
      <c r="E458" s="50">
        <v>5.59</v>
      </c>
      <c r="F458" s="54">
        <f t="shared" si="27"/>
        <v>5.59</v>
      </c>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63" t="s">
        <v>796</v>
      </c>
      <c r="C459" s="52"/>
      <c r="D459" s="49">
        <v>1.0</v>
      </c>
      <c r="E459" s="50">
        <v>9.49</v>
      </c>
      <c r="F459" s="54">
        <f t="shared" si="27"/>
        <v>9.49</v>
      </c>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63" t="s">
        <v>797</v>
      </c>
      <c r="C460" s="52"/>
      <c r="D460" s="49">
        <v>1.0</v>
      </c>
      <c r="E460" s="50"/>
      <c r="F460" s="54">
        <f t="shared" si="27"/>
        <v>0</v>
      </c>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63" t="s">
        <v>798</v>
      </c>
      <c r="C461" s="52"/>
      <c r="D461" s="49">
        <v>1.0</v>
      </c>
      <c r="E461" s="50">
        <v>1.99</v>
      </c>
      <c r="F461" s="54">
        <f t="shared" si="27"/>
        <v>1.99</v>
      </c>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63" t="s">
        <v>799</v>
      </c>
      <c r="C462" s="52"/>
      <c r="D462" s="49">
        <v>1.0</v>
      </c>
      <c r="E462" s="50">
        <v>9.79</v>
      </c>
      <c r="F462" s="54">
        <f t="shared" si="27"/>
        <v>9.79</v>
      </c>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63" t="s">
        <v>800</v>
      </c>
      <c r="C463" s="52"/>
      <c r="D463" s="49">
        <v>1.0</v>
      </c>
      <c r="E463" s="50">
        <v>9.49</v>
      </c>
      <c r="F463" s="54">
        <f t="shared" si="27"/>
        <v>9.49</v>
      </c>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63" t="s">
        <v>801</v>
      </c>
      <c r="C464" s="52"/>
      <c r="D464" s="49">
        <v>1.0</v>
      </c>
      <c r="E464" s="50">
        <v>1.59</v>
      </c>
      <c r="F464" s="54">
        <f t="shared" si="27"/>
        <v>1.59</v>
      </c>
      <c r="G464" s="52"/>
      <c r="H464" s="52">
        <f>sum(F448:G464)</f>
        <v>113.89</v>
      </c>
      <c r="I464" s="52"/>
      <c r="J464" s="52"/>
      <c r="K464" s="52"/>
      <c r="L464" s="52"/>
      <c r="M464" s="52"/>
      <c r="N464" s="52"/>
      <c r="O464" s="52"/>
      <c r="P464" s="52"/>
      <c r="Q464" s="52"/>
      <c r="R464" s="52"/>
      <c r="S464" s="52"/>
      <c r="T464" s="52"/>
      <c r="U464" s="52"/>
      <c r="V464" s="52"/>
      <c r="W464" s="52"/>
      <c r="X464" s="52"/>
      <c r="Y464" s="52"/>
      <c r="Z464" s="52"/>
      <c r="AA464" s="52"/>
      <c r="AB464" s="52"/>
      <c r="AC464" s="52"/>
    </row>
    <row r="465">
      <c r="A465" s="48">
        <v>44067.0</v>
      </c>
      <c r="B465" s="63" t="s">
        <v>802</v>
      </c>
      <c r="C465" s="49" t="s">
        <v>803</v>
      </c>
      <c r="D465" s="49">
        <v>5.0</v>
      </c>
      <c r="E465" s="50">
        <v>4.39</v>
      </c>
      <c r="F465" s="54">
        <f t="shared" si="27"/>
        <v>21.95</v>
      </c>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63" t="s">
        <v>804</v>
      </c>
      <c r="C466" s="49" t="s">
        <v>46</v>
      </c>
      <c r="D466" s="49">
        <v>1.0</v>
      </c>
      <c r="E466" s="50">
        <v>4.49</v>
      </c>
      <c r="F466" s="54">
        <f t="shared" si="27"/>
        <v>4.49</v>
      </c>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63" t="s">
        <v>805</v>
      </c>
      <c r="C467" s="49" t="s">
        <v>46</v>
      </c>
      <c r="D467" s="52"/>
      <c r="E467" s="50">
        <v>6.29</v>
      </c>
      <c r="F467" s="54">
        <f t="shared" si="27"/>
        <v>0</v>
      </c>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63" t="s">
        <v>806</v>
      </c>
      <c r="C468" s="49" t="s">
        <v>344</v>
      </c>
      <c r="D468" s="49">
        <v>1.0</v>
      </c>
      <c r="E468" s="50">
        <v>5.49</v>
      </c>
      <c r="F468" s="54">
        <f t="shared" si="27"/>
        <v>5.49</v>
      </c>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63" t="s">
        <v>807</v>
      </c>
      <c r="C469" s="49" t="s">
        <v>46</v>
      </c>
      <c r="D469" s="49">
        <v>1.0</v>
      </c>
      <c r="E469" s="50">
        <v>6.79</v>
      </c>
      <c r="F469" s="54">
        <f t="shared" si="27"/>
        <v>6.79</v>
      </c>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63" t="s">
        <v>808</v>
      </c>
      <c r="C470" s="49" t="s">
        <v>694</v>
      </c>
      <c r="D470" s="49">
        <v>1.0</v>
      </c>
      <c r="E470" s="50">
        <v>7.99</v>
      </c>
      <c r="F470" s="54">
        <f t="shared" si="27"/>
        <v>7.99</v>
      </c>
      <c r="G470" s="52"/>
      <c r="H470" s="54">
        <f>sum(F465:F470)</f>
        <v>46.71</v>
      </c>
      <c r="I470" s="52"/>
      <c r="J470" s="52"/>
      <c r="K470" s="52"/>
      <c r="L470" s="52"/>
      <c r="M470" s="52"/>
      <c r="N470" s="52"/>
      <c r="O470" s="52"/>
      <c r="P470" s="52"/>
      <c r="Q470" s="52"/>
      <c r="R470" s="52"/>
      <c r="S470" s="52"/>
      <c r="T470" s="52"/>
      <c r="U470" s="52"/>
      <c r="V470" s="52"/>
      <c r="W470" s="52"/>
      <c r="X470" s="52"/>
      <c r="Y470" s="52"/>
      <c r="Z470" s="52"/>
      <c r="AA470" s="52"/>
      <c r="AB470" s="52"/>
      <c r="AC470" s="52"/>
    </row>
    <row r="471">
      <c r="A471" s="48">
        <v>44074.0</v>
      </c>
      <c r="B471" s="63" t="s">
        <v>809</v>
      </c>
      <c r="C471" s="52"/>
      <c r="D471" s="49">
        <v>5.0</v>
      </c>
      <c r="E471" s="50">
        <v>5.99</v>
      </c>
      <c r="F471" s="54">
        <f t="shared" si="27"/>
        <v>29.95</v>
      </c>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63" t="s">
        <v>810</v>
      </c>
      <c r="C472" s="52"/>
      <c r="D472" s="49">
        <v>1.0</v>
      </c>
      <c r="E472" s="50">
        <v>4.99</v>
      </c>
      <c r="F472" s="54">
        <f t="shared" si="27"/>
        <v>4.99</v>
      </c>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63" t="s">
        <v>811</v>
      </c>
      <c r="C473" s="52"/>
      <c r="D473" s="49">
        <v>1.0</v>
      </c>
      <c r="E473" s="50">
        <v>4.99</v>
      </c>
      <c r="F473" s="54">
        <f t="shared" si="27"/>
        <v>4.99</v>
      </c>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63" t="s">
        <v>812</v>
      </c>
      <c r="C474" s="52"/>
      <c r="D474" s="49">
        <v>2.0</v>
      </c>
      <c r="E474" s="50">
        <v>5.99</v>
      </c>
      <c r="F474" s="54">
        <f t="shared" si="27"/>
        <v>11.98</v>
      </c>
      <c r="G474" s="52"/>
      <c r="H474" s="54">
        <f>sum(F471:F474)</f>
        <v>51.91</v>
      </c>
      <c r="I474" s="52"/>
      <c r="J474" s="52"/>
      <c r="K474" s="52"/>
      <c r="L474" s="52"/>
      <c r="M474" s="52"/>
      <c r="N474" s="52"/>
      <c r="O474" s="52"/>
      <c r="P474" s="52"/>
      <c r="Q474" s="52"/>
      <c r="R474" s="52"/>
      <c r="S474" s="52"/>
      <c r="T474" s="52"/>
      <c r="U474" s="52"/>
      <c r="V474" s="52"/>
      <c r="W474" s="52"/>
      <c r="X474" s="52"/>
      <c r="Y474" s="52"/>
      <c r="Z474" s="52"/>
      <c r="AA474" s="52"/>
      <c r="AB474" s="52"/>
      <c r="AC474" s="52"/>
    </row>
    <row r="475">
      <c r="A475" s="48">
        <v>44076.0</v>
      </c>
      <c r="B475" s="63" t="s">
        <v>813</v>
      </c>
      <c r="C475" s="52"/>
      <c r="D475" s="49">
        <v>1.0</v>
      </c>
      <c r="E475" s="50">
        <v>26.79</v>
      </c>
      <c r="F475" s="54">
        <f t="shared" si="27"/>
        <v>26.79</v>
      </c>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63" t="s">
        <v>814</v>
      </c>
      <c r="C476" s="52"/>
      <c r="D476" s="49">
        <v>1.0</v>
      </c>
      <c r="E476" s="50">
        <v>7.79</v>
      </c>
      <c r="F476" s="54">
        <f t="shared" si="27"/>
        <v>7.79</v>
      </c>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63" t="s">
        <v>815</v>
      </c>
      <c r="C477" s="52"/>
      <c r="D477" s="49">
        <v>1.0</v>
      </c>
      <c r="E477" s="50">
        <v>1.59</v>
      </c>
      <c r="F477" s="54">
        <f t="shared" si="27"/>
        <v>1.59</v>
      </c>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63" t="s">
        <v>816</v>
      </c>
      <c r="C478" s="52"/>
      <c r="D478" s="49">
        <v>1.0</v>
      </c>
      <c r="E478" s="50">
        <v>3.99</v>
      </c>
      <c r="F478" s="54">
        <f t="shared" si="27"/>
        <v>3.99</v>
      </c>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63" t="s">
        <v>817</v>
      </c>
      <c r="C479" s="52"/>
      <c r="D479" s="49">
        <v>1.0</v>
      </c>
      <c r="E479" s="52"/>
      <c r="F479" s="52">
        <f t="shared" si="27"/>
        <v>0</v>
      </c>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63" t="s">
        <v>818</v>
      </c>
      <c r="C480" s="52"/>
      <c r="D480" s="49">
        <v>1.0</v>
      </c>
      <c r="E480" s="50">
        <v>6.99</v>
      </c>
      <c r="F480" s="54">
        <f t="shared" si="27"/>
        <v>6.99</v>
      </c>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63" t="s">
        <v>819</v>
      </c>
      <c r="C481" s="52"/>
      <c r="D481" s="49">
        <v>1.0</v>
      </c>
      <c r="E481" s="50">
        <v>4.19</v>
      </c>
      <c r="F481" s="54">
        <f t="shared" si="27"/>
        <v>4.19</v>
      </c>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63" t="s">
        <v>820</v>
      </c>
      <c r="C482" s="52"/>
      <c r="D482" s="49">
        <v>1.0</v>
      </c>
      <c r="E482" s="50">
        <v>3.79</v>
      </c>
      <c r="F482" s="54">
        <f t="shared" si="27"/>
        <v>3.79</v>
      </c>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63" t="s">
        <v>821</v>
      </c>
      <c r="C483" s="52"/>
      <c r="D483" s="49">
        <v>1.0</v>
      </c>
      <c r="E483" s="50">
        <v>9.79</v>
      </c>
      <c r="F483" s="54">
        <f t="shared" si="27"/>
        <v>9.79</v>
      </c>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63" t="s">
        <v>822</v>
      </c>
      <c r="C484" s="52"/>
      <c r="D484" s="49">
        <v>1.0</v>
      </c>
      <c r="E484" s="50">
        <v>7.49</v>
      </c>
      <c r="F484" s="54">
        <f t="shared" si="27"/>
        <v>7.49</v>
      </c>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63" t="s">
        <v>823</v>
      </c>
      <c r="C485" s="52"/>
      <c r="D485" s="49">
        <v>5.0</v>
      </c>
      <c r="E485" s="50">
        <v>4.99</v>
      </c>
      <c r="F485" s="54">
        <f t="shared" si="27"/>
        <v>24.95</v>
      </c>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63" t="s">
        <v>824</v>
      </c>
      <c r="C486" s="52"/>
      <c r="D486" s="49">
        <v>6.0</v>
      </c>
      <c r="E486" s="50">
        <v>10.29</v>
      </c>
      <c r="F486" s="54">
        <f t="shared" si="27"/>
        <v>61.74</v>
      </c>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63" t="s">
        <v>825</v>
      </c>
      <c r="C487" s="52"/>
      <c r="D487" s="49">
        <v>7.0</v>
      </c>
      <c r="E487" s="50">
        <v>5.79</v>
      </c>
      <c r="F487" s="54">
        <f t="shared" si="27"/>
        <v>40.53</v>
      </c>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63" t="s">
        <v>826</v>
      </c>
      <c r="C488" s="52"/>
      <c r="D488" s="49">
        <v>1.0</v>
      </c>
      <c r="E488" s="52"/>
      <c r="F488" s="52">
        <f t="shared" si="27"/>
        <v>0</v>
      </c>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63" t="s">
        <v>827</v>
      </c>
      <c r="C489" s="52"/>
      <c r="D489" s="49">
        <v>2.0</v>
      </c>
      <c r="E489" s="50">
        <v>2.69</v>
      </c>
      <c r="F489" s="54">
        <f t="shared" si="27"/>
        <v>5.38</v>
      </c>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63" t="s">
        <v>828</v>
      </c>
      <c r="C490" s="52"/>
      <c r="D490" s="49">
        <v>1.0</v>
      </c>
      <c r="E490" s="50">
        <v>2.49</v>
      </c>
      <c r="F490" s="54">
        <f t="shared" si="27"/>
        <v>2.49</v>
      </c>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63" t="s">
        <v>829</v>
      </c>
      <c r="C491" s="52"/>
      <c r="D491" s="49">
        <v>17.0</v>
      </c>
      <c r="E491" s="50"/>
      <c r="F491" s="54">
        <f t="shared" si="27"/>
        <v>0</v>
      </c>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63" t="s">
        <v>830</v>
      </c>
      <c r="C492" s="52"/>
      <c r="D492" s="49">
        <v>14.0</v>
      </c>
      <c r="E492" s="50">
        <v>2.49</v>
      </c>
      <c r="F492" s="54">
        <f t="shared" si="27"/>
        <v>34.86</v>
      </c>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63" t="s">
        <v>831</v>
      </c>
      <c r="C493" s="52"/>
      <c r="D493" s="49">
        <v>4.0</v>
      </c>
      <c r="E493" s="50">
        <v>2.19</v>
      </c>
      <c r="F493" s="54">
        <f t="shared" si="27"/>
        <v>8.76</v>
      </c>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63" t="s">
        <v>832</v>
      </c>
      <c r="C494" s="52"/>
      <c r="D494" s="49">
        <v>4.0</v>
      </c>
      <c r="E494" s="52"/>
      <c r="F494" s="52">
        <f t="shared" si="27"/>
        <v>0</v>
      </c>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63" t="s">
        <v>833</v>
      </c>
      <c r="C495" s="52"/>
      <c r="D495" s="49">
        <v>6.0</v>
      </c>
      <c r="E495" s="50">
        <v>1.89</v>
      </c>
      <c r="F495" s="54">
        <f t="shared" si="27"/>
        <v>11.34</v>
      </c>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63" t="s">
        <v>834</v>
      </c>
      <c r="C496" s="52"/>
      <c r="D496" s="49">
        <v>4.0</v>
      </c>
      <c r="E496" s="50">
        <v>3.49</v>
      </c>
      <c r="F496" s="54">
        <f t="shared" si="27"/>
        <v>13.96</v>
      </c>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63" t="s">
        <v>835</v>
      </c>
      <c r="C497" s="52"/>
      <c r="D497" s="49">
        <v>4.0</v>
      </c>
      <c r="E497" s="52"/>
      <c r="F497" s="52">
        <f t="shared" si="27"/>
        <v>0</v>
      </c>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63" t="s">
        <v>836</v>
      </c>
      <c r="C498" s="52"/>
      <c r="D498" s="49">
        <v>21.0</v>
      </c>
      <c r="E498" s="50">
        <v>1.39</v>
      </c>
      <c r="F498" s="54">
        <f t="shared" si="27"/>
        <v>29.19</v>
      </c>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63" t="s">
        <v>837</v>
      </c>
      <c r="C499" s="52"/>
      <c r="D499" s="49">
        <v>38.0</v>
      </c>
      <c r="E499" s="50">
        <v>1.39</v>
      </c>
      <c r="F499" s="54">
        <f t="shared" si="27"/>
        <v>52.82</v>
      </c>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63" t="s">
        <v>838</v>
      </c>
      <c r="C500" s="49" t="s">
        <v>839</v>
      </c>
      <c r="D500" s="49">
        <v>6.0</v>
      </c>
      <c r="E500" s="50">
        <v>9.99</v>
      </c>
      <c r="F500" s="52"/>
      <c r="G500" s="54">
        <f>multiply(D500, E500)</f>
        <v>59.94</v>
      </c>
      <c r="H500" s="54">
        <f>sum(F475:G500)</f>
        <v>418.37</v>
      </c>
      <c r="I500" s="52"/>
      <c r="J500" s="52"/>
      <c r="K500" s="52"/>
      <c r="L500" s="52"/>
      <c r="M500" s="52"/>
      <c r="N500" s="52"/>
      <c r="O500" s="52"/>
      <c r="P500" s="52"/>
      <c r="Q500" s="52"/>
      <c r="R500" s="52"/>
      <c r="S500" s="52"/>
      <c r="T500" s="52"/>
      <c r="U500" s="52"/>
      <c r="V500" s="52"/>
      <c r="W500" s="52"/>
      <c r="X500" s="52"/>
      <c r="Y500" s="52"/>
      <c r="Z500" s="52"/>
      <c r="AA500" s="52"/>
      <c r="AB500" s="52"/>
      <c r="AC500" s="52"/>
    </row>
    <row r="501">
      <c r="A501" s="48">
        <v>44088.0</v>
      </c>
      <c r="B501" s="63" t="s">
        <v>840</v>
      </c>
      <c r="C501" s="52"/>
      <c r="D501" s="49">
        <v>92.0</v>
      </c>
      <c r="E501" s="50">
        <v>4.29</v>
      </c>
      <c r="F501" s="54">
        <f t="shared" ref="F501:F541" si="28">MULTIPLY(D501, E501)</f>
        <v>394.68</v>
      </c>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63" t="s">
        <v>841</v>
      </c>
      <c r="C502" s="52"/>
      <c r="D502" s="49">
        <v>22.0</v>
      </c>
      <c r="E502" s="50">
        <v>4.29</v>
      </c>
      <c r="F502" s="54">
        <f t="shared" si="28"/>
        <v>94.38</v>
      </c>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63" t="s">
        <v>842</v>
      </c>
      <c r="C503" s="52"/>
      <c r="D503" s="49">
        <v>3.0</v>
      </c>
      <c r="E503" s="50">
        <v>4.29</v>
      </c>
      <c r="F503" s="54">
        <f t="shared" si="28"/>
        <v>12.87</v>
      </c>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63" t="s">
        <v>843</v>
      </c>
      <c r="C504" s="52"/>
      <c r="D504" s="49">
        <v>2.0</v>
      </c>
      <c r="E504" s="50">
        <v>19.99</v>
      </c>
      <c r="F504" s="54">
        <f t="shared" si="28"/>
        <v>39.98</v>
      </c>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63" t="s">
        <v>844</v>
      </c>
      <c r="C505" s="52"/>
      <c r="D505" s="49">
        <v>1.0</v>
      </c>
      <c r="E505" s="50">
        <v>3.89</v>
      </c>
      <c r="F505" s="54">
        <f t="shared" si="28"/>
        <v>3.89</v>
      </c>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63" t="s">
        <v>845</v>
      </c>
      <c r="C506" s="52"/>
      <c r="D506" s="49">
        <v>2.0</v>
      </c>
      <c r="E506" s="50">
        <v>13.79</v>
      </c>
      <c r="F506" s="54">
        <f t="shared" si="28"/>
        <v>27.58</v>
      </c>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63" t="s">
        <v>846</v>
      </c>
      <c r="C507" s="52"/>
      <c r="D507" s="49">
        <v>1.0</v>
      </c>
      <c r="E507" s="50">
        <v>13.79</v>
      </c>
      <c r="F507" s="54">
        <f t="shared" si="28"/>
        <v>13.79</v>
      </c>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63" t="s">
        <v>847</v>
      </c>
      <c r="C508" s="52"/>
      <c r="D508" s="49">
        <v>1.0</v>
      </c>
      <c r="E508" s="50">
        <v>16.49</v>
      </c>
      <c r="F508" s="54">
        <f t="shared" si="28"/>
        <v>16.49</v>
      </c>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63" t="s">
        <v>848</v>
      </c>
      <c r="C509" s="52"/>
      <c r="D509" s="49">
        <v>1.0</v>
      </c>
      <c r="E509" s="50">
        <v>5.99</v>
      </c>
      <c r="F509" s="54">
        <f t="shared" si="28"/>
        <v>5.99</v>
      </c>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63" t="s">
        <v>849</v>
      </c>
      <c r="C510" s="52"/>
      <c r="D510" s="49">
        <v>1.0</v>
      </c>
      <c r="E510" s="50">
        <v>8.99</v>
      </c>
      <c r="F510" s="54">
        <f t="shared" si="28"/>
        <v>8.99</v>
      </c>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63" t="s">
        <v>850</v>
      </c>
      <c r="C511" s="52"/>
      <c r="D511" s="49">
        <v>1.0</v>
      </c>
      <c r="E511" s="50">
        <v>2.79</v>
      </c>
      <c r="F511" s="54">
        <f t="shared" si="28"/>
        <v>2.79</v>
      </c>
      <c r="G511" s="52"/>
      <c r="H511" s="54">
        <f>sum(F501:F511)</f>
        <v>621.43</v>
      </c>
      <c r="I511" s="52"/>
      <c r="J511" s="52"/>
      <c r="K511" s="52"/>
      <c r="L511" s="52"/>
      <c r="M511" s="52"/>
      <c r="N511" s="52"/>
      <c r="O511" s="52"/>
      <c r="P511" s="52"/>
      <c r="Q511" s="52"/>
      <c r="R511" s="52"/>
      <c r="S511" s="52"/>
      <c r="T511" s="52"/>
      <c r="U511" s="52"/>
      <c r="V511" s="52"/>
      <c r="W511" s="52"/>
      <c r="X511" s="52"/>
      <c r="Y511" s="52"/>
      <c r="Z511" s="52"/>
      <c r="AA511" s="52"/>
      <c r="AB511" s="52"/>
      <c r="AC511" s="52"/>
    </row>
    <row r="512">
      <c r="A512" s="48">
        <v>44102.0</v>
      </c>
      <c r="B512" s="63" t="s">
        <v>851</v>
      </c>
      <c r="C512" s="52"/>
      <c r="D512" s="49">
        <v>3.0</v>
      </c>
      <c r="E512" s="50">
        <v>4.39</v>
      </c>
      <c r="F512" s="54">
        <f t="shared" si="28"/>
        <v>13.17</v>
      </c>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63" t="s">
        <v>852</v>
      </c>
      <c r="C513" s="52"/>
      <c r="D513" s="49">
        <v>2.0</v>
      </c>
      <c r="E513" s="50">
        <v>3.99</v>
      </c>
      <c r="F513" s="54">
        <f t="shared" si="28"/>
        <v>7.98</v>
      </c>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63" t="s">
        <v>853</v>
      </c>
      <c r="C514" s="52"/>
      <c r="D514" s="49">
        <v>1.0</v>
      </c>
      <c r="E514" s="50">
        <v>8.99</v>
      </c>
      <c r="F514" s="54">
        <f t="shared" si="28"/>
        <v>8.99</v>
      </c>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63" t="s">
        <v>854</v>
      </c>
      <c r="C515" s="52"/>
      <c r="D515" s="49">
        <v>4.0</v>
      </c>
      <c r="E515" s="50">
        <v>2.39</v>
      </c>
      <c r="F515" s="54">
        <f t="shared" si="28"/>
        <v>9.56</v>
      </c>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63" t="s">
        <v>855</v>
      </c>
      <c r="C516" s="52"/>
      <c r="D516" s="49">
        <v>2.0</v>
      </c>
      <c r="E516" s="50">
        <v>7.49</v>
      </c>
      <c r="F516" s="54">
        <f t="shared" si="28"/>
        <v>14.98</v>
      </c>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63" t="s">
        <v>856</v>
      </c>
      <c r="C517" s="52"/>
      <c r="D517" s="49">
        <v>12.0</v>
      </c>
      <c r="E517" s="50">
        <v>4.29</v>
      </c>
      <c r="F517" s="54">
        <f t="shared" si="28"/>
        <v>51.48</v>
      </c>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63" t="s">
        <v>857</v>
      </c>
      <c r="C518" s="52"/>
      <c r="D518" s="49">
        <v>2.0</v>
      </c>
      <c r="E518" s="50">
        <v>4.99</v>
      </c>
      <c r="F518" s="54">
        <f t="shared" si="28"/>
        <v>9.98</v>
      </c>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63" t="s">
        <v>858</v>
      </c>
      <c r="C519" s="52"/>
      <c r="D519" s="49">
        <v>8.0</v>
      </c>
      <c r="E519" s="50">
        <v>5.99</v>
      </c>
      <c r="F519" s="54">
        <f t="shared" si="28"/>
        <v>47.92</v>
      </c>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63" t="s">
        <v>859</v>
      </c>
      <c r="C520" s="52"/>
      <c r="D520" s="49">
        <v>10.0</v>
      </c>
      <c r="E520" s="50">
        <v>5.49</v>
      </c>
      <c r="F520" s="54">
        <f t="shared" si="28"/>
        <v>54.9</v>
      </c>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63" t="s">
        <v>860</v>
      </c>
      <c r="C521" s="52"/>
      <c r="D521" s="49">
        <v>6.0</v>
      </c>
      <c r="E521" s="50">
        <v>4.99</v>
      </c>
      <c r="F521" s="54">
        <f t="shared" si="28"/>
        <v>29.94</v>
      </c>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63" t="s">
        <v>861</v>
      </c>
      <c r="C522" s="52"/>
      <c r="D522" s="49">
        <v>1.0</v>
      </c>
      <c r="E522" s="50">
        <v>4.99</v>
      </c>
      <c r="F522" s="54">
        <f t="shared" si="28"/>
        <v>4.99</v>
      </c>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63" t="s">
        <v>862</v>
      </c>
      <c r="C523" s="52"/>
      <c r="D523" s="49">
        <v>14.0</v>
      </c>
      <c r="E523" s="50">
        <v>5.89</v>
      </c>
      <c r="F523" s="54">
        <f t="shared" si="28"/>
        <v>82.46</v>
      </c>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63" t="s">
        <v>863</v>
      </c>
      <c r="C524" s="52"/>
      <c r="D524" s="49">
        <v>1.0</v>
      </c>
      <c r="E524" s="50">
        <v>2.89</v>
      </c>
      <c r="F524" s="54">
        <f t="shared" si="28"/>
        <v>2.89</v>
      </c>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63" t="s">
        <v>864</v>
      </c>
      <c r="C525" s="52"/>
      <c r="D525" s="49">
        <v>4.0</v>
      </c>
      <c r="E525" s="50">
        <v>5.29</v>
      </c>
      <c r="F525" s="54">
        <f t="shared" si="28"/>
        <v>21.16</v>
      </c>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63" t="s">
        <v>865</v>
      </c>
      <c r="C526" s="52"/>
      <c r="D526" s="49">
        <v>3.0</v>
      </c>
      <c r="E526" s="50">
        <v>5.29</v>
      </c>
      <c r="F526" s="54">
        <f t="shared" si="28"/>
        <v>15.87</v>
      </c>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63" t="s">
        <v>866</v>
      </c>
      <c r="C527" s="52"/>
      <c r="D527" s="49">
        <v>3.0</v>
      </c>
      <c r="E527" s="50">
        <v>5.29</v>
      </c>
      <c r="F527" s="54">
        <f t="shared" si="28"/>
        <v>15.87</v>
      </c>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63" t="s">
        <v>867</v>
      </c>
      <c r="C528" s="52"/>
      <c r="D528" s="49">
        <v>1.0</v>
      </c>
      <c r="E528" s="50">
        <v>3.99</v>
      </c>
      <c r="F528" s="54">
        <f t="shared" si="28"/>
        <v>3.99</v>
      </c>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63" t="s">
        <v>868</v>
      </c>
      <c r="C529" s="52"/>
      <c r="D529" s="49">
        <v>23.0</v>
      </c>
      <c r="E529" s="50">
        <v>1.99</v>
      </c>
      <c r="F529" s="54">
        <f t="shared" si="28"/>
        <v>45.77</v>
      </c>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63" t="s">
        <v>869</v>
      </c>
      <c r="C530" s="52"/>
      <c r="D530" s="49">
        <v>1.0</v>
      </c>
      <c r="E530" s="50">
        <v>30.99</v>
      </c>
      <c r="F530" s="54">
        <f t="shared" si="28"/>
        <v>30.99</v>
      </c>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63" t="s">
        <v>870</v>
      </c>
      <c r="C531" s="52"/>
      <c r="D531" s="49">
        <v>1.0</v>
      </c>
      <c r="E531" s="50">
        <v>6.49</v>
      </c>
      <c r="F531" s="54">
        <f t="shared" si="28"/>
        <v>6.49</v>
      </c>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63" t="s">
        <v>871</v>
      </c>
      <c r="C532" s="52"/>
      <c r="D532" s="49">
        <v>1.0</v>
      </c>
      <c r="E532" s="50">
        <v>12.19</v>
      </c>
      <c r="F532" s="54">
        <f t="shared" si="28"/>
        <v>12.19</v>
      </c>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63" t="s">
        <v>367</v>
      </c>
      <c r="C533" s="52"/>
      <c r="D533" s="49">
        <v>1.0</v>
      </c>
      <c r="E533" s="50">
        <v>11.99</v>
      </c>
      <c r="F533" s="54">
        <f t="shared" si="28"/>
        <v>11.99</v>
      </c>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63" t="s">
        <v>872</v>
      </c>
      <c r="C534" s="52"/>
      <c r="D534" s="49">
        <v>1.0</v>
      </c>
      <c r="E534" s="50">
        <v>9.29</v>
      </c>
      <c r="F534" s="54">
        <f t="shared" si="28"/>
        <v>9.29</v>
      </c>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63" t="s">
        <v>873</v>
      </c>
      <c r="C535" s="52"/>
      <c r="D535" s="49">
        <v>1.0</v>
      </c>
      <c r="E535" s="50">
        <v>3.49</v>
      </c>
      <c r="F535" s="54">
        <f t="shared" si="28"/>
        <v>3.49</v>
      </c>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63" t="s">
        <v>874</v>
      </c>
      <c r="C536" s="52"/>
      <c r="D536" s="49">
        <v>2.0</v>
      </c>
      <c r="E536" s="50">
        <v>3.19</v>
      </c>
      <c r="F536" s="54">
        <f t="shared" si="28"/>
        <v>6.38</v>
      </c>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63" t="s">
        <v>875</v>
      </c>
      <c r="C537" s="52"/>
      <c r="D537" s="49">
        <v>1.0</v>
      </c>
      <c r="E537" s="50">
        <v>2.39</v>
      </c>
      <c r="F537" s="54">
        <f t="shared" si="28"/>
        <v>2.39</v>
      </c>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63" t="s">
        <v>876</v>
      </c>
      <c r="C538" s="52"/>
      <c r="D538" s="49">
        <v>1.0</v>
      </c>
      <c r="E538" s="50">
        <v>44.99</v>
      </c>
      <c r="F538" s="54">
        <f t="shared" si="28"/>
        <v>44.99</v>
      </c>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63" t="s">
        <v>877</v>
      </c>
      <c r="C539" s="52"/>
      <c r="D539" s="49">
        <v>1.0</v>
      </c>
      <c r="E539" s="50">
        <v>6.99</v>
      </c>
      <c r="F539" s="54">
        <f t="shared" si="28"/>
        <v>6.99</v>
      </c>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63" t="s">
        <v>878</v>
      </c>
      <c r="C540" s="52"/>
      <c r="D540" s="49">
        <v>1.0</v>
      </c>
      <c r="E540" s="50">
        <v>12.99</v>
      </c>
      <c r="F540" s="54">
        <f t="shared" si="28"/>
        <v>12.99</v>
      </c>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63" t="s">
        <v>879</v>
      </c>
      <c r="C541" s="52"/>
      <c r="D541" s="49">
        <v>1.0</v>
      </c>
      <c r="E541" s="50">
        <v>13.49</v>
      </c>
      <c r="F541" s="54">
        <f t="shared" si="28"/>
        <v>13.49</v>
      </c>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63" t="s">
        <v>879</v>
      </c>
      <c r="C542" s="52"/>
      <c r="D542" s="49">
        <v>1.0</v>
      </c>
      <c r="E542" s="50">
        <v>7.29</v>
      </c>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63" t="s">
        <v>880</v>
      </c>
      <c r="C543" s="52"/>
      <c r="D543" s="49">
        <v>1.0</v>
      </c>
      <c r="E543" s="50">
        <v>5.99</v>
      </c>
      <c r="F543" s="54">
        <f t="shared" ref="F543:F546" si="29">MULTIPLY(D543, E543)</f>
        <v>5.99</v>
      </c>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63" t="s">
        <v>881</v>
      </c>
      <c r="C544" s="52"/>
      <c r="D544" s="49">
        <v>1.0</v>
      </c>
      <c r="E544" s="50">
        <v>34.99</v>
      </c>
      <c r="F544" s="54">
        <f t="shared" si="29"/>
        <v>34.99</v>
      </c>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63" t="s">
        <v>882</v>
      </c>
      <c r="C545" s="52"/>
      <c r="D545" s="49">
        <v>4.0</v>
      </c>
      <c r="E545" s="52"/>
      <c r="F545" s="52">
        <f t="shared" si="29"/>
        <v>0</v>
      </c>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63" t="s">
        <v>883</v>
      </c>
      <c r="C546" s="52"/>
      <c r="D546" s="49">
        <v>1.0</v>
      </c>
      <c r="E546" s="50">
        <v>20.79</v>
      </c>
      <c r="F546" s="54">
        <f t="shared" si="29"/>
        <v>20.79</v>
      </c>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63" t="s">
        <v>884</v>
      </c>
      <c r="C547" s="52"/>
      <c r="D547" s="49">
        <v>1.0</v>
      </c>
      <c r="E547" s="50">
        <v>17.49</v>
      </c>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63" t="s">
        <v>885</v>
      </c>
      <c r="C548" s="52"/>
      <c r="D548" s="49">
        <v>4.0</v>
      </c>
      <c r="E548" s="52"/>
      <c r="F548" s="52">
        <f t="shared" ref="F548:F574" si="30">MULTIPLY(D548, E548)</f>
        <v>0</v>
      </c>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63" t="s">
        <v>886</v>
      </c>
      <c r="C549" s="52"/>
      <c r="D549" s="49">
        <v>1.0</v>
      </c>
      <c r="E549" s="50">
        <v>3.99</v>
      </c>
      <c r="F549" s="54">
        <f t="shared" si="30"/>
        <v>3.99</v>
      </c>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63" t="s">
        <v>887</v>
      </c>
      <c r="C550" s="52"/>
      <c r="D550" s="49">
        <v>2.0</v>
      </c>
      <c r="E550" s="52"/>
      <c r="F550" s="52">
        <f t="shared" si="30"/>
        <v>0</v>
      </c>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63" t="s">
        <v>888</v>
      </c>
      <c r="C551" s="52"/>
      <c r="D551" s="49">
        <v>13.0</v>
      </c>
      <c r="E551" s="50">
        <v>1.99</v>
      </c>
      <c r="F551" s="54">
        <f t="shared" si="30"/>
        <v>25.87</v>
      </c>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63" t="s">
        <v>889</v>
      </c>
      <c r="C552" s="52"/>
      <c r="D552" s="49">
        <v>1.0</v>
      </c>
      <c r="E552" s="50">
        <v>11.49</v>
      </c>
      <c r="F552" s="54">
        <f t="shared" si="30"/>
        <v>11.49</v>
      </c>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63" t="s">
        <v>890</v>
      </c>
      <c r="C553" s="52"/>
      <c r="D553" s="49">
        <v>1.0</v>
      </c>
      <c r="E553" s="50">
        <v>5.69</v>
      </c>
      <c r="F553" s="54">
        <f t="shared" si="30"/>
        <v>5.69</v>
      </c>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63" t="s">
        <v>891</v>
      </c>
      <c r="C554" s="52"/>
      <c r="D554" s="49">
        <v>2.0</v>
      </c>
      <c r="E554" s="50">
        <v>10.79</v>
      </c>
      <c r="F554" s="54">
        <f t="shared" si="30"/>
        <v>21.58</v>
      </c>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63" t="s">
        <v>892</v>
      </c>
      <c r="C555" s="52"/>
      <c r="D555" s="49">
        <v>1.0</v>
      </c>
      <c r="E555" s="52"/>
      <c r="F555" s="52">
        <f t="shared" si="30"/>
        <v>0</v>
      </c>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63" t="s">
        <v>893</v>
      </c>
      <c r="C556" s="52"/>
      <c r="D556" s="49">
        <v>1.0</v>
      </c>
      <c r="E556" s="50">
        <v>10.49</v>
      </c>
      <c r="F556" s="54">
        <f t="shared" si="30"/>
        <v>10.49</v>
      </c>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63" t="s">
        <v>844</v>
      </c>
      <c r="C557" s="52"/>
      <c r="D557" s="49">
        <v>1.0</v>
      </c>
      <c r="E557" s="50">
        <v>3.89</v>
      </c>
      <c r="F557" s="54">
        <f t="shared" si="30"/>
        <v>3.89</v>
      </c>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63" t="s">
        <v>894</v>
      </c>
      <c r="C558" s="52"/>
      <c r="D558" s="49">
        <v>1.0</v>
      </c>
      <c r="E558" s="50">
        <v>6.79</v>
      </c>
      <c r="F558" s="54">
        <f t="shared" si="30"/>
        <v>6.79</v>
      </c>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63" t="s">
        <v>895</v>
      </c>
      <c r="C559" s="52"/>
      <c r="D559" s="49">
        <v>1.0</v>
      </c>
      <c r="E559" s="50">
        <v>1.99</v>
      </c>
      <c r="F559" s="54">
        <f t="shared" si="30"/>
        <v>1.99</v>
      </c>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63" t="s">
        <v>896</v>
      </c>
      <c r="C560" s="52"/>
      <c r="D560" s="49">
        <v>1.0</v>
      </c>
      <c r="E560" s="50">
        <v>17.49</v>
      </c>
      <c r="F560" s="54">
        <f t="shared" si="30"/>
        <v>17.49</v>
      </c>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63" t="s">
        <v>897</v>
      </c>
      <c r="C561" s="52"/>
      <c r="D561" s="49">
        <v>4.0</v>
      </c>
      <c r="E561" s="50">
        <v>6.69</v>
      </c>
      <c r="F561" s="54">
        <f t="shared" si="30"/>
        <v>26.76</v>
      </c>
      <c r="G561" s="54">
        <f>multiply(E561, 2)</f>
        <v>13.38</v>
      </c>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63" t="s">
        <v>898</v>
      </c>
      <c r="C562" s="52"/>
      <c r="D562" s="49">
        <v>1.0</v>
      </c>
      <c r="E562" s="50">
        <v>2.69</v>
      </c>
      <c r="F562" s="54">
        <f t="shared" si="30"/>
        <v>2.69</v>
      </c>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63" t="s">
        <v>899</v>
      </c>
      <c r="C563" s="52"/>
      <c r="D563" s="49">
        <v>1.0</v>
      </c>
      <c r="E563" s="50">
        <v>20.49</v>
      </c>
      <c r="F563" s="54">
        <f t="shared" si="30"/>
        <v>20.49</v>
      </c>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63" t="s">
        <v>900</v>
      </c>
      <c r="C564" s="52"/>
      <c r="D564" s="49">
        <v>1.0</v>
      </c>
      <c r="E564" s="52"/>
      <c r="F564" s="52">
        <f t="shared" si="30"/>
        <v>0</v>
      </c>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63" t="s">
        <v>901</v>
      </c>
      <c r="C565" s="52"/>
      <c r="D565" s="49">
        <v>1.0</v>
      </c>
      <c r="E565" s="50">
        <v>13.79</v>
      </c>
      <c r="F565" s="54">
        <f t="shared" si="30"/>
        <v>13.79</v>
      </c>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63" t="s">
        <v>902</v>
      </c>
      <c r="C566" s="52"/>
      <c r="D566" s="49">
        <v>17.0</v>
      </c>
      <c r="E566" s="50">
        <v>2.79</v>
      </c>
      <c r="F566" s="54">
        <f t="shared" si="30"/>
        <v>47.43</v>
      </c>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63" t="s">
        <v>903</v>
      </c>
      <c r="C567" s="52"/>
      <c r="D567" s="49">
        <v>1.0</v>
      </c>
      <c r="E567" s="50">
        <v>6.29</v>
      </c>
      <c r="F567" s="54">
        <f t="shared" si="30"/>
        <v>6.29</v>
      </c>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63" t="s">
        <v>904</v>
      </c>
      <c r="C568" s="52"/>
      <c r="D568" s="49">
        <v>7.0</v>
      </c>
      <c r="E568" s="50">
        <v>2.79</v>
      </c>
      <c r="F568" s="54">
        <f t="shared" si="30"/>
        <v>19.53</v>
      </c>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63" t="s">
        <v>905</v>
      </c>
      <c r="C569" s="52"/>
      <c r="D569" s="49">
        <v>4.0</v>
      </c>
      <c r="E569" s="50">
        <v>1.79</v>
      </c>
      <c r="F569" s="54">
        <f t="shared" si="30"/>
        <v>7.16</v>
      </c>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63" t="s">
        <v>906</v>
      </c>
      <c r="C570" s="52"/>
      <c r="D570" s="49">
        <v>2.0</v>
      </c>
      <c r="E570" s="50">
        <v>3.59</v>
      </c>
      <c r="F570" s="54">
        <f t="shared" si="30"/>
        <v>7.18</v>
      </c>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63" t="s">
        <v>907</v>
      </c>
      <c r="C571" s="52"/>
      <c r="D571" s="49">
        <v>1.0</v>
      </c>
      <c r="E571" s="50">
        <v>3.99</v>
      </c>
      <c r="F571" s="54">
        <f t="shared" si="30"/>
        <v>3.99</v>
      </c>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63" t="s">
        <v>908</v>
      </c>
      <c r="C572" s="52"/>
      <c r="D572" s="49">
        <v>1.0</v>
      </c>
      <c r="E572" s="50">
        <v>1.79</v>
      </c>
      <c r="F572" s="54">
        <f t="shared" si="30"/>
        <v>1.79</v>
      </c>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63" t="s">
        <v>909</v>
      </c>
      <c r="C573" s="52"/>
      <c r="D573" s="49">
        <v>1.0</v>
      </c>
      <c r="E573" s="50">
        <v>21.99</v>
      </c>
      <c r="F573" s="54">
        <f t="shared" si="30"/>
        <v>21.99</v>
      </c>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63" t="s">
        <v>910</v>
      </c>
      <c r="C574" s="52"/>
      <c r="D574" s="49">
        <v>1.0</v>
      </c>
      <c r="E574" s="50">
        <v>7.49</v>
      </c>
      <c r="F574" s="54">
        <f t="shared" si="30"/>
        <v>7.49</v>
      </c>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63" t="s">
        <v>911</v>
      </c>
      <c r="C575" s="52"/>
      <c r="D575" s="49">
        <v>1.0</v>
      </c>
      <c r="E575" s="50">
        <v>12.99</v>
      </c>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63" t="s">
        <v>912</v>
      </c>
      <c r="C576" s="52"/>
      <c r="D576" s="49">
        <v>20.0</v>
      </c>
      <c r="E576" s="50">
        <v>4.99</v>
      </c>
      <c r="F576" s="54">
        <f t="shared" ref="F576:F577" si="31">MULTIPLY(D576, E576)</f>
        <v>99.8</v>
      </c>
      <c r="G576" s="52"/>
      <c r="H576" s="54">
        <f>sum(F512:G576)</f>
        <v>1074.37</v>
      </c>
      <c r="I576" s="52"/>
      <c r="J576" s="52"/>
      <c r="K576" s="52"/>
      <c r="L576" s="52"/>
      <c r="M576" s="52"/>
      <c r="N576" s="52"/>
      <c r="O576" s="52"/>
      <c r="P576" s="52"/>
      <c r="Q576" s="52"/>
      <c r="R576" s="52"/>
      <c r="S576" s="52"/>
      <c r="T576" s="52"/>
      <c r="U576" s="52"/>
      <c r="V576" s="52"/>
      <c r="W576" s="52"/>
      <c r="X576" s="52"/>
      <c r="Y576" s="52"/>
      <c r="Z576" s="52"/>
      <c r="AA576" s="52"/>
      <c r="AB576" s="52"/>
      <c r="AC576" s="52"/>
    </row>
    <row r="577">
      <c r="A577" s="48">
        <v>44104.0</v>
      </c>
      <c r="B577" s="63" t="s">
        <v>913</v>
      </c>
      <c r="C577" s="52"/>
      <c r="D577" s="49">
        <v>49.0</v>
      </c>
      <c r="E577" s="50">
        <v>2.49</v>
      </c>
      <c r="F577" s="54">
        <f t="shared" si="31"/>
        <v>122.01</v>
      </c>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63" t="s">
        <v>914</v>
      </c>
      <c r="C578" s="52"/>
      <c r="D578" s="49">
        <v>2.0</v>
      </c>
      <c r="E578" s="50">
        <v>3.29</v>
      </c>
      <c r="F578" s="52"/>
      <c r="G578" s="54">
        <f t="shared" ref="G578:G579" si="32">multiply(D578, E578)</f>
        <v>6.58</v>
      </c>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63" t="s">
        <v>915</v>
      </c>
      <c r="C579" s="52"/>
      <c r="D579" s="49">
        <v>6.0</v>
      </c>
      <c r="E579" s="50">
        <v>3.29</v>
      </c>
      <c r="F579" s="52"/>
      <c r="G579" s="54">
        <f t="shared" si="32"/>
        <v>19.74</v>
      </c>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63" t="s">
        <v>916</v>
      </c>
      <c r="C580" s="52"/>
      <c r="D580" s="49">
        <v>4.0</v>
      </c>
      <c r="E580" s="52"/>
      <c r="F580" s="52">
        <f t="shared" ref="F580:F613" si="33">MULTIPLY(D580, E580)</f>
        <v>0</v>
      </c>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63" t="s">
        <v>917</v>
      </c>
      <c r="C581" s="52"/>
      <c r="D581" s="49">
        <v>4.0</v>
      </c>
      <c r="E581" s="50">
        <v>2.99</v>
      </c>
      <c r="F581" s="54">
        <f t="shared" si="33"/>
        <v>11.96</v>
      </c>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63" t="s">
        <v>918</v>
      </c>
      <c r="C582" s="52"/>
      <c r="D582" s="49">
        <v>1.0</v>
      </c>
      <c r="E582" s="50">
        <v>2.69</v>
      </c>
      <c r="F582" s="54">
        <f t="shared" si="33"/>
        <v>2.69</v>
      </c>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63" t="s">
        <v>919</v>
      </c>
      <c r="C583" s="52"/>
      <c r="D583" s="49">
        <v>3.0</v>
      </c>
      <c r="E583" s="50">
        <v>1.99</v>
      </c>
      <c r="F583" s="54">
        <f t="shared" si="33"/>
        <v>5.97</v>
      </c>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63" t="s">
        <v>920</v>
      </c>
      <c r="C584" s="52"/>
      <c r="D584" s="49">
        <v>3.0</v>
      </c>
      <c r="E584" s="50">
        <v>2.69</v>
      </c>
      <c r="F584" s="54">
        <f t="shared" si="33"/>
        <v>8.07</v>
      </c>
      <c r="G584" s="52"/>
      <c r="H584" s="54">
        <f>sum(F577:G584)</f>
        <v>177.02</v>
      </c>
      <c r="I584" s="52"/>
      <c r="J584" s="52"/>
      <c r="K584" s="52"/>
      <c r="L584" s="52"/>
      <c r="M584" s="52"/>
      <c r="N584" s="52"/>
      <c r="O584" s="52"/>
      <c r="P584" s="52"/>
      <c r="Q584" s="52"/>
      <c r="R584" s="52"/>
      <c r="S584" s="52"/>
      <c r="T584" s="52"/>
      <c r="U584" s="52"/>
      <c r="V584" s="52"/>
      <c r="W584" s="52"/>
      <c r="X584" s="52"/>
      <c r="Y584" s="52"/>
      <c r="Z584" s="52"/>
      <c r="AA584" s="52"/>
      <c r="AB584" s="52"/>
      <c r="AC584" s="52"/>
    </row>
    <row r="585">
      <c r="A585" s="48">
        <v>44118.0</v>
      </c>
      <c r="B585" s="63" t="s">
        <v>921</v>
      </c>
      <c r="C585" s="52"/>
      <c r="D585" s="49">
        <v>6.0</v>
      </c>
      <c r="E585" s="50">
        <v>23.99</v>
      </c>
      <c r="F585" s="54">
        <f t="shared" si="33"/>
        <v>143.94</v>
      </c>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63" t="s">
        <v>922</v>
      </c>
      <c r="C586" s="52"/>
      <c r="D586" s="49">
        <v>12.0</v>
      </c>
      <c r="E586" s="50">
        <v>3.29</v>
      </c>
      <c r="F586" s="54">
        <f t="shared" si="33"/>
        <v>39.48</v>
      </c>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63" t="s">
        <v>923</v>
      </c>
      <c r="C587" s="52"/>
      <c r="D587" s="49">
        <v>1.0</v>
      </c>
      <c r="E587" s="52"/>
      <c r="F587" s="52">
        <f t="shared" si="33"/>
        <v>0</v>
      </c>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63" t="s">
        <v>924</v>
      </c>
      <c r="C588" s="52"/>
      <c r="D588" s="49">
        <v>25.0</v>
      </c>
      <c r="E588" s="50">
        <v>3.29</v>
      </c>
      <c r="F588" s="54">
        <f t="shared" si="33"/>
        <v>82.25</v>
      </c>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63" t="s">
        <v>925</v>
      </c>
      <c r="C589" s="52"/>
      <c r="D589" s="49">
        <v>3.0</v>
      </c>
      <c r="E589" s="50">
        <v>2.99</v>
      </c>
      <c r="F589" s="54">
        <f t="shared" si="33"/>
        <v>8.97</v>
      </c>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63" t="s">
        <v>926</v>
      </c>
      <c r="C590" s="52"/>
      <c r="D590" s="49">
        <v>1.0</v>
      </c>
      <c r="E590" s="50">
        <v>2.67</v>
      </c>
      <c r="F590" s="54">
        <f t="shared" si="33"/>
        <v>2.67</v>
      </c>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63" t="s">
        <v>927</v>
      </c>
      <c r="C591" s="52"/>
      <c r="D591" s="49">
        <v>1.0</v>
      </c>
      <c r="E591" s="52"/>
      <c r="F591" s="52">
        <f t="shared" si="33"/>
        <v>0</v>
      </c>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63" t="s">
        <v>928</v>
      </c>
      <c r="C592" s="52"/>
      <c r="D592" s="49">
        <v>1.0</v>
      </c>
      <c r="E592" s="52"/>
      <c r="F592" s="52">
        <f t="shared" si="33"/>
        <v>0</v>
      </c>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63" t="s">
        <v>929</v>
      </c>
      <c r="C593" s="52"/>
      <c r="D593" s="49">
        <v>3.0</v>
      </c>
      <c r="E593" s="50">
        <v>4.99</v>
      </c>
      <c r="F593" s="54">
        <f t="shared" si="33"/>
        <v>14.97</v>
      </c>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63" t="s">
        <v>930</v>
      </c>
      <c r="C594" s="52"/>
      <c r="D594" s="49">
        <v>10.0</v>
      </c>
      <c r="E594" s="50">
        <v>2.59</v>
      </c>
      <c r="F594" s="54">
        <f t="shared" si="33"/>
        <v>25.9</v>
      </c>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63" t="s">
        <v>931</v>
      </c>
      <c r="C595" s="52"/>
      <c r="D595" s="49">
        <v>1.0</v>
      </c>
      <c r="E595" s="50">
        <v>19.99</v>
      </c>
      <c r="F595" s="54">
        <f t="shared" si="33"/>
        <v>19.99</v>
      </c>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63" t="s">
        <v>932</v>
      </c>
      <c r="C596" s="52"/>
      <c r="D596" s="49">
        <v>1.0</v>
      </c>
      <c r="E596" s="50">
        <v>4.49</v>
      </c>
      <c r="F596" s="54">
        <f t="shared" si="33"/>
        <v>4.49</v>
      </c>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63" t="s">
        <v>933</v>
      </c>
      <c r="C597" s="52"/>
      <c r="D597" s="49">
        <v>2.0</v>
      </c>
      <c r="E597" s="50">
        <v>3.99</v>
      </c>
      <c r="F597" s="54">
        <f t="shared" si="33"/>
        <v>7.98</v>
      </c>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63" t="s">
        <v>934</v>
      </c>
      <c r="C598" s="52"/>
      <c r="D598" s="49">
        <v>1.0</v>
      </c>
      <c r="E598" s="52"/>
      <c r="F598" s="52">
        <f t="shared" si="33"/>
        <v>0</v>
      </c>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63" t="s">
        <v>935</v>
      </c>
      <c r="C599" s="52"/>
      <c r="D599" s="49">
        <v>5.0</v>
      </c>
      <c r="E599" s="50">
        <v>1.99</v>
      </c>
      <c r="F599" s="54">
        <f t="shared" si="33"/>
        <v>9.95</v>
      </c>
      <c r="G599" s="52"/>
      <c r="H599" s="54">
        <f>sum(F585:G599)</f>
        <v>360.59</v>
      </c>
      <c r="I599" s="52"/>
      <c r="J599" s="52"/>
      <c r="K599" s="52"/>
      <c r="L599" s="52"/>
      <c r="M599" s="52"/>
      <c r="N599" s="52"/>
      <c r="O599" s="52"/>
      <c r="P599" s="52"/>
      <c r="Q599" s="52"/>
      <c r="R599" s="52"/>
      <c r="S599" s="52"/>
      <c r="T599" s="52"/>
      <c r="U599" s="52"/>
      <c r="V599" s="52"/>
      <c r="W599" s="52"/>
      <c r="X599" s="52"/>
      <c r="Y599" s="52"/>
      <c r="Z599" s="52"/>
      <c r="AA599" s="52"/>
      <c r="AB599" s="52"/>
      <c r="AC599" s="52"/>
    </row>
    <row r="600">
      <c r="A600" s="48">
        <v>44126.0</v>
      </c>
      <c r="B600" s="63" t="s">
        <v>936</v>
      </c>
      <c r="C600" s="52"/>
      <c r="D600" s="49">
        <v>57.0</v>
      </c>
      <c r="E600" s="50">
        <v>1.99</v>
      </c>
      <c r="F600" s="54">
        <f t="shared" si="33"/>
        <v>113.43</v>
      </c>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63" t="s">
        <v>937</v>
      </c>
      <c r="C601" s="52"/>
      <c r="D601" s="49">
        <v>1.0</v>
      </c>
      <c r="E601" s="50">
        <v>49.99</v>
      </c>
      <c r="F601" s="54">
        <f t="shared" si="33"/>
        <v>49.99</v>
      </c>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63" t="s">
        <v>938</v>
      </c>
      <c r="C602" s="52"/>
      <c r="D602" s="49">
        <v>2.0</v>
      </c>
      <c r="E602" s="50">
        <v>2.99</v>
      </c>
      <c r="F602" s="54">
        <f t="shared" si="33"/>
        <v>5.98</v>
      </c>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63" t="s">
        <v>939</v>
      </c>
      <c r="C603" s="52"/>
      <c r="D603" s="49">
        <v>1.0</v>
      </c>
      <c r="E603" s="50">
        <v>19.97</v>
      </c>
      <c r="F603" s="54">
        <f t="shared" si="33"/>
        <v>19.97</v>
      </c>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63" t="s">
        <v>940</v>
      </c>
      <c r="C604" s="52"/>
      <c r="D604" s="49">
        <v>2.0</v>
      </c>
      <c r="E604" s="50">
        <v>2.99</v>
      </c>
      <c r="F604" s="54">
        <f t="shared" si="33"/>
        <v>5.98</v>
      </c>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63" t="s">
        <v>941</v>
      </c>
      <c r="C605" s="52"/>
      <c r="D605" s="49">
        <v>1.0</v>
      </c>
      <c r="E605" s="50">
        <v>19.95</v>
      </c>
      <c r="F605" s="54">
        <f t="shared" si="33"/>
        <v>19.95</v>
      </c>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63" t="s">
        <v>942</v>
      </c>
      <c r="C606" s="52"/>
      <c r="D606" s="49">
        <v>1.0</v>
      </c>
      <c r="E606" s="50">
        <v>1.89</v>
      </c>
      <c r="F606" s="54">
        <f t="shared" si="33"/>
        <v>1.89</v>
      </c>
      <c r="G606" s="52"/>
      <c r="H606" s="54">
        <f>sum(F600:F606)</f>
        <v>217.19</v>
      </c>
      <c r="I606" s="52"/>
      <c r="J606" s="52"/>
      <c r="K606" s="52"/>
      <c r="L606" s="52"/>
      <c r="M606" s="52"/>
      <c r="N606" s="52"/>
      <c r="O606" s="52"/>
      <c r="P606" s="52"/>
      <c r="Q606" s="52"/>
      <c r="R606" s="52"/>
      <c r="S606" s="52"/>
      <c r="T606" s="52"/>
      <c r="U606" s="52"/>
      <c r="V606" s="52"/>
      <c r="W606" s="52"/>
      <c r="X606" s="52"/>
      <c r="Y606" s="52"/>
      <c r="Z606" s="52"/>
      <c r="AA606" s="52"/>
      <c r="AB606" s="52"/>
      <c r="AC606" s="52"/>
    </row>
    <row r="607">
      <c r="A607" s="48">
        <v>44127.0</v>
      </c>
      <c r="B607" s="63" t="s">
        <v>943</v>
      </c>
      <c r="C607" s="52"/>
      <c r="D607" s="49">
        <v>15.0</v>
      </c>
      <c r="E607" s="50">
        <v>1.49</v>
      </c>
      <c r="F607" s="54">
        <f t="shared" si="33"/>
        <v>22.35</v>
      </c>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63" t="s">
        <v>944</v>
      </c>
      <c r="C608" s="52"/>
      <c r="D608" s="49">
        <v>8.0</v>
      </c>
      <c r="E608" s="50">
        <v>2.59</v>
      </c>
      <c r="F608" s="54">
        <f t="shared" si="33"/>
        <v>20.72</v>
      </c>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63" t="s">
        <v>945</v>
      </c>
      <c r="C609" s="52"/>
      <c r="D609" s="49">
        <v>4.0</v>
      </c>
      <c r="E609" s="50">
        <v>2.99</v>
      </c>
      <c r="F609" s="54">
        <f t="shared" si="33"/>
        <v>11.96</v>
      </c>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63" t="s">
        <v>946</v>
      </c>
      <c r="C610" s="52"/>
      <c r="D610" s="49">
        <v>2.0</v>
      </c>
      <c r="E610" s="50">
        <v>2.99</v>
      </c>
      <c r="F610" s="54">
        <f t="shared" si="33"/>
        <v>5.98</v>
      </c>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63" t="s">
        <v>947</v>
      </c>
      <c r="C611" s="52"/>
      <c r="D611" s="49">
        <v>1.0</v>
      </c>
      <c r="E611" s="50">
        <v>6.99</v>
      </c>
      <c r="F611" s="54">
        <f t="shared" si="33"/>
        <v>6.99</v>
      </c>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63" t="s">
        <v>948</v>
      </c>
      <c r="C612" s="52"/>
      <c r="D612" s="49">
        <v>1.0</v>
      </c>
      <c r="E612" s="50">
        <v>6.29</v>
      </c>
      <c r="F612" s="54">
        <f t="shared" si="33"/>
        <v>6.29</v>
      </c>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63" t="s">
        <v>949</v>
      </c>
      <c r="C613" s="52"/>
      <c r="D613" s="49">
        <v>1.0</v>
      </c>
      <c r="E613" s="50">
        <v>69.99</v>
      </c>
      <c r="F613" s="54">
        <f t="shared" si="33"/>
        <v>69.99</v>
      </c>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63" t="s">
        <v>950</v>
      </c>
      <c r="C614" s="52"/>
      <c r="D614" s="49">
        <v>1.0</v>
      </c>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63" t="s">
        <v>951</v>
      </c>
      <c r="C615" s="52"/>
      <c r="D615" s="49">
        <v>1.0</v>
      </c>
      <c r="E615" s="50">
        <v>6.99</v>
      </c>
      <c r="F615" s="54">
        <f t="shared" ref="F615:F629" si="34">MULTIPLY(D615, E615)</f>
        <v>6.99</v>
      </c>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63" t="s">
        <v>952</v>
      </c>
      <c r="C616" s="52"/>
      <c r="D616" s="49">
        <v>1.0</v>
      </c>
      <c r="E616" s="50">
        <v>9.99</v>
      </c>
      <c r="F616" s="54">
        <f t="shared" si="34"/>
        <v>9.99</v>
      </c>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63" t="s">
        <v>953</v>
      </c>
      <c r="C617" s="52"/>
      <c r="D617" s="49">
        <v>1.0</v>
      </c>
      <c r="E617" s="50">
        <v>3.89</v>
      </c>
      <c r="F617" s="54">
        <f t="shared" si="34"/>
        <v>3.89</v>
      </c>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63" t="s">
        <v>954</v>
      </c>
      <c r="C618" s="52"/>
      <c r="D618" s="49">
        <v>1.0</v>
      </c>
      <c r="E618" s="50">
        <v>3.99</v>
      </c>
      <c r="F618" s="54">
        <f t="shared" si="34"/>
        <v>3.99</v>
      </c>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63" t="s">
        <v>955</v>
      </c>
      <c r="C619" s="52"/>
      <c r="D619" s="49">
        <v>1.0</v>
      </c>
      <c r="E619" s="50">
        <v>8.75</v>
      </c>
      <c r="F619" s="54">
        <f t="shared" si="34"/>
        <v>8.75</v>
      </c>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63" t="s">
        <v>956</v>
      </c>
      <c r="C620" s="52"/>
      <c r="D620" s="49">
        <v>1.0</v>
      </c>
      <c r="E620" s="50">
        <v>1.59</v>
      </c>
      <c r="F620" s="54">
        <f t="shared" si="34"/>
        <v>1.59</v>
      </c>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63" t="s">
        <v>957</v>
      </c>
      <c r="C621" s="52"/>
      <c r="D621" s="49">
        <v>1.0</v>
      </c>
      <c r="E621" s="50">
        <v>9.49</v>
      </c>
      <c r="F621" s="54">
        <f t="shared" si="34"/>
        <v>9.49</v>
      </c>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63" t="s">
        <v>958</v>
      </c>
      <c r="C622" s="52"/>
      <c r="D622" s="49">
        <v>1.0</v>
      </c>
      <c r="E622" s="50">
        <v>5.49</v>
      </c>
      <c r="F622" s="54">
        <f t="shared" si="34"/>
        <v>5.49</v>
      </c>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63" t="s">
        <v>959</v>
      </c>
      <c r="C623" s="52"/>
      <c r="D623" s="49">
        <v>1.0</v>
      </c>
      <c r="E623" s="50">
        <v>5.39</v>
      </c>
      <c r="F623" s="54">
        <f t="shared" si="34"/>
        <v>5.39</v>
      </c>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63" t="s">
        <v>960</v>
      </c>
      <c r="C624" s="52"/>
      <c r="D624" s="49">
        <v>8.0</v>
      </c>
      <c r="E624" s="50">
        <v>2.99</v>
      </c>
      <c r="F624" s="54">
        <f t="shared" si="34"/>
        <v>23.92</v>
      </c>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63" t="s">
        <v>961</v>
      </c>
      <c r="C625" s="52"/>
      <c r="D625" s="49">
        <v>1.0</v>
      </c>
      <c r="E625" s="50">
        <v>3.09</v>
      </c>
      <c r="F625" s="54">
        <f t="shared" si="34"/>
        <v>3.09</v>
      </c>
      <c r="G625" s="52"/>
      <c r="H625" s="54">
        <f>sum(F607:F625)</f>
        <v>226.86</v>
      </c>
      <c r="I625" s="52"/>
      <c r="J625" s="52"/>
      <c r="K625" s="52"/>
      <c r="L625" s="52"/>
      <c r="M625" s="52"/>
      <c r="N625" s="52"/>
      <c r="O625" s="52"/>
      <c r="P625" s="52"/>
      <c r="Q625" s="52"/>
      <c r="R625" s="52"/>
      <c r="S625" s="52"/>
      <c r="T625" s="52"/>
      <c r="U625" s="52"/>
      <c r="V625" s="52"/>
      <c r="W625" s="52"/>
      <c r="X625" s="52"/>
      <c r="Y625" s="52"/>
      <c r="Z625" s="52"/>
      <c r="AA625" s="52"/>
      <c r="AB625" s="52"/>
      <c r="AC625" s="52"/>
    </row>
    <row r="626">
      <c r="A626" s="48">
        <v>44133.0</v>
      </c>
      <c r="B626" s="63" t="s">
        <v>962</v>
      </c>
      <c r="C626" s="52"/>
      <c r="D626" s="49">
        <v>16.0</v>
      </c>
      <c r="E626" s="50">
        <v>2.49</v>
      </c>
      <c r="F626" s="54">
        <f t="shared" si="34"/>
        <v>39.84</v>
      </c>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63" t="s">
        <v>963</v>
      </c>
      <c r="C627" s="49" t="s">
        <v>964</v>
      </c>
      <c r="D627" s="49">
        <v>1.0</v>
      </c>
      <c r="E627" s="50">
        <v>6.29</v>
      </c>
      <c r="F627" s="54">
        <f t="shared" si="34"/>
        <v>6.29</v>
      </c>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63" t="s">
        <v>965</v>
      </c>
      <c r="C628" s="52"/>
      <c r="D628" s="49">
        <v>3.0</v>
      </c>
      <c r="E628" s="50">
        <v>3.99</v>
      </c>
      <c r="F628" s="54">
        <f t="shared" si="34"/>
        <v>11.97</v>
      </c>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63" t="s">
        <v>966</v>
      </c>
      <c r="C629" s="52"/>
      <c r="D629" s="49">
        <v>1.0</v>
      </c>
      <c r="E629" s="50">
        <v>3.49</v>
      </c>
      <c r="F629" s="54">
        <f t="shared" si="34"/>
        <v>3.49</v>
      </c>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63" t="s">
        <v>967</v>
      </c>
      <c r="C630" s="52"/>
      <c r="D630" s="49">
        <v>2.0</v>
      </c>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63" t="s">
        <v>968</v>
      </c>
      <c r="C631" s="52"/>
      <c r="D631" s="49">
        <v>2.0</v>
      </c>
      <c r="E631" s="50">
        <v>1.99</v>
      </c>
      <c r="F631" s="54">
        <f t="shared" ref="F631:F716" si="35">MULTIPLY(D631, E631)</f>
        <v>3.98</v>
      </c>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63" t="s">
        <v>969</v>
      </c>
      <c r="C632" s="52"/>
      <c r="D632" s="49">
        <v>4.0</v>
      </c>
      <c r="E632" s="50">
        <v>4.49</v>
      </c>
      <c r="F632" s="54">
        <f t="shared" si="35"/>
        <v>17.96</v>
      </c>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63" t="s">
        <v>970</v>
      </c>
      <c r="C633" s="52"/>
      <c r="D633" s="49">
        <v>1.0</v>
      </c>
      <c r="E633" s="50">
        <v>40.79</v>
      </c>
      <c r="F633" s="54">
        <f t="shared" si="35"/>
        <v>40.79</v>
      </c>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63" t="s">
        <v>971</v>
      </c>
      <c r="C634" s="52"/>
      <c r="D634" s="49">
        <v>1.0</v>
      </c>
      <c r="E634" s="50">
        <v>6.99</v>
      </c>
      <c r="F634" s="54">
        <f t="shared" si="35"/>
        <v>6.99</v>
      </c>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63" t="s">
        <v>972</v>
      </c>
      <c r="C635" s="52"/>
      <c r="D635" s="49">
        <v>1.0</v>
      </c>
      <c r="E635" s="50">
        <v>29.99</v>
      </c>
      <c r="F635" s="54">
        <f t="shared" si="35"/>
        <v>29.99</v>
      </c>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63" t="s">
        <v>973</v>
      </c>
      <c r="C636" s="52"/>
      <c r="D636" s="49">
        <v>2.0</v>
      </c>
      <c r="E636" s="50">
        <v>4.49</v>
      </c>
      <c r="F636" s="54">
        <f t="shared" si="35"/>
        <v>8.98</v>
      </c>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63" t="s">
        <v>974</v>
      </c>
      <c r="C637" s="52"/>
      <c r="D637" s="49">
        <v>9.0</v>
      </c>
      <c r="E637" s="50">
        <v>2.39</v>
      </c>
      <c r="F637" s="54">
        <f t="shared" si="35"/>
        <v>21.51</v>
      </c>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63" t="s">
        <v>975</v>
      </c>
      <c r="C638" s="52"/>
      <c r="D638" s="49">
        <v>4.0</v>
      </c>
      <c r="E638" s="50">
        <v>7.99</v>
      </c>
      <c r="F638" s="54">
        <f t="shared" si="35"/>
        <v>31.96</v>
      </c>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63" t="s">
        <v>976</v>
      </c>
      <c r="C639" s="52"/>
      <c r="D639" s="49">
        <v>3.0</v>
      </c>
      <c r="E639" s="50">
        <v>7.99</v>
      </c>
      <c r="F639" s="54">
        <f t="shared" si="35"/>
        <v>23.97</v>
      </c>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63" t="s">
        <v>977</v>
      </c>
      <c r="C640" s="52"/>
      <c r="D640" s="49">
        <v>1.0</v>
      </c>
      <c r="E640" s="50">
        <v>3.99</v>
      </c>
      <c r="F640" s="54">
        <f t="shared" si="35"/>
        <v>3.99</v>
      </c>
      <c r="G640" s="52"/>
      <c r="H640" s="54">
        <f>sum(F626:F640)</f>
        <v>251.71</v>
      </c>
      <c r="I640" s="52"/>
      <c r="J640" s="52"/>
      <c r="K640" s="52"/>
      <c r="L640" s="52"/>
      <c r="M640" s="52"/>
      <c r="N640" s="52"/>
      <c r="O640" s="52"/>
      <c r="P640" s="52"/>
      <c r="Q640" s="52"/>
      <c r="R640" s="52"/>
      <c r="S640" s="52"/>
      <c r="T640" s="52"/>
      <c r="U640" s="52"/>
      <c r="V640" s="52"/>
      <c r="W640" s="52"/>
      <c r="X640" s="52"/>
      <c r="Y640" s="52"/>
      <c r="Z640" s="52"/>
      <c r="AA640" s="52"/>
      <c r="AB640" s="52"/>
      <c r="AC640" s="52"/>
    </row>
    <row r="641">
      <c r="A641" s="71">
        <v>44135.0</v>
      </c>
      <c r="B641" s="72" t="s">
        <v>978</v>
      </c>
      <c r="C641" s="73"/>
      <c r="D641" s="74">
        <v>9.0</v>
      </c>
      <c r="E641" s="75">
        <v>2.49</v>
      </c>
      <c r="F641" s="54">
        <f t="shared" si="35"/>
        <v>22.41</v>
      </c>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76"/>
      <c r="B642" s="72" t="s">
        <v>979</v>
      </c>
      <c r="C642" s="73"/>
      <c r="D642" s="74">
        <v>8.0</v>
      </c>
      <c r="E642" s="77">
        <v>3.99</v>
      </c>
      <c r="F642" s="54">
        <f t="shared" si="35"/>
        <v>31.92</v>
      </c>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76"/>
      <c r="B643" s="78" t="s">
        <v>980</v>
      </c>
      <c r="C643" s="73"/>
      <c r="D643" s="74">
        <v>1.0</v>
      </c>
      <c r="E643" s="77">
        <v>2.99</v>
      </c>
      <c r="F643" s="54">
        <f t="shared" si="35"/>
        <v>2.99</v>
      </c>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76"/>
      <c r="B644" s="78" t="s">
        <v>981</v>
      </c>
      <c r="C644" s="73"/>
      <c r="D644" s="74">
        <v>1.0</v>
      </c>
      <c r="E644" s="77">
        <v>2.99</v>
      </c>
      <c r="F644" s="54">
        <f t="shared" si="35"/>
        <v>2.99</v>
      </c>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76"/>
      <c r="B645" s="72" t="s">
        <v>982</v>
      </c>
      <c r="C645" s="73"/>
      <c r="D645" s="74">
        <v>1.0</v>
      </c>
      <c r="E645" s="77">
        <v>2.99</v>
      </c>
      <c r="F645" s="54">
        <f t="shared" si="35"/>
        <v>2.99</v>
      </c>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76"/>
      <c r="B646" s="72" t="s">
        <v>983</v>
      </c>
      <c r="C646" s="73"/>
      <c r="D646" s="74">
        <v>1.0</v>
      </c>
      <c r="E646" s="77">
        <v>9.99</v>
      </c>
      <c r="F646" s="54">
        <f t="shared" si="35"/>
        <v>9.99</v>
      </c>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76"/>
      <c r="B647" s="72" t="s">
        <v>984</v>
      </c>
      <c r="C647" s="73"/>
      <c r="D647" s="74">
        <v>1.0</v>
      </c>
      <c r="E647" s="77">
        <v>1.99</v>
      </c>
      <c r="F647" s="54">
        <f t="shared" si="35"/>
        <v>1.99</v>
      </c>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76"/>
      <c r="B648" s="72" t="s">
        <v>985</v>
      </c>
      <c r="C648" s="73"/>
      <c r="D648" s="74">
        <v>5.0</v>
      </c>
      <c r="E648" s="77">
        <v>3.49</v>
      </c>
      <c r="F648" s="54">
        <f t="shared" si="35"/>
        <v>17.45</v>
      </c>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76"/>
      <c r="B649" s="72" t="s">
        <v>986</v>
      </c>
      <c r="C649" s="73"/>
      <c r="D649" s="74">
        <v>7.0</v>
      </c>
      <c r="E649" s="77">
        <v>2.59</v>
      </c>
      <c r="F649" s="54">
        <f t="shared" si="35"/>
        <v>18.13</v>
      </c>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76"/>
      <c r="B650" s="72" t="s">
        <v>987</v>
      </c>
      <c r="C650" s="73"/>
      <c r="D650" s="74">
        <v>1.0</v>
      </c>
      <c r="E650" s="77">
        <v>5.99</v>
      </c>
      <c r="F650" s="54">
        <f t="shared" si="35"/>
        <v>5.99</v>
      </c>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76"/>
      <c r="B651" s="72" t="s">
        <v>988</v>
      </c>
      <c r="C651" s="73"/>
      <c r="D651" s="74">
        <v>4.0</v>
      </c>
      <c r="E651" s="77">
        <v>1.29</v>
      </c>
      <c r="F651" s="54">
        <f t="shared" si="35"/>
        <v>5.16</v>
      </c>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76"/>
      <c r="B652" s="72" t="s">
        <v>989</v>
      </c>
      <c r="C652" s="73"/>
      <c r="D652" s="74">
        <v>1.0</v>
      </c>
      <c r="E652" s="77">
        <v>6.99</v>
      </c>
      <c r="F652" s="54">
        <f t="shared" si="35"/>
        <v>6.99</v>
      </c>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76"/>
      <c r="B653" s="72" t="s">
        <v>990</v>
      </c>
      <c r="C653" s="73"/>
      <c r="D653" s="74">
        <v>1.0</v>
      </c>
      <c r="E653" s="77">
        <v>5.99</v>
      </c>
      <c r="F653" s="54">
        <f t="shared" si="35"/>
        <v>5.99</v>
      </c>
      <c r="G653" s="52"/>
      <c r="H653" s="54">
        <f>sum(F641:F653)</f>
        <v>134.99</v>
      </c>
      <c r="I653" s="52"/>
      <c r="J653" s="52"/>
      <c r="K653" s="52"/>
      <c r="L653" s="52"/>
      <c r="M653" s="52"/>
      <c r="N653" s="52"/>
      <c r="O653" s="52"/>
      <c r="P653" s="52"/>
      <c r="Q653" s="52"/>
      <c r="R653" s="52"/>
      <c r="S653" s="52"/>
      <c r="T653" s="52"/>
      <c r="U653" s="52"/>
      <c r="V653" s="52"/>
      <c r="W653" s="52"/>
      <c r="X653" s="52"/>
      <c r="Y653" s="52"/>
      <c r="Z653" s="52"/>
      <c r="AA653" s="52"/>
      <c r="AB653" s="52"/>
      <c r="AC653" s="52"/>
    </row>
    <row r="654">
      <c r="A654" s="48">
        <v>44138.0</v>
      </c>
      <c r="B654" s="63" t="s">
        <v>991</v>
      </c>
      <c r="C654" s="52"/>
      <c r="D654" s="49">
        <v>2.0</v>
      </c>
      <c r="E654" s="50">
        <v>3.99</v>
      </c>
      <c r="F654" s="54">
        <f t="shared" si="35"/>
        <v>7.98</v>
      </c>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63" t="s">
        <v>978</v>
      </c>
      <c r="C655" s="52"/>
      <c r="D655" s="49">
        <v>2.0</v>
      </c>
      <c r="E655" s="50">
        <v>2.49</v>
      </c>
      <c r="F655" s="54">
        <f t="shared" si="35"/>
        <v>4.98</v>
      </c>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63" t="s">
        <v>992</v>
      </c>
      <c r="C656" s="52"/>
      <c r="D656" s="49">
        <v>1.0</v>
      </c>
      <c r="E656" s="50">
        <v>5.99</v>
      </c>
      <c r="F656" s="54">
        <f t="shared" si="35"/>
        <v>5.99</v>
      </c>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63" t="s">
        <v>993</v>
      </c>
      <c r="C657" s="52"/>
      <c r="D657" s="49">
        <v>1.0</v>
      </c>
      <c r="E657" s="50">
        <v>1.79</v>
      </c>
      <c r="F657" s="54">
        <f t="shared" si="35"/>
        <v>1.79</v>
      </c>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63" t="s">
        <v>994</v>
      </c>
      <c r="C658" s="49"/>
      <c r="D658" s="49">
        <v>1.0</v>
      </c>
      <c r="E658" s="50">
        <v>12.49</v>
      </c>
      <c r="F658" s="54">
        <f t="shared" si="35"/>
        <v>12.49</v>
      </c>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63" t="s">
        <v>995</v>
      </c>
      <c r="C659" s="52"/>
      <c r="D659" s="49">
        <v>1.0</v>
      </c>
      <c r="E659" s="50">
        <v>4.99</v>
      </c>
      <c r="F659" s="54">
        <f t="shared" si="35"/>
        <v>4.99</v>
      </c>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63" t="s">
        <v>996</v>
      </c>
      <c r="C660" s="52"/>
      <c r="D660" s="49">
        <v>1.0</v>
      </c>
      <c r="E660" s="50">
        <v>11.99</v>
      </c>
      <c r="F660" s="54">
        <f t="shared" si="35"/>
        <v>11.99</v>
      </c>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63" t="s">
        <v>997</v>
      </c>
      <c r="C661" s="52"/>
      <c r="D661" s="49">
        <v>1.0</v>
      </c>
      <c r="E661" s="50">
        <v>9.29</v>
      </c>
      <c r="F661" s="54">
        <f t="shared" si="35"/>
        <v>9.29</v>
      </c>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63" t="s">
        <v>998</v>
      </c>
      <c r="C662" s="52"/>
      <c r="D662" s="49">
        <v>2.0</v>
      </c>
      <c r="E662" s="50">
        <v>3.49</v>
      </c>
      <c r="F662" s="54">
        <f t="shared" si="35"/>
        <v>6.98</v>
      </c>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63" t="s">
        <v>999</v>
      </c>
      <c r="C663" s="52"/>
      <c r="D663" s="49">
        <v>1.0</v>
      </c>
      <c r="E663" s="50">
        <v>1.89</v>
      </c>
      <c r="F663" s="54">
        <f t="shared" si="35"/>
        <v>1.89</v>
      </c>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63" t="s">
        <v>1000</v>
      </c>
      <c r="C664" s="52"/>
      <c r="D664" s="49">
        <v>2.0</v>
      </c>
      <c r="E664" s="50">
        <v>9.49</v>
      </c>
      <c r="F664" s="54">
        <f t="shared" si="35"/>
        <v>18.98</v>
      </c>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63" t="s">
        <v>1001</v>
      </c>
      <c r="C665" s="52"/>
      <c r="D665" s="49">
        <v>2.0</v>
      </c>
      <c r="E665" s="50">
        <v>18.99</v>
      </c>
      <c r="F665" s="54">
        <f t="shared" si="35"/>
        <v>37.98</v>
      </c>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63" t="s">
        <v>1002</v>
      </c>
      <c r="C666" s="52"/>
      <c r="D666" s="49">
        <v>2.0</v>
      </c>
      <c r="E666" s="50">
        <v>4.99</v>
      </c>
      <c r="F666" s="54">
        <f t="shared" si="35"/>
        <v>9.98</v>
      </c>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63" t="s">
        <v>1003</v>
      </c>
      <c r="C667" s="52"/>
      <c r="D667" s="49">
        <v>1.0</v>
      </c>
      <c r="E667" s="50">
        <v>9.29</v>
      </c>
      <c r="F667" s="54">
        <f t="shared" si="35"/>
        <v>9.29</v>
      </c>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63" t="s">
        <v>1004</v>
      </c>
      <c r="C668" s="52"/>
      <c r="D668" s="49">
        <v>1.0</v>
      </c>
      <c r="E668" s="50">
        <v>1.99</v>
      </c>
      <c r="F668" s="54">
        <f t="shared" si="35"/>
        <v>1.99</v>
      </c>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63" t="s">
        <v>1005</v>
      </c>
      <c r="C669" s="52"/>
      <c r="D669" s="49">
        <v>3.0</v>
      </c>
      <c r="E669" s="50">
        <v>1.99</v>
      </c>
      <c r="F669" s="54">
        <f t="shared" si="35"/>
        <v>5.97</v>
      </c>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63" t="s">
        <v>1006</v>
      </c>
      <c r="C670" s="52"/>
      <c r="D670" s="49">
        <v>2.0</v>
      </c>
      <c r="E670" s="50">
        <v>9.99</v>
      </c>
      <c r="F670" s="54">
        <f t="shared" si="35"/>
        <v>19.98</v>
      </c>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63" t="s">
        <v>1007</v>
      </c>
      <c r="C671" s="52"/>
      <c r="D671" s="49">
        <v>2.0</v>
      </c>
      <c r="E671" s="50">
        <v>2.99</v>
      </c>
      <c r="F671" s="54">
        <f t="shared" si="35"/>
        <v>5.98</v>
      </c>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63" t="s">
        <v>1008</v>
      </c>
      <c r="C672" s="52"/>
      <c r="D672" s="49">
        <v>1.0</v>
      </c>
      <c r="E672" s="50">
        <v>2.99</v>
      </c>
      <c r="F672" s="54">
        <f t="shared" si="35"/>
        <v>2.99</v>
      </c>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63" t="s">
        <v>1009</v>
      </c>
      <c r="C673" s="52"/>
      <c r="D673" s="49">
        <v>1.0</v>
      </c>
      <c r="E673" s="50">
        <v>6.59</v>
      </c>
      <c r="F673" s="54">
        <f t="shared" si="35"/>
        <v>6.59</v>
      </c>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63" t="s">
        <v>1010</v>
      </c>
      <c r="C674" s="52"/>
      <c r="D674" s="49">
        <v>1.0</v>
      </c>
      <c r="E674" s="50">
        <v>18.99</v>
      </c>
      <c r="F674" s="54">
        <f t="shared" si="35"/>
        <v>18.99</v>
      </c>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63" t="s">
        <v>1011</v>
      </c>
      <c r="C675" s="52"/>
      <c r="D675" s="49">
        <v>30.0</v>
      </c>
      <c r="E675" s="50">
        <v>2.79</v>
      </c>
      <c r="F675" s="54">
        <f t="shared" si="35"/>
        <v>83.7</v>
      </c>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63" t="s">
        <v>1012</v>
      </c>
      <c r="C676" s="52"/>
      <c r="D676" s="49">
        <v>2.0</v>
      </c>
      <c r="E676" s="50">
        <v>1.39</v>
      </c>
      <c r="F676" s="54">
        <f t="shared" si="35"/>
        <v>2.78</v>
      </c>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63" t="s">
        <v>1013</v>
      </c>
      <c r="C677" s="52"/>
      <c r="D677" s="49">
        <v>1.0</v>
      </c>
      <c r="E677" s="50">
        <v>4.79</v>
      </c>
      <c r="F677" s="54">
        <f t="shared" si="35"/>
        <v>4.79</v>
      </c>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63" t="s">
        <v>1014</v>
      </c>
      <c r="C678" s="52"/>
      <c r="D678" s="49">
        <v>6.0</v>
      </c>
      <c r="E678" s="50">
        <v>3.19</v>
      </c>
      <c r="F678" s="54">
        <f t="shared" si="35"/>
        <v>19.14</v>
      </c>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63" t="s">
        <v>1015</v>
      </c>
      <c r="C679" s="52"/>
      <c r="D679" s="49">
        <v>1.0</v>
      </c>
      <c r="E679" s="50">
        <v>1.89</v>
      </c>
      <c r="F679" s="54">
        <f t="shared" si="35"/>
        <v>1.89</v>
      </c>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63" t="s">
        <v>1016</v>
      </c>
      <c r="C680" s="52"/>
      <c r="D680" s="49">
        <v>2.0</v>
      </c>
      <c r="E680" s="50">
        <v>6.99</v>
      </c>
      <c r="F680" s="54">
        <f t="shared" si="35"/>
        <v>13.98</v>
      </c>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63" t="s">
        <v>1017</v>
      </c>
      <c r="C681" s="52"/>
      <c r="D681" s="49">
        <v>3.0</v>
      </c>
      <c r="E681" s="50">
        <v>3.49</v>
      </c>
      <c r="F681" s="54">
        <f t="shared" si="35"/>
        <v>10.47</v>
      </c>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63" t="s">
        <v>913</v>
      </c>
      <c r="C682" s="52"/>
      <c r="D682" s="49">
        <v>1.0</v>
      </c>
      <c r="E682" s="50">
        <v>2.49</v>
      </c>
      <c r="F682" s="54">
        <f t="shared" si="35"/>
        <v>2.49</v>
      </c>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63" t="s">
        <v>1018</v>
      </c>
      <c r="C683" s="52"/>
      <c r="D683" s="49">
        <v>1.0</v>
      </c>
      <c r="E683" s="52"/>
      <c r="F683" s="52">
        <f t="shared" si="35"/>
        <v>0</v>
      </c>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63" t="s">
        <v>1019</v>
      </c>
      <c r="C684" s="52"/>
      <c r="D684" s="49">
        <v>1.0</v>
      </c>
      <c r="E684" s="50">
        <v>5.99</v>
      </c>
      <c r="F684" s="54">
        <f t="shared" si="35"/>
        <v>5.99</v>
      </c>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63" t="s">
        <v>1020</v>
      </c>
      <c r="C685" s="52"/>
      <c r="D685" s="49">
        <v>2.0</v>
      </c>
      <c r="E685" s="52"/>
      <c r="F685" s="52">
        <f t="shared" si="35"/>
        <v>0</v>
      </c>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63" t="s">
        <v>1021</v>
      </c>
      <c r="C686" s="52"/>
      <c r="D686" s="49">
        <v>1.0</v>
      </c>
      <c r="E686" s="50">
        <v>2.79</v>
      </c>
      <c r="F686" s="54">
        <f t="shared" si="35"/>
        <v>2.79</v>
      </c>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63" t="s">
        <v>1022</v>
      </c>
      <c r="C687" s="52"/>
      <c r="D687" s="49">
        <v>1.0</v>
      </c>
      <c r="E687" s="50">
        <v>9.79</v>
      </c>
      <c r="F687" s="54">
        <f t="shared" si="35"/>
        <v>9.79</v>
      </c>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63" t="s">
        <v>1023</v>
      </c>
      <c r="C688" s="52"/>
      <c r="D688" s="49">
        <v>2.0</v>
      </c>
      <c r="E688" s="50">
        <v>10.29</v>
      </c>
      <c r="F688" s="54">
        <f t="shared" si="35"/>
        <v>20.58</v>
      </c>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63" t="s">
        <v>1024</v>
      </c>
      <c r="C689" s="52"/>
      <c r="D689" s="49">
        <v>1.0</v>
      </c>
      <c r="E689" s="50">
        <v>3.89</v>
      </c>
      <c r="F689" s="54">
        <f t="shared" si="35"/>
        <v>3.89</v>
      </c>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63" t="s">
        <v>1025</v>
      </c>
      <c r="C690" s="52"/>
      <c r="D690" s="49">
        <v>1.0</v>
      </c>
      <c r="E690" s="50">
        <v>21.49</v>
      </c>
      <c r="F690" s="54">
        <f t="shared" si="35"/>
        <v>21.49</v>
      </c>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63" t="s">
        <v>1026</v>
      </c>
      <c r="C691" s="52"/>
      <c r="D691" s="49">
        <v>1.0</v>
      </c>
      <c r="E691" s="50">
        <v>9.29</v>
      </c>
      <c r="F691" s="54">
        <f t="shared" si="35"/>
        <v>9.29</v>
      </c>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63" t="s">
        <v>1027</v>
      </c>
      <c r="C692" s="52"/>
      <c r="D692" s="49">
        <v>1.0</v>
      </c>
      <c r="E692" s="50">
        <v>5.59</v>
      </c>
      <c r="F692" s="54">
        <f t="shared" si="35"/>
        <v>5.59</v>
      </c>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63" t="s">
        <v>1028</v>
      </c>
      <c r="C693" s="52"/>
      <c r="D693" s="49">
        <v>1.0</v>
      </c>
      <c r="E693" s="50">
        <v>2.99</v>
      </c>
      <c r="F693" s="54">
        <f t="shared" si="35"/>
        <v>2.99</v>
      </c>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63" t="s">
        <v>1029</v>
      </c>
      <c r="C694" s="52"/>
      <c r="D694" s="49">
        <v>1.0</v>
      </c>
      <c r="E694" s="50">
        <v>13.49</v>
      </c>
      <c r="F694" s="54">
        <f t="shared" si="35"/>
        <v>13.49</v>
      </c>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63" t="s">
        <v>1030</v>
      </c>
      <c r="C695" s="52"/>
      <c r="D695" s="49">
        <v>1.0</v>
      </c>
      <c r="E695" s="50">
        <v>1.79</v>
      </c>
      <c r="F695" s="54">
        <f t="shared" si="35"/>
        <v>1.79</v>
      </c>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63" t="s">
        <v>1031</v>
      </c>
      <c r="C696" s="52"/>
      <c r="D696" s="49">
        <v>1.0</v>
      </c>
      <c r="E696" s="50">
        <v>11.79</v>
      </c>
      <c r="F696" s="54">
        <f t="shared" si="35"/>
        <v>11.79</v>
      </c>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63" t="s">
        <v>1032</v>
      </c>
      <c r="C697" s="52"/>
      <c r="D697" s="49">
        <v>1.0</v>
      </c>
      <c r="E697" s="50">
        <v>3.89</v>
      </c>
      <c r="F697" s="54">
        <f t="shared" si="35"/>
        <v>3.89</v>
      </c>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63" t="s">
        <v>1033</v>
      </c>
      <c r="C698" s="52"/>
      <c r="D698" s="49">
        <v>1.0</v>
      </c>
      <c r="E698" s="50">
        <v>11.99</v>
      </c>
      <c r="F698" s="54">
        <f t="shared" si="35"/>
        <v>11.99</v>
      </c>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63" t="s">
        <v>1034</v>
      </c>
      <c r="C699" s="52"/>
      <c r="D699" s="49">
        <v>1.0</v>
      </c>
      <c r="E699" s="50">
        <v>4.49</v>
      </c>
      <c r="F699" s="54">
        <f t="shared" si="35"/>
        <v>4.49</v>
      </c>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63" t="s">
        <v>1035</v>
      </c>
      <c r="C700" s="52"/>
      <c r="D700" s="49">
        <v>1.0</v>
      </c>
      <c r="E700" s="50">
        <v>4.19</v>
      </c>
      <c r="F700" s="54">
        <f t="shared" si="35"/>
        <v>4.19</v>
      </c>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63" t="s">
        <v>1036</v>
      </c>
      <c r="C701" s="52"/>
      <c r="D701" s="49">
        <v>1.0</v>
      </c>
      <c r="E701" s="50">
        <v>4.49</v>
      </c>
      <c r="F701" s="54">
        <f t="shared" si="35"/>
        <v>4.49</v>
      </c>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63" t="s">
        <v>1037</v>
      </c>
      <c r="C702" s="49" t="s">
        <v>1038</v>
      </c>
      <c r="D702" s="49">
        <v>1.0</v>
      </c>
      <c r="E702" s="50">
        <v>11.49</v>
      </c>
      <c r="F702" s="54">
        <f t="shared" si="35"/>
        <v>11.49</v>
      </c>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63" t="s">
        <v>1039</v>
      </c>
      <c r="C703" s="52"/>
      <c r="D703" s="49">
        <v>1.0</v>
      </c>
      <c r="E703" s="50">
        <v>6.79</v>
      </c>
      <c r="F703" s="54">
        <f t="shared" si="35"/>
        <v>6.79</v>
      </c>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63" t="s">
        <v>1040</v>
      </c>
      <c r="C704" s="52"/>
      <c r="D704" s="49">
        <v>1.0</v>
      </c>
      <c r="E704" s="50">
        <v>4.99</v>
      </c>
      <c r="F704" s="54">
        <f t="shared" si="35"/>
        <v>4.99</v>
      </c>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63" t="s">
        <v>1041</v>
      </c>
      <c r="C705" s="52"/>
      <c r="D705" s="49">
        <v>1.0</v>
      </c>
      <c r="E705" s="50">
        <v>1.99</v>
      </c>
      <c r="F705" s="54">
        <f t="shared" si="35"/>
        <v>1.99</v>
      </c>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63" t="s">
        <v>1042</v>
      </c>
      <c r="C706" s="52"/>
      <c r="D706" s="49">
        <v>1.0</v>
      </c>
      <c r="E706" s="52"/>
      <c r="F706" s="52">
        <f t="shared" si="35"/>
        <v>0</v>
      </c>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63" t="s">
        <v>1043</v>
      </c>
      <c r="C707" s="52"/>
      <c r="D707" s="49">
        <v>1.0</v>
      </c>
      <c r="E707" s="50">
        <v>7.99</v>
      </c>
      <c r="F707" s="54">
        <f t="shared" si="35"/>
        <v>7.99</v>
      </c>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63" t="s">
        <v>1044</v>
      </c>
      <c r="C708" s="52"/>
      <c r="D708" s="49">
        <v>1.0</v>
      </c>
      <c r="E708" s="50">
        <v>22.79</v>
      </c>
      <c r="F708" s="54">
        <f t="shared" si="35"/>
        <v>22.79</v>
      </c>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63" t="s">
        <v>1045</v>
      </c>
      <c r="C709" s="52"/>
      <c r="D709" s="49">
        <v>1.0</v>
      </c>
      <c r="E709" s="50">
        <v>14.49</v>
      </c>
      <c r="F709" s="54">
        <f t="shared" si="35"/>
        <v>14.49</v>
      </c>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63" t="s">
        <v>1046</v>
      </c>
      <c r="C710" s="52"/>
      <c r="D710" s="49">
        <v>3.0</v>
      </c>
      <c r="E710" s="50">
        <v>2.79</v>
      </c>
      <c r="F710" s="54">
        <f t="shared" si="35"/>
        <v>8.37</v>
      </c>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63" t="s">
        <v>1047</v>
      </c>
      <c r="C711" s="52"/>
      <c r="D711" s="49">
        <v>5.0</v>
      </c>
      <c r="E711" s="50">
        <v>2.99</v>
      </c>
      <c r="F711" s="54">
        <f t="shared" si="35"/>
        <v>14.95</v>
      </c>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63" t="s">
        <v>1048</v>
      </c>
      <c r="C712" s="52"/>
      <c r="D712" s="49">
        <v>2.0</v>
      </c>
      <c r="E712" s="50">
        <v>2.79</v>
      </c>
      <c r="F712" s="54">
        <f t="shared" si="35"/>
        <v>5.58</v>
      </c>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63" t="s">
        <v>1049</v>
      </c>
      <c r="C713" s="52"/>
      <c r="D713" s="49">
        <v>1.0</v>
      </c>
      <c r="E713" s="50">
        <v>2.99</v>
      </c>
      <c r="F713" s="54">
        <f t="shared" si="35"/>
        <v>2.99</v>
      </c>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63" t="s">
        <v>1050</v>
      </c>
      <c r="C714" s="52"/>
      <c r="D714" s="49">
        <v>1.0</v>
      </c>
      <c r="E714" s="50">
        <v>12.99</v>
      </c>
      <c r="F714" s="54">
        <f t="shared" si="35"/>
        <v>12.99</v>
      </c>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63" t="s">
        <v>1051</v>
      </c>
      <c r="C715" s="52"/>
      <c r="D715" s="49">
        <v>1.0</v>
      </c>
      <c r="E715" s="50">
        <v>4.59</v>
      </c>
      <c r="F715" s="54">
        <f t="shared" si="35"/>
        <v>4.59</v>
      </c>
      <c r="G715" s="52"/>
      <c r="H715" s="54">
        <f>sum(F654:F715)</f>
        <v>604.85</v>
      </c>
      <c r="I715" s="52"/>
      <c r="J715" s="52"/>
      <c r="K715" s="52"/>
      <c r="L715" s="52"/>
      <c r="M715" s="52"/>
      <c r="N715" s="52"/>
      <c r="O715" s="52"/>
      <c r="P715" s="52"/>
      <c r="Q715" s="52"/>
      <c r="R715" s="52"/>
      <c r="S715" s="52"/>
      <c r="T715" s="52"/>
      <c r="U715" s="52"/>
      <c r="V715" s="52"/>
      <c r="W715" s="52"/>
      <c r="X715" s="52"/>
      <c r="Y715" s="52"/>
      <c r="Z715" s="52"/>
      <c r="AA715" s="52"/>
      <c r="AB715" s="52"/>
      <c r="AC715" s="52"/>
    </row>
    <row r="716">
      <c r="A716" s="48">
        <v>44180.0</v>
      </c>
      <c r="B716" s="63" t="s">
        <v>1052</v>
      </c>
      <c r="C716" s="52"/>
      <c r="D716" s="49">
        <v>19.0</v>
      </c>
      <c r="E716" s="50">
        <v>5.99</v>
      </c>
      <c r="F716" s="54">
        <f t="shared" si="35"/>
        <v>113.81</v>
      </c>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63" t="s">
        <v>1053</v>
      </c>
      <c r="C717" s="52"/>
      <c r="D717" s="49">
        <v>13.0</v>
      </c>
      <c r="E717" s="50">
        <v>7.99</v>
      </c>
      <c r="F717" s="54">
        <f>MULTIPLY(11, E717)</f>
        <v>87.89</v>
      </c>
      <c r="G717" s="57">
        <f>multiply(2, E717)</f>
        <v>15.98</v>
      </c>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63" t="s">
        <v>1054</v>
      </c>
      <c r="C718" s="52"/>
      <c r="D718" s="49">
        <v>11.0</v>
      </c>
      <c r="E718" s="50">
        <v>5.99</v>
      </c>
      <c r="F718" s="54">
        <f>multiply(8, E718)</f>
        <v>47.92</v>
      </c>
      <c r="G718" s="57">
        <f>multiply(E718, 3)</f>
        <v>17.97</v>
      </c>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63" t="s">
        <v>1055</v>
      </c>
      <c r="C719" s="52"/>
      <c r="D719" s="49">
        <v>24.0</v>
      </c>
      <c r="E719" s="50">
        <v>5.99</v>
      </c>
      <c r="F719" s="54">
        <f t="shared" ref="F719:F739" si="36">MULTIPLY(D719, E719)</f>
        <v>143.76</v>
      </c>
      <c r="G719" s="52"/>
      <c r="H719" s="54">
        <f>sum(F716:G719)</f>
        <v>427.33</v>
      </c>
      <c r="I719" s="52"/>
      <c r="J719" s="52"/>
      <c r="K719" s="52"/>
      <c r="L719" s="52"/>
      <c r="M719" s="52"/>
      <c r="N719" s="52"/>
      <c r="O719" s="52"/>
      <c r="P719" s="52"/>
      <c r="Q719" s="52"/>
      <c r="R719" s="52"/>
      <c r="S719" s="52"/>
      <c r="T719" s="52"/>
      <c r="U719" s="52"/>
      <c r="V719" s="52"/>
      <c r="W719" s="52"/>
      <c r="X719" s="52"/>
      <c r="Y719" s="52"/>
      <c r="Z719" s="52"/>
      <c r="AA719" s="52"/>
      <c r="AB719" s="52"/>
      <c r="AC719" s="52"/>
    </row>
    <row r="720">
      <c r="A720" s="48">
        <v>44180.0</v>
      </c>
      <c r="B720" s="63" t="s">
        <v>1056</v>
      </c>
      <c r="C720" s="52"/>
      <c r="D720" s="49">
        <v>7.0</v>
      </c>
      <c r="E720" s="50">
        <v>3.99</v>
      </c>
      <c r="F720" s="54">
        <f t="shared" si="36"/>
        <v>27.93</v>
      </c>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63" t="s">
        <v>573</v>
      </c>
      <c r="C721" s="52"/>
      <c r="D721" s="49">
        <v>1.0</v>
      </c>
      <c r="E721" s="50">
        <v>2.59</v>
      </c>
      <c r="F721" s="54">
        <f t="shared" si="36"/>
        <v>2.59</v>
      </c>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63" t="s">
        <v>1057</v>
      </c>
      <c r="C722" s="52"/>
      <c r="D722" s="49">
        <v>2.0</v>
      </c>
      <c r="E722" s="50">
        <v>1.49</v>
      </c>
      <c r="F722" s="54">
        <f t="shared" si="36"/>
        <v>2.98</v>
      </c>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63" t="s">
        <v>1058</v>
      </c>
      <c r="C723" s="52"/>
      <c r="D723" s="49">
        <v>2.0</v>
      </c>
      <c r="E723" s="50">
        <v>3.79</v>
      </c>
      <c r="F723" s="54">
        <f t="shared" si="36"/>
        <v>7.58</v>
      </c>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63" t="s">
        <v>1059</v>
      </c>
      <c r="C724" s="52"/>
      <c r="D724" s="49">
        <v>1.0</v>
      </c>
      <c r="E724" s="52"/>
      <c r="F724" s="52">
        <f t="shared" si="36"/>
        <v>0</v>
      </c>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63" t="s">
        <v>1060</v>
      </c>
      <c r="C725" s="52"/>
      <c r="D725" s="49">
        <v>2.0</v>
      </c>
      <c r="E725" s="50">
        <v>2.29</v>
      </c>
      <c r="F725" s="54">
        <f t="shared" si="36"/>
        <v>4.58</v>
      </c>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63" t="s">
        <v>1061</v>
      </c>
      <c r="C726" s="52"/>
      <c r="D726" s="49">
        <v>1.0</v>
      </c>
      <c r="E726" s="50">
        <v>4.79</v>
      </c>
      <c r="F726" s="54">
        <f t="shared" si="36"/>
        <v>4.79</v>
      </c>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63" t="s">
        <v>1062</v>
      </c>
      <c r="C727" s="52"/>
      <c r="D727" s="49">
        <v>1.0</v>
      </c>
      <c r="E727" s="50">
        <v>1.49</v>
      </c>
      <c r="F727" s="54">
        <f t="shared" si="36"/>
        <v>1.49</v>
      </c>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63" t="s">
        <v>1063</v>
      </c>
      <c r="C728" s="52"/>
      <c r="D728" s="49">
        <v>1.0</v>
      </c>
      <c r="E728" s="50">
        <v>8.99</v>
      </c>
      <c r="F728" s="54">
        <f t="shared" si="36"/>
        <v>8.99</v>
      </c>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63" t="s">
        <v>1064</v>
      </c>
      <c r="C729" s="49" t="s">
        <v>1065</v>
      </c>
      <c r="D729" s="49">
        <v>1.0</v>
      </c>
      <c r="E729" s="50">
        <v>3.49</v>
      </c>
      <c r="F729" s="54">
        <f t="shared" si="36"/>
        <v>3.49</v>
      </c>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63" t="s">
        <v>1066</v>
      </c>
      <c r="C730" s="52"/>
      <c r="D730" s="49">
        <v>1.0</v>
      </c>
      <c r="E730" s="50">
        <v>1.29</v>
      </c>
      <c r="F730" s="54">
        <f t="shared" si="36"/>
        <v>1.29</v>
      </c>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63" t="s">
        <v>1067</v>
      </c>
      <c r="C731" s="52"/>
      <c r="D731" s="49">
        <v>1.0</v>
      </c>
      <c r="E731" s="50">
        <v>3.49</v>
      </c>
      <c r="F731" s="54">
        <f t="shared" si="36"/>
        <v>3.49</v>
      </c>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63" t="s">
        <v>1068</v>
      </c>
      <c r="C732" s="52"/>
      <c r="D732" s="49">
        <v>1.0</v>
      </c>
      <c r="E732" s="50">
        <v>4.29</v>
      </c>
      <c r="F732" s="54">
        <f t="shared" si="36"/>
        <v>4.29</v>
      </c>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63" t="s">
        <v>1069</v>
      </c>
      <c r="C733" s="52"/>
      <c r="D733" s="49">
        <v>1.0</v>
      </c>
      <c r="E733" s="50">
        <v>1.39</v>
      </c>
      <c r="F733" s="54">
        <f t="shared" si="36"/>
        <v>1.39</v>
      </c>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63" t="s">
        <v>1070</v>
      </c>
      <c r="C734" s="52"/>
      <c r="D734" s="49">
        <v>1.0</v>
      </c>
      <c r="E734" s="50">
        <v>1.79</v>
      </c>
      <c r="F734" s="54">
        <f t="shared" si="36"/>
        <v>1.79</v>
      </c>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63" t="s">
        <v>1071</v>
      </c>
      <c r="C735" s="52"/>
      <c r="D735" s="49">
        <v>1.0</v>
      </c>
      <c r="E735" s="50">
        <v>9.79</v>
      </c>
      <c r="F735" s="54">
        <f t="shared" si="36"/>
        <v>9.79</v>
      </c>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63" t="s">
        <v>1072</v>
      </c>
      <c r="C736" s="52"/>
      <c r="D736" s="49">
        <v>1.0</v>
      </c>
      <c r="E736" s="50">
        <v>8.59</v>
      </c>
      <c r="F736" s="54">
        <f t="shared" si="36"/>
        <v>8.59</v>
      </c>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63" t="s">
        <v>1073</v>
      </c>
      <c r="C737" s="52"/>
      <c r="D737" s="49">
        <v>1.0</v>
      </c>
      <c r="E737" s="50">
        <v>3.29</v>
      </c>
      <c r="F737" s="54">
        <f t="shared" si="36"/>
        <v>3.29</v>
      </c>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63" t="s">
        <v>1074</v>
      </c>
      <c r="C738" s="52"/>
      <c r="D738" s="49">
        <v>1.0</v>
      </c>
      <c r="E738" s="50">
        <v>2.37</v>
      </c>
      <c r="F738" s="54">
        <f t="shared" si="36"/>
        <v>2.37</v>
      </c>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63" t="s">
        <v>1075</v>
      </c>
      <c r="C739" s="52"/>
      <c r="D739" s="49">
        <v>1.0</v>
      </c>
      <c r="E739" s="50">
        <v>9.99</v>
      </c>
      <c r="F739" s="54">
        <f t="shared" si="36"/>
        <v>9.99</v>
      </c>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63"/>
      <c r="C740" s="52"/>
      <c r="D740" s="49"/>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79"/>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63" t="s">
        <v>1076</v>
      </c>
      <c r="C742" s="52"/>
      <c r="D742" s="49">
        <v>1.0</v>
      </c>
      <c r="E742" s="50">
        <v>6.99</v>
      </c>
      <c r="F742" s="54">
        <f>MULTIPLY(D742, E742)</f>
        <v>6.99</v>
      </c>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63" t="s">
        <v>1077</v>
      </c>
      <c r="C743" s="52"/>
      <c r="D743" s="49">
        <v>1.0</v>
      </c>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63" t="s">
        <v>1078</v>
      </c>
      <c r="C744" s="52"/>
      <c r="D744" s="49">
        <v>2.0</v>
      </c>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63" t="s">
        <v>1079</v>
      </c>
      <c r="C745" s="52"/>
      <c r="D745" s="49">
        <v>2.0</v>
      </c>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63" t="s">
        <v>1080</v>
      </c>
      <c r="C746" s="49" t="s">
        <v>1081</v>
      </c>
      <c r="D746" s="49">
        <v>1.0</v>
      </c>
      <c r="E746" s="50">
        <v>21.79</v>
      </c>
      <c r="F746" s="54">
        <f t="shared" ref="F746:F758" si="37">MULTIPLY(D746, E746)</f>
        <v>21.79</v>
      </c>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63" t="s">
        <v>1082</v>
      </c>
      <c r="C747" s="52"/>
      <c r="D747" s="49">
        <v>6.0</v>
      </c>
      <c r="E747" s="50">
        <v>4.79</v>
      </c>
      <c r="F747" s="54">
        <f t="shared" si="37"/>
        <v>28.74</v>
      </c>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63" t="s">
        <v>1083</v>
      </c>
      <c r="C748" s="52"/>
      <c r="D748" s="49">
        <v>1.0</v>
      </c>
      <c r="E748" s="50">
        <v>20.49</v>
      </c>
      <c r="F748" s="54">
        <f t="shared" si="37"/>
        <v>20.49</v>
      </c>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63" t="s">
        <v>1084</v>
      </c>
      <c r="C749" s="52"/>
      <c r="D749" s="49">
        <v>1.0</v>
      </c>
      <c r="E749" s="50">
        <v>9.99</v>
      </c>
      <c r="F749" s="54">
        <f t="shared" si="37"/>
        <v>9.99</v>
      </c>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63" t="s">
        <v>1085</v>
      </c>
      <c r="C750" s="52"/>
      <c r="D750" s="49">
        <v>1.0</v>
      </c>
      <c r="E750" s="50">
        <v>9.99</v>
      </c>
      <c r="F750" s="54">
        <f t="shared" si="37"/>
        <v>9.99</v>
      </c>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63" t="s">
        <v>1086</v>
      </c>
      <c r="C751" s="52"/>
      <c r="D751" s="49">
        <v>1.0</v>
      </c>
      <c r="E751" s="50">
        <v>8.79</v>
      </c>
      <c r="F751" s="54">
        <f t="shared" si="37"/>
        <v>8.79</v>
      </c>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63" t="s">
        <v>1087</v>
      </c>
      <c r="C752" s="52"/>
      <c r="D752" s="49">
        <v>1.0</v>
      </c>
      <c r="E752" s="50">
        <v>4.29</v>
      </c>
      <c r="F752" s="54">
        <f t="shared" si="37"/>
        <v>4.29</v>
      </c>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63" t="s">
        <v>1088</v>
      </c>
      <c r="C753" s="52"/>
      <c r="D753" s="49">
        <v>1.0</v>
      </c>
      <c r="E753" s="50">
        <v>6.49</v>
      </c>
      <c r="F753" s="54">
        <f t="shared" si="37"/>
        <v>6.49</v>
      </c>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63" t="s">
        <v>1089</v>
      </c>
      <c r="C754" s="52"/>
      <c r="D754" s="49">
        <v>1.0</v>
      </c>
      <c r="E754" s="50">
        <v>9.49</v>
      </c>
      <c r="F754" s="54">
        <f t="shared" si="37"/>
        <v>9.49</v>
      </c>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63" t="s">
        <v>1090</v>
      </c>
      <c r="C755" s="52"/>
      <c r="D755" s="49">
        <v>1.0</v>
      </c>
      <c r="E755" s="50">
        <v>4.99</v>
      </c>
      <c r="F755" s="54">
        <f t="shared" si="37"/>
        <v>4.99</v>
      </c>
      <c r="G755" s="52"/>
      <c r="H755" s="54">
        <f>sum(F720:F755)</f>
        <v>242.74</v>
      </c>
      <c r="I755" s="52"/>
      <c r="J755" s="52"/>
      <c r="K755" s="52"/>
      <c r="L755" s="52"/>
      <c r="M755" s="52"/>
      <c r="N755" s="52"/>
      <c r="O755" s="52"/>
      <c r="P755" s="52"/>
      <c r="Q755" s="52"/>
      <c r="R755" s="52"/>
      <c r="S755" s="52"/>
      <c r="T755" s="52"/>
      <c r="U755" s="52"/>
      <c r="V755" s="52"/>
      <c r="W755" s="52"/>
      <c r="X755" s="52"/>
      <c r="Y755" s="52"/>
      <c r="Z755" s="52"/>
      <c r="AA755" s="52"/>
      <c r="AB755" s="52"/>
      <c r="AC755" s="52"/>
    </row>
    <row r="756">
      <c r="A756" s="48">
        <v>44152.0</v>
      </c>
      <c r="B756" s="63" t="s">
        <v>1091</v>
      </c>
      <c r="C756" s="52"/>
      <c r="D756" s="49">
        <v>4.0</v>
      </c>
      <c r="E756" s="50">
        <v>4.29</v>
      </c>
      <c r="F756" s="54">
        <f t="shared" si="37"/>
        <v>17.16</v>
      </c>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48"/>
      <c r="B757" s="63" t="s">
        <v>1092</v>
      </c>
      <c r="C757" s="52"/>
      <c r="D757" s="49">
        <v>1.0</v>
      </c>
      <c r="E757" s="50">
        <v>4.29</v>
      </c>
      <c r="F757" s="54">
        <f t="shared" si="37"/>
        <v>4.29</v>
      </c>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48"/>
      <c r="B758" s="63" t="s">
        <v>1093</v>
      </c>
      <c r="C758" s="52"/>
      <c r="D758" s="49">
        <v>1.0</v>
      </c>
      <c r="E758" s="50">
        <v>2.79</v>
      </c>
      <c r="F758" s="54">
        <f t="shared" si="37"/>
        <v>2.79</v>
      </c>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48"/>
      <c r="B759" s="63" t="s">
        <v>1094</v>
      </c>
      <c r="C759" s="52"/>
      <c r="D759" s="49">
        <v>1.0</v>
      </c>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48"/>
      <c r="B760" s="63" t="s">
        <v>1095</v>
      </c>
      <c r="C760" s="52"/>
      <c r="D760" s="49">
        <v>1.0</v>
      </c>
      <c r="E760" s="50">
        <v>3.19</v>
      </c>
      <c r="F760" s="54">
        <f t="shared" ref="F760:F762" si="38">MULTIPLY(D760, E760)</f>
        <v>3.19</v>
      </c>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48"/>
      <c r="B761" s="63" t="s">
        <v>1096</v>
      </c>
      <c r="C761" s="52"/>
      <c r="D761" s="49">
        <v>2.0</v>
      </c>
      <c r="E761" s="50">
        <v>3.89</v>
      </c>
      <c r="F761" s="54">
        <f t="shared" si="38"/>
        <v>7.78</v>
      </c>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48"/>
      <c r="B762" s="63" t="s">
        <v>1097</v>
      </c>
      <c r="C762" s="52"/>
      <c r="D762" s="49">
        <v>2.0</v>
      </c>
      <c r="E762" s="50">
        <v>6.29</v>
      </c>
      <c r="F762" s="54">
        <f t="shared" si="38"/>
        <v>12.58</v>
      </c>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48"/>
      <c r="B763" s="63" t="s">
        <v>1098</v>
      </c>
      <c r="C763" s="52"/>
      <c r="D763" s="49">
        <v>1.0</v>
      </c>
      <c r="E763" s="50"/>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48"/>
      <c r="B764" s="63" t="s">
        <v>1099</v>
      </c>
      <c r="C764" s="52"/>
      <c r="D764" s="49">
        <v>1.0</v>
      </c>
      <c r="E764" s="50">
        <v>6.49</v>
      </c>
      <c r="F764" s="54">
        <f t="shared" ref="F764:F770" si="39">MULTIPLY(D764, E764)</f>
        <v>6.49</v>
      </c>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48"/>
      <c r="B765" s="63" t="s">
        <v>1100</v>
      </c>
      <c r="C765" s="52"/>
      <c r="D765" s="49">
        <v>1.0</v>
      </c>
      <c r="E765" s="50">
        <v>7.29</v>
      </c>
      <c r="F765" s="54">
        <f t="shared" si="39"/>
        <v>7.29</v>
      </c>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48"/>
      <c r="B766" s="63" t="s">
        <v>1101</v>
      </c>
      <c r="C766" s="52"/>
      <c r="D766" s="49">
        <v>2.0</v>
      </c>
      <c r="E766" s="50">
        <v>3.79</v>
      </c>
      <c r="F766" s="54">
        <f t="shared" si="39"/>
        <v>7.58</v>
      </c>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48"/>
      <c r="B767" s="63" t="s">
        <v>1102</v>
      </c>
      <c r="C767" s="52"/>
      <c r="D767" s="49">
        <v>3.0</v>
      </c>
      <c r="E767" s="50">
        <v>5.29</v>
      </c>
      <c r="F767" s="54">
        <f t="shared" si="39"/>
        <v>15.87</v>
      </c>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48"/>
      <c r="B768" s="63" t="s">
        <v>1103</v>
      </c>
      <c r="C768" s="52"/>
      <c r="D768" s="49">
        <v>1.0</v>
      </c>
      <c r="E768" s="50">
        <v>7.29</v>
      </c>
      <c r="F768" s="54">
        <f t="shared" si="39"/>
        <v>7.29</v>
      </c>
      <c r="G768" s="52"/>
      <c r="H768" s="54">
        <f>sum(F756:F768)</f>
        <v>92.31</v>
      </c>
      <c r="I768" s="52"/>
      <c r="J768" s="52"/>
      <c r="K768" s="52"/>
      <c r="L768" s="52"/>
      <c r="M768" s="52"/>
      <c r="N768" s="52"/>
      <c r="O768" s="52"/>
      <c r="P768" s="52"/>
      <c r="Q768" s="52"/>
      <c r="R768" s="52"/>
      <c r="S768" s="52"/>
      <c r="T768" s="52"/>
      <c r="U768" s="52"/>
      <c r="V768" s="52"/>
      <c r="W768" s="52"/>
      <c r="X768" s="52"/>
      <c r="Y768" s="52"/>
      <c r="Z768" s="52"/>
      <c r="AA768" s="52"/>
      <c r="AB768" s="52"/>
      <c r="AC768" s="52"/>
    </row>
    <row r="769">
      <c r="A769" s="48">
        <v>44154.0</v>
      </c>
      <c r="B769" s="63" t="s">
        <v>1104</v>
      </c>
      <c r="C769" s="52"/>
      <c r="D769" s="49">
        <v>27.0</v>
      </c>
      <c r="E769" s="50">
        <v>2.89</v>
      </c>
      <c r="F769" s="54">
        <f t="shared" si="39"/>
        <v>78.03</v>
      </c>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63" t="s">
        <v>1105</v>
      </c>
      <c r="C770" s="52"/>
      <c r="D770" s="49">
        <v>1.0</v>
      </c>
      <c r="E770" s="50">
        <v>16.99</v>
      </c>
      <c r="F770" s="54">
        <f t="shared" si="39"/>
        <v>16.99</v>
      </c>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63" t="s">
        <v>1106</v>
      </c>
      <c r="C771" s="52"/>
      <c r="D771" s="49">
        <v>1.0</v>
      </c>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63" t="s">
        <v>1107</v>
      </c>
      <c r="C772" s="52"/>
      <c r="D772" s="49">
        <v>2.0</v>
      </c>
      <c r="E772" s="50">
        <v>24.99</v>
      </c>
      <c r="F772" s="54">
        <f t="shared" ref="F772:F776" si="40">MULTIPLY(D772, E772)</f>
        <v>49.98</v>
      </c>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63" t="s">
        <v>1108</v>
      </c>
      <c r="C773" s="52"/>
      <c r="D773" s="49">
        <v>1.0</v>
      </c>
      <c r="E773" s="50">
        <v>24.99</v>
      </c>
      <c r="F773" s="54">
        <f t="shared" si="40"/>
        <v>24.99</v>
      </c>
      <c r="G773" s="52"/>
      <c r="H773" s="54">
        <f>sum(F769:F773)</f>
        <v>169.99</v>
      </c>
      <c r="I773" s="52"/>
      <c r="J773" s="52"/>
      <c r="K773" s="52"/>
      <c r="L773" s="52"/>
      <c r="M773" s="52"/>
      <c r="N773" s="52"/>
      <c r="O773" s="52"/>
      <c r="P773" s="52"/>
      <c r="Q773" s="52"/>
      <c r="R773" s="52"/>
      <c r="S773" s="52"/>
      <c r="T773" s="52"/>
      <c r="U773" s="52"/>
      <c r="V773" s="52"/>
      <c r="W773" s="52"/>
      <c r="X773" s="52"/>
      <c r="Y773" s="52"/>
      <c r="Z773" s="52"/>
      <c r="AA773" s="52"/>
      <c r="AB773" s="52"/>
      <c r="AC773" s="52"/>
    </row>
    <row r="774">
      <c r="A774" s="48">
        <v>44155.0</v>
      </c>
      <c r="B774" s="63" t="s">
        <v>1109</v>
      </c>
      <c r="C774" s="52"/>
      <c r="D774" s="49">
        <v>19.0</v>
      </c>
      <c r="E774" s="50">
        <v>4.29</v>
      </c>
      <c r="F774" s="54">
        <f t="shared" si="40"/>
        <v>81.51</v>
      </c>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63" t="s">
        <v>1110</v>
      </c>
      <c r="C775" s="52"/>
      <c r="D775" s="49">
        <v>8.0</v>
      </c>
      <c r="E775" s="50">
        <v>4.29</v>
      </c>
      <c r="F775" s="54">
        <f t="shared" si="40"/>
        <v>34.32</v>
      </c>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63" t="s">
        <v>1111</v>
      </c>
      <c r="C776" s="52"/>
      <c r="D776" s="49">
        <v>25.0</v>
      </c>
      <c r="E776" s="50">
        <v>4.29</v>
      </c>
      <c r="F776" s="54">
        <f t="shared" si="40"/>
        <v>107.25</v>
      </c>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63" t="s">
        <v>1112</v>
      </c>
      <c r="C777" s="52"/>
      <c r="D777" s="49">
        <v>2.0</v>
      </c>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63" t="s">
        <v>1113</v>
      </c>
      <c r="C778" s="52"/>
      <c r="D778" s="49">
        <v>1.0</v>
      </c>
      <c r="E778" s="50">
        <v>1.99</v>
      </c>
      <c r="F778" s="54">
        <f t="shared" ref="F778:F780" si="41">MULTIPLY(D778, E778)</f>
        <v>1.99</v>
      </c>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63" t="s">
        <v>1114</v>
      </c>
      <c r="C779" s="52"/>
      <c r="D779" s="49">
        <v>1.0</v>
      </c>
      <c r="E779" s="50">
        <v>1.99</v>
      </c>
      <c r="F779" s="54">
        <f t="shared" si="41"/>
        <v>1.99</v>
      </c>
      <c r="G779" s="52"/>
      <c r="H779" s="54">
        <f>sum(F774:F779)</f>
        <v>227.06</v>
      </c>
      <c r="I779" s="52"/>
      <c r="J779" s="52"/>
      <c r="K779" s="52"/>
      <c r="L779" s="52"/>
      <c r="M779" s="52"/>
      <c r="N779" s="52"/>
      <c r="O779" s="52"/>
      <c r="P779" s="52"/>
      <c r="Q779" s="52"/>
      <c r="R779" s="52"/>
      <c r="S779" s="52"/>
      <c r="T779" s="52"/>
      <c r="U779" s="52"/>
      <c r="V779" s="52"/>
      <c r="W779" s="52"/>
      <c r="X779" s="52"/>
      <c r="Y779" s="52"/>
      <c r="Z779" s="52"/>
      <c r="AA779" s="52"/>
      <c r="AB779" s="52"/>
      <c r="AC779" s="52"/>
    </row>
    <row r="780">
      <c r="A780" s="48">
        <v>44159.0</v>
      </c>
      <c r="B780" s="63" t="s">
        <v>1115</v>
      </c>
      <c r="C780" s="52"/>
      <c r="D780" s="49">
        <v>17.0</v>
      </c>
      <c r="E780" s="61">
        <v>30.0</v>
      </c>
      <c r="F780" s="69">
        <f t="shared" si="41"/>
        <v>510</v>
      </c>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63" t="s">
        <v>1116</v>
      </c>
      <c r="C781" s="52"/>
      <c r="D781" s="49">
        <v>8.0</v>
      </c>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63" t="s">
        <v>1117</v>
      </c>
      <c r="C782" s="52"/>
      <c r="D782" s="49">
        <v>2.0</v>
      </c>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63" t="s">
        <v>1118</v>
      </c>
      <c r="C783" s="52"/>
      <c r="D783" s="49">
        <v>1.0</v>
      </c>
      <c r="E783" s="50">
        <v>14.99</v>
      </c>
      <c r="F783" s="54">
        <f t="shared" ref="F783:F785" si="42">MULTIPLY(D783, E783)</f>
        <v>14.99</v>
      </c>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63" t="s">
        <v>1119</v>
      </c>
      <c r="C784" s="52"/>
      <c r="D784" s="49">
        <v>1.0</v>
      </c>
      <c r="E784" s="50">
        <v>25.79</v>
      </c>
      <c r="F784" s="54">
        <f t="shared" si="42"/>
        <v>25.79</v>
      </c>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63" t="s">
        <v>1120</v>
      </c>
      <c r="C785" s="52"/>
      <c r="D785" s="49">
        <v>1.0</v>
      </c>
      <c r="E785" s="50">
        <v>3.49</v>
      </c>
      <c r="F785" s="54">
        <f t="shared" si="42"/>
        <v>3.49</v>
      </c>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63" t="s">
        <v>1121</v>
      </c>
      <c r="C786" s="52"/>
      <c r="D786" s="49">
        <v>2.0</v>
      </c>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63" t="s">
        <v>383</v>
      </c>
      <c r="C787" s="52"/>
      <c r="D787" s="49">
        <v>3.0</v>
      </c>
      <c r="E787" s="50">
        <v>5.79</v>
      </c>
      <c r="F787" s="54">
        <f t="shared" ref="F787:F790" si="43">MULTIPLY(D787, E787)</f>
        <v>17.37</v>
      </c>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63" t="s">
        <v>1122</v>
      </c>
      <c r="C788" s="52"/>
      <c r="D788" s="49">
        <v>38.0</v>
      </c>
      <c r="E788" s="50">
        <v>2.0</v>
      </c>
      <c r="F788" s="54">
        <f t="shared" si="43"/>
        <v>76</v>
      </c>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63" t="s">
        <v>1123</v>
      </c>
      <c r="C789" s="52"/>
      <c r="D789" s="49">
        <v>3.0</v>
      </c>
      <c r="E789" s="50">
        <v>4.19</v>
      </c>
      <c r="F789" s="54">
        <f t="shared" si="43"/>
        <v>12.57</v>
      </c>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63" t="s">
        <v>1124</v>
      </c>
      <c r="C790" s="52"/>
      <c r="D790" s="49">
        <v>1.0</v>
      </c>
      <c r="E790" s="50">
        <v>5.49</v>
      </c>
      <c r="F790" s="54">
        <f t="shared" si="43"/>
        <v>5.49</v>
      </c>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63" t="s">
        <v>1125</v>
      </c>
      <c r="C791" s="52"/>
      <c r="D791" s="49">
        <v>3.0</v>
      </c>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63" t="s">
        <v>1126</v>
      </c>
      <c r="C792" s="52"/>
      <c r="D792" s="49">
        <v>4.0</v>
      </c>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63" t="s">
        <v>1127</v>
      </c>
      <c r="C793" s="52"/>
      <c r="D793" s="49">
        <v>11.0</v>
      </c>
      <c r="E793" s="50">
        <v>12.99</v>
      </c>
      <c r="F793" s="54">
        <f t="shared" ref="F793:F810" si="44">MULTIPLY(D793, E793)</f>
        <v>142.89</v>
      </c>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63" t="s">
        <v>1128</v>
      </c>
      <c r="C794" s="52"/>
      <c r="D794" s="49">
        <v>2.0</v>
      </c>
      <c r="E794" s="50">
        <v>6.99</v>
      </c>
      <c r="F794" s="54">
        <f t="shared" si="44"/>
        <v>13.98</v>
      </c>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63" t="s">
        <v>1129</v>
      </c>
      <c r="C795" s="52"/>
      <c r="D795" s="49">
        <v>1.8</v>
      </c>
      <c r="E795" s="50">
        <v>86.36</v>
      </c>
      <c r="F795" s="54">
        <f t="shared" si="44"/>
        <v>155.448</v>
      </c>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63" t="s">
        <v>1130</v>
      </c>
      <c r="C796" s="52"/>
      <c r="D796" s="49">
        <v>15.0</v>
      </c>
      <c r="E796" s="50">
        <v>2.22</v>
      </c>
      <c r="F796" s="54">
        <f t="shared" si="44"/>
        <v>33.3</v>
      </c>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63" t="s">
        <v>1131</v>
      </c>
      <c r="C797" s="52"/>
      <c r="D797" s="49">
        <v>7.5</v>
      </c>
      <c r="E797" s="50">
        <v>1.77</v>
      </c>
      <c r="F797" s="54">
        <f t="shared" si="44"/>
        <v>13.275</v>
      </c>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63" t="s">
        <v>1132</v>
      </c>
      <c r="C798" s="52"/>
      <c r="D798" s="49">
        <v>6.5</v>
      </c>
      <c r="E798" s="50">
        <v>1.77</v>
      </c>
      <c r="F798" s="54">
        <f t="shared" si="44"/>
        <v>11.505</v>
      </c>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63" t="s">
        <v>1133</v>
      </c>
      <c r="C799" s="52"/>
      <c r="D799" s="49">
        <v>2.04</v>
      </c>
      <c r="E799" s="50">
        <v>18.24</v>
      </c>
      <c r="F799" s="54">
        <f t="shared" si="44"/>
        <v>37.2096</v>
      </c>
      <c r="G799" s="52"/>
      <c r="H799" s="52"/>
      <c r="I799" s="52"/>
      <c r="J799" s="52"/>
      <c r="K799" s="52"/>
      <c r="L799" s="52"/>
      <c r="M799" s="52"/>
      <c r="N799" s="52"/>
      <c r="O799" s="52"/>
      <c r="P799" s="52"/>
      <c r="Q799" s="52"/>
      <c r="R799" s="52"/>
      <c r="S799" s="52"/>
      <c r="T799" s="52"/>
      <c r="U799" s="52"/>
      <c r="V799" s="52"/>
      <c r="W799" s="52"/>
      <c r="X799" s="52"/>
      <c r="Y799" s="52"/>
      <c r="Z799" s="52"/>
      <c r="AA799" s="52"/>
      <c r="AB799" s="52"/>
    </row>
    <row r="800">
      <c r="A800" s="52"/>
      <c r="B800" s="63" t="s">
        <v>1134</v>
      </c>
      <c r="C800" s="52"/>
      <c r="D800" s="80">
        <v>0.27</v>
      </c>
      <c r="E800" s="50">
        <v>47.06</v>
      </c>
      <c r="F800" s="54">
        <f t="shared" si="44"/>
        <v>12.7062</v>
      </c>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63" t="s">
        <v>1135</v>
      </c>
      <c r="C801" s="52"/>
      <c r="D801" s="49">
        <v>0.12</v>
      </c>
      <c r="E801" s="50">
        <v>17.46</v>
      </c>
      <c r="F801" s="54">
        <f t="shared" si="44"/>
        <v>2.0952</v>
      </c>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63" t="s">
        <v>1136</v>
      </c>
      <c r="C802" s="52"/>
      <c r="D802" s="49">
        <v>0.65</v>
      </c>
      <c r="E802" s="50">
        <v>18.24</v>
      </c>
      <c r="F802" s="54">
        <f t="shared" si="44"/>
        <v>11.856</v>
      </c>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63" t="s">
        <v>1137</v>
      </c>
      <c r="C803" s="52"/>
      <c r="D803" s="49">
        <v>0.9</v>
      </c>
      <c r="E803" s="50">
        <v>12.4</v>
      </c>
      <c r="F803" s="54">
        <f t="shared" si="44"/>
        <v>11.16</v>
      </c>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63" t="s">
        <v>1138</v>
      </c>
      <c r="C804" s="52"/>
      <c r="D804" s="49">
        <v>0.7</v>
      </c>
      <c r="E804" s="50">
        <v>36.0</v>
      </c>
      <c r="F804" s="54">
        <f t="shared" si="44"/>
        <v>25.2</v>
      </c>
      <c r="G804" s="52"/>
      <c r="H804" s="69">
        <f>sum(F780:G804)</f>
        <v>1136.325</v>
      </c>
      <c r="I804" s="52"/>
      <c r="J804" s="52"/>
      <c r="K804" s="52"/>
      <c r="L804" s="52"/>
      <c r="M804" s="52"/>
      <c r="N804" s="52"/>
      <c r="O804" s="52"/>
      <c r="P804" s="52"/>
      <c r="Q804" s="52"/>
      <c r="R804" s="52"/>
      <c r="S804" s="52"/>
      <c r="T804" s="52"/>
      <c r="U804" s="52"/>
      <c r="V804" s="52"/>
      <c r="W804" s="52"/>
      <c r="X804" s="52"/>
      <c r="Y804" s="52"/>
      <c r="Z804" s="52"/>
      <c r="AA804" s="52"/>
      <c r="AB804" s="52"/>
      <c r="AC804" s="52"/>
    </row>
    <row r="805">
      <c r="A805" s="48">
        <v>44165.0</v>
      </c>
      <c r="B805" s="63" t="s">
        <v>1139</v>
      </c>
      <c r="C805" s="49" t="s">
        <v>46</v>
      </c>
      <c r="D805" s="49">
        <v>20.0</v>
      </c>
      <c r="E805" s="50">
        <v>5.49</v>
      </c>
      <c r="F805" s="54">
        <f t="shared" si="44"/>
        <v>109.8</v>
      </c>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63" t="s">
        <v>1140</v>
      </c>
      <c r="C806" s="52"/>
      <c r="D806" s="49">
        <v>11.0</v>
      </c>
      <c r="E806" s="50">
        <v>6.09</v>
      </c>
      <c r="F806" s="54">
        <f t="shared" si="44"/>
        <v>66.99</v>
      </c>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63" t="s">
        <v>1141</v>
      </c>
      <c r="C807" s="52"/>
      <c r="D807" s="49">
        <v>1.0</v>
      </c>
      <c r="E807" s="50">
        <v>4.29</v>
      </c>
      <c r="F807" s="54">
        <f t="shared" si="44"/>
        <v>4.29</v>
      </c>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63" t="s">
        <v>1142</v>
      </c>
      <c r="C808" s="52"/>
      <c r="D808" s="49">
        <v>1.0</v>
      </c>
      <c r="E808" s="50">
        <v>5.99</v>
      </c>
      <c r="F808" s="54">
        <f t="shared" si="44"/>
        <v>5.99</v>
      </c>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63" t="s">
        <v>1143</v>
      </c>
      <c r="C809" s="52"/>
      <c r="D809" s="49">
        <v>1.0</v>
      </c>
      <c r="E809" s="50">
        <v>28.99</v>
      </c>
      <c r="F809" s="54">
        <f t="shared" si="44"/>
        <v>28.99</v>
      </c>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63" t="s">
        <v>1144</v>
      </c>
      <c r="C810" s="52"/>
      <c r="D810" s="49">
        <v>1.0</v>
      </c>
      <c r="E810" s="50">
        <v>4.99</v>
      </c>
      <c r="F810" s="54">
        <f t="shared" si="44"/>
        <v>4.99</v>
      </c>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63" t="s">
        <v>1145</v>
      </c>
      <c r="C811" s="52"/>
      <c r="D811" s="49">
        <v>1.0</v>
      </c>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63" t="s">
        <v>1146</v>
      </c>
      <c r="C812" s="52"/>
      <c r="D812" s="49">
        <v>1.0</v>
      </c>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63" t="s">
        <v>1147</v>
      </c>
      <c r="C813" s="52"/>
      <c r="D813" s="49">
        <v>1.0</v>
      </c>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63" t="s">
        <v>1148</v>
      </c>
      <c r="C814" s="52"/>
      <c r="D814" s="49">
        <v>1.0</v>
      </c>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63" t="s">
        <v>1149</v>
      </c>
      <c r="C815" s="52"/>
      <c r="D815" s="49">
        <v>1.0</v>
      </c>
      <c r="E815" s="50">
        <v>2.99</v>
      </c>
      <c r="F815" s="54">
        <f t="shared" ref="F815:F831" si="45">MULTIPLY(D815, E815)</f>
        <v>2.99</v>
      </c>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63" t="s">
        <v>1150</v>
      </c>
      <c r="C816" s="52"/>
      <c r="D816" s="49">
        <v>2.0</v>
      </c>
      <c r="E816" s="50">
        <v>8.4</v>
      </c>
      <c r="F816" s="54">
        <f t="shared" si="45"/>
        <v>16.8</v>
      </c>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63" t="s">
        <v>1151</v>
      </c>
      <c r="C817" s="49" t="s">
        <v>1152</v>
      </c>
      <c r="D817" s="49">
        <v>1.0</v>
      </c>
      <c r="E817" s="50">
        <v>19.99</v>
      </c>
      <c r="F817" s="54">
        <f t="shared" si="45"/>
        <v>19.99</v>
      </c>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63" t="s">
        <v>1153</v>
      </c>
      <c r="C818" s="49" t="s">
        <v>1154</v>
      </c>
      <c r="D818" s="49">
        <v>1.0</v>
      </c>
      <c r="E818" s="50">
        <v>42.0</v>
      </c>
      <c r="F818" s="54">
        <f t="shared" si="45"/>
        <v>42</v>
      </c>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63" t="s">
        <v>1155</v>
      </c>
      <c r="C819" s="49" t="s">
        <v>1154</v>
      </c>
      <c r="D819" s="49">
        <v>1.0</v>
      </c>
      <c r="E819" s="50">
        <v>31.0</v>
      </c>
      <c r="F819" s="54">
        <f t="shared" si="45"/>
        <v>31</v>
      </c>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63" t="s">
        <v>1156</v>
      </c>
      <c r="C820" s="49" t="s">
        <v>1154</v>
      </c>
      <c r="D820" s="49">
        <v>1.0</v>
      </c>
      <c r="E820" s="50">
        <v>31.0</v>
      </c>
      <c r="F820" s="54">
        <f t="shared" si="45"/>
        <v>31</v>
      </c>
      <c r="G820" s="52"/>
      <c r="H820" s="54">
        <f>sum(F805:F820)</f>
        <v>364.83</v>
      </c>
      <c r="I820" s="52"/>
      <c r="J820" s="52"/>
      <c r="K820" s="52"/>
      <c r="L820" s="52"/>
      <c r="M820" s="52"/>
      <c r="N820" s="52"/>
      <c r="O820" s="52"/>
      <c r="P820" s="52"/>
      <c r="Q820" s="52"/>
      <c r="R820" s="52"/>
      <c r="S820" s="52"/>
      <c r="T820" s="52"/>
      <c r="U820" s="52"/>
      <c r="V820" s="52"/>
      <c r="W820" s="52"/>
      <c r="X820" s="52"/>
      <c r="Y820" s="52"/>
      <c r="Z820" s="52"/>
      <c r="AA820" s="52"/>
      <c r="AB820" s="52"/>
      <c r="AC820" s="52"/>
    </row>
    <row r="821">
      <c r="A821" s="48">
        <v>44171.0</v>
      </c>
      <c r="B821" s="63" t="s">
        <v>1157</v>
      </c>
      <c r="C821" s="52"/>
      <c r="D821" s="49">
        <v>47.0</v>
      </c>
      <c r="E821" s="50">
        <v>1.49</v>
      </c>
      <c r="F821" s="54">
        <f t="shared" si="45"/>
        <v>70.03</v>
      </c>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63" t="s">
        <v>1158</v>
      </c>
      <c r="C822" s="52"/>
      <c r="D822" s="49">
        <v>12.0</v>
      </c>
      <c r="E822" s="50">
        <v>3.99</v>
      </c>
      <c r="F822" s="54">
        <f t="shared" si="45"/>
        <v>47.88</v>
      </c>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63" t="s">
        <v>1159</v>
      </c>
      <c r="C823" s="52"/>
      <c r="D823" s="49">
        <v>11.0</v>
      </c>
      <c r="E823" s="50">
        <v>1.0</v>
      </c>
      <c r="F823" s="54">
        <f t="shared" si="45"/>
        <v>11</v>
      </c>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63" t="s">
        <v>1160</v>
      </c>
      <c r="C824" s="52"/>
      <c r="D824" s="49">
        <v>72.0</v>
      </c>
      <c r="E824" s="50">
        <v>1.49</v>
      </c>
      <c r="F824" s="54">
        <f t="shared" si="45"/>
        <v>107.28</v>
      </c>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63" t="s">
        <v>1161</v>
      </c>
      <c r="C825" s="52"/>
      <c r="D825" s="49">
        <v>36.0</v>
      </c>
      <c r="E825" s="50">
        <v>1.49</v>
      </c>
      <c r="F825" s="54">
        <f t="shared" si="45"/>
        <v>53.64</v>
      </c>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63" t="s">
        <v>1162</v>
      </c>
      <c r="C826" s="52"/>
      <c r="D826" s="49">
        <v>17.0</v>
      </c>
      <c r="E826" s="50">
        <v>2.19</v>
      </c>
      <c r="F826" s="54">
        <f t="shared" si="45"/>
        <v>37.23</v>
      </c>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63" t="s">
        <v>1163</v>
      </c>
      <c r="C827" s="52"/>
      <c r="D827" s="49">
        <v>18.0</v>
      </c>
      <c r="E827" s="50">
        <v>1.49</v>
      </c>
      <c r="F827" s="54">
        <f t="shared" si="45"/>
        <v>26.82</v>
      </c>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63" t="s">
        <v>1164</v>
      </c>
      <c r="C828" s="52"/>
      <c r="D828" s="49">
        <v>16.0</v>
      </c>
      <c r="E828" s="50">
        <v>2.19</v>
      </c>
      <c r="F828" s="54">
        <f t="shared" si="45"/>
        <v>35.04</v>
      </c>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63" t="s">
        <v>1165</v>
      </c>
      <c r="C829" s="52"/>
      <c r="D829" s="49">
        <v>24.0</v>
      </c>
      <c r="E829" s="50">
        <v>2.19</v>
      </c>
      <c r="F829" s="54">
        <f t="shared" si="45"/>
        <v>52.56</v>
      </c>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63" t="s">
        <v>1166</v>
      </c>
      <c r="C830" s="52"/>
      <c r="D830" s="49">
        <v>22.0</v>
      </c>
      <c r="E830" s="50">
        <v>1.49</v>
      </c>
      <c r="F830" s="54">
        <f t="shared" si="45"/>
        <v>32.78</v>
      </c>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63" t="s">
        <v>1167</v>
      </c>
      <c r="C831" s="52"/>
      <c r="D831" s="49">
        <v>24.0</v>
      </c>
      <c r="E831" s="50">
        <v>1.49</v>
      </c>
      <c r="F831" s="54">
        <f t="shared" si="45"/>
        <v>35.76</v>
      </c>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63" t="s">
        <v>1168</v>
      </c>
      <c r="C832" s="52"/>
      <c r="D832" s="49">
        <v>18.0</v>
      </c>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63" t="s">
        <v>1169</v>
      </c>
      <c r="C833" s="52"/>
      <c r="D833" s="49">
        <v>6.0</v>
      </c>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63" t="s">
        <v>1170</v>
      </c>
      <c r="C834" s="52"/>
      <c r="D834" s="49">
        <v>7.0</v>
      </c>
      <c r="E834" s="50">
        <v>19.99</v>
      </c>
      <c r="F834" s="54">
        <f t="shared" ref="F834:F882" si="46">MULTIPLY(D834, E834)</f>
        <v>139.93</v>
      </c>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63" t="s">
        <v>1171</v>
      </c>
      <c r="C835" s="52"/>
      <c r="D835" s="49">
        <v>1.0</v>
      </c>
      <c r="E835" s="50">
        <v>16.49</v>
      </c>
      <c r="F835" s="54">
        <f t="shared" si="46"/>
        <v>16.49</v>
      </c>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63" t="s">
        <v>1172</v>
      </c>
      <c r="C836" s="52"/>
      <c r="D836" s="49">
        <v>1.0</v>
      </c>
      <c r="E836" s="50">
        <v>4.79</v>
      </c>
      <c r="F836" s="54">
        <f t="shared" si="46"/>
        <v>4.79</v>
      </c>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63" t="s">
        <v>1173</v>
      </c>
      <c r="C837" s="52"/>
      <c r="D837" s="49">
        <v>1.0</v>
      </c>
      <c r="E837" s="50">
        <v>9.79</v>
      </c>
      <c r="F837" s="54">
        <f t="shared" si="46"/>
        <v>9.79</v>
      </c>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63" t="s">
        <v>1174</v>
      </c>
      <c r="C838" s="52"/>
      <c r="D838" s="49">
        <v>2.0</v>
      </c>
      <c r="E838" s="50">
        <v>8.49</v>
      </c>
      <c r="F838" s="54">
        <f t="shared" si="46"/>
        <v>16.98</v>
      </c>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63" t="s">
        <v>1175</v>
      </c>
      <c r="C839" s="52"/>
      <c r="D839" s="49">
        <v>1.0</v>
      </c>
      <c r="E839" s="50">
        <v>7.49</v>
      </c>
      <c r="F839" s="54">
        <f t="shared" si="46"/>
        <v>7.49</v>
      </c>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63" t="s">
        <v>1176</v>
      </c>
      <c r="C840" s="52"/>
      <c r="D840" s="49">
        <v>1.0</v>
      </c>
      <c r="E840" s="50">
        <v>8.79</v>
      </c>
      <c r="F840" s="54">
        <f t="shared" si="46"/>
        <v>8.79</v>
      </c>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63" t="s">
        <v>1177</v>
      </c>
      <c r="C841" s="52"/>
      <c r="D841" s="49">
        <v>1.0</v>
      </c>
      <c r="E841" s="50">
        <v>5.99</v>
      </c>
      <c r="F841" s="54">
        <f t="shared" si="46"/>
        <v>5.99</v>
      </c>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63" t="s">
        <v>1178</v>
      </c>
      <c r="C842" s="49" t="s">
        <v>1081</v>
      </c>
      <c r="D842" s="49">
        <v>1.0</v>
      </c>
      <c r="E842" s="50">
        <v>10.99</v>
      </c>
      <c r="F842" s="54">
        <f t="shared" si="46"/>
        <v>10.99</v>
      </c>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63" t="s">
        <v>1179</v>
      </c>
      <c r="C843" s="52"/>
      <c r="D843" s="49">
        <v>1.0</v>
      </c>
      <c r="E843" s="50">
        <v>12.99</v>
      </c>
      <c r="F843" s="54">
        <f t="shared" si="46"/>
        <v>12.99</v>
      </c>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63" t="s">
        <v>1180</v>
      </c>
      <c r="C844" s="52"/>
      <c r="D844" s="49">
        <v>1.0</v>
      </c>
      <c r="E844" s="50">
        <v>4.99</v>
      </c>
      <c r="F844" s="54">
        <f t="shared" si="46"/>
        <v>4.99</v>
      </c>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63" t="s">
        <v>1181</v>
      </c>
      <c r="C845" s="52"/>
      <c r="D845" s="49">
        <v>1.0</v>
      </c>
      <c r="E845" s="50">
        <v>4.99</v>
      </c>
      <c r="F845" s="54">
        <f t="shared" si="46"/>
        <v>4.99</v>
      </c>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63" t="s">
        <v>1182</v>
      </c>
      <c r="C846" s="52"/>
      <c r="D846" s="49">
        <v>1.0</v>
      </c>
      <c r="E846" s="50">
        <v>3.79</v>
      </c>
      <c r="F846" s="54">
        <f t="shared" si="46"/>
        <v>3.79</v>
      </c>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63" t="s">
        <v>1183</v>
      </c>
      <c r="C847" s="52"/>
      <c r="D847" s="49">
        <v>2.0</v>
      </c>
      <c r="E847" s="50">
        <v>24.99</v>
      </c>
      <c r="F847" s="54">
        <f t="shared" si="46"/>
        <v>49.98</v>
      </c>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63" t="s">
        <v>1184</v>
      </c>
      <c r="C848" s="52"/>
      <c r="D848" s="49">
        <v>10.0</v>
      </c>
      <c r="E848" s="50">
        <v>28.0</v>
      </c>
      <c r="F848" s="54">
        <f t="shared" si="46"/>
        <v>280</v>
      </c>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63" t="s">
        <v>1185</v>
      </c>
      <c r="C849" s="52"/>
      <c r="D849" s="49">
        <v>4.0</v>
      </c>
      <c r="E849" s="50">
        <v>16.99</v>
      </c>
      <c r="F849" s="54">
        <f t="shared" si="46"/>
        <v>67.96</v>
      </c>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63" t="s">
        <v>1186</v>
      </c>
      <c r="C850" s="52"/>
      <c r="D850" s="49">
        <v>6.0</v>
      </c>
      <c r="E850" s="50">
        <v>26.5</v>
      </c>
      <c r="F850" s="54">
        <f t="shared" si="46"/>
        <v>159</v>
      </c>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63" t="s">
        <v>1187</v>
      </c>
      <c r="C851" s="52"/>
      <c r="D851" s="49">
        <v>1.0</v>
      </c>
      <c r="E851" s="50">
        <v>20.0</v>
      </c>
      <c r="F851" s="54">
        <f t="shared" si="46"/>
        <v>20</v>
      </c>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63" t="s">
        <v>1187</v>
      </c>
      <c r="C852" s="52"/>
      <c r="D852" s="49">
        <v>3.0</v>
      </c>
      <c r="E852" s="50">
        <v>21.5</v>
      </c>
      <c r="F852" s="54">
        <f t="shared" si="46"/>
        <v>64.5</v>
      </c>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63" t="s">
        <v>1188</v>
      </c>
      <c r="C853" s="52"/>
      <c r="D853" s="49">
        <v>1.0</v>
      </c>
      <c r="E853" s="50">
        <v>31.49</v>
      </c>
      <c r="F853" s="54">
        <f t="shared" si="46"/>
        <v>31.49</v>
      </c>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63" t="s">
        <v>1189</v>
      </c>
      <c r="C854" s="52"/>
      <c r="D854" s="49">
        <v>1.0</v>
      </c>
      <c r="E854" s="50">
        <v>30.0</v>
      </c>
      <c r="F854" s="54">
        <f t="shared" si="46"/>
        <v>30</v>
      </c>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63" t="s">
        <v>1190</v>
      </c>
      <c r="C855" s="52"/>
      <c r="D855" s="49">
        <v>1.0</v>
      </c>
      <c r="E855" s="50">
        <v>36.5</v>
      </c>
      <c r="F855" s="54">
        <f t="shared" si="46"/>
        <v>36.5</v>
      </c>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63" t="s">
        <v>1191</v>
      </c>
      <c r="C856" s="52"/>
      <c r="D856" s="49">
        <v>1.0</v>
      </c>
      <c r="E856" s="50">
        <v>35.0</v>
      </c>
      <c r="F856" s="54">
        <f t="shared" si="46"/>
        <v>35</v>
      </c>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63" t="s">
        <v>1192</v>
      </c>
      <c r="C857" s="49" t="s">
        <v>1193</v>
      </c>
      <c r="D857" s="49">
        <v>3.0</v>
      </c>
      <c r="E857" s="50">
        <v>19.99</v>
      </c>
      <c r="F857" s="54">
        <f t="shared" si="46"/>
        <v>59.97</v>
      </c>
      <c r="G857" s="52"/>
      <c r="H857" s="54">
        <f>sum(F821:G857)</f>
        <v>1592.42</v>
      </c>
      <c r="I857" s="52"/>
      <c r="J857" s="52"/>
      <c r="K857" s="52"/>
      <c r="L857" s="52"/>
      <c r="M857" s="52"/>
      <c r="N857" s="52"/>
      <c r="O857" s="52"/>
      <c r="P857" s="52"/>
      <c r="Q857" s="52"/>
      <c r="R857" s="52"/>
      <c r="S857" s="52"/>
      <c r="T857" s="52"/>
      <c r="U857" s="52"/>
      <c r="V857" s="52"/>
      <c r="W857" s="52"/>
      <c r="X857" s="52"/>
      <c r="Y857" s="52"/>
      <c r="Z857" s="52"/>
      <c r="AA857" s="52"/>
      <c r="AB857" s="52"/>
      <c r="AC857" s="52"/>
    </row>
    <row r="858">
      <c r="A858" s="48">
        <v>44179.0</v>
      </c>
      <c r="B858" s="63" t="s">
        <v>1194</v>
      </c>
      <c r="C858" s="52"/>
      <c r="D858" s="49">
        <v>2.0</v>
      </c>
      <c r="E858" s="50">
        <v>6.99</v>
      </c>
      <c r="F858" s="54">
        <f t="shared" si="46"/>
        <v>13.98</v>
      </c>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63" t="s">
        <v>1195</v>
      </c>
      <c r="C859" s="52"/>
      <c r="D859" s="49">
        <v>4.0</v>
      </c>
      <c r="E859" s="50">
        <v>3.39</v>
      </c>
      <c r="F859" s="54">
        <f t="shared" si="46"/>
        <v>13.56</v>
      </c>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63" t="s">
        <v>1196</v>
      </c>
      <c r="C860" s="52"/>
      <c r="D860" s="49">
        <v>1.0</v>
      </c>
      <c r="E860" s="50">
        <v>4.99</v>
      </c>
      <c r="F860" s="54">
        <f t="shared" si="46"/>
        <v>4.99</v>
      </c>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63" t="s">
        <v>1197</v>
      </c>
      <c r="C861" s="52"/>
      <c r="D861" s="49">
        <v>1.0</v>
      </c>
      <c r="E861" s="50">
        <v>5.19</v>
      </c>
      <c r="F861" s="54">
        <f t="shared" si="46"/>
        <v>5.19</v>
      </c>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63" t="s">
        <v>1198</v>
      </c>
      <c r="C862" s="52"/>
      <c r="D862" s="49">
        <v>3.0</v>
      </c>
      <c r="E862" s="50">
        <v>13.99</v>
      </c>
      <c r="F862" s="54">
        <f t="shared" si="46"/>
        <v>41.97</v>
      </c>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63" t="s">
        <v>1199</v>
      </c>
      <c r="C863" s="52"/>
      <c r="D863" s="49">
        <v>1.0</v>
      </c>
      <c r="E863" s="50">
        <v>4.59</v>
      </c>
      <c r="F863" s="54">
        <f t="shared" si="46"/>
        <v>4.59</v>
      </c>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63" t="s">
        <v>1200</v>
      </c>
      <c r="C864" s="52"/>
      <c r="D864" s="49">
        <v>2.0</v>
      </c>
      <c r="E864" s="50">
        <v>1.49</v>
      </c>
      <c r="F864" s="54">
        <f t="shared" si="46"/>
        <v>2.98</v>
      </c>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63" t="s">
        <v>1201</v>
      </c>
      <c r="C865" s="52"/>
      <c r="D865" s="49">
        <v>1.0</v>
      </c>
      <c r="E865" s="50">
        <v>2.79</v>
      </c>
      <c r="F865" s="54">
        <f t="shared" si="46"/>
        <v>2.79</v>
      </c>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63" t="s">
        <v>815</v>
      </c>
      <c r="C866" s="52"/>
      <c r="D866" s="49">
        <v>1.0</v>
      </c>
      <c r="E866" s="50">
        <v>1.59</v>
      </c>
      <c r="F866" s="54">
        <f t="shared" si="46"/>
        <v>1.59</v>
      </c>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63" t="s">
        <v>1202</v>
      </c>
      <c r="C867" s="52"/>
      <c r="D867" s="49">
        <v>1.0</v>
      </c>
      <c r="E867" s="50">
        <v>9.29</v>
      </c>
      <c r="F867" s="54">
        <f t="shared" si="46"/>
        <v>9.29</v>
      </c>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63" t="s">
        <v>1203</v>
      </c>
      <c r="C868" s="52"/>
      <c r="D868" s="49">
        <v>1.0</v>
      </c>
      <c r="E868" s="50">
        <v>15.49</v>
      </c>
      <c r="F868" s="54">
        <f t="shared" si="46"/>
        <v>15.49</v>
      </c>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63" t="s">
        <v>1204</v>
      </c>
      <c r="C869" s="52"/>
      <c r="D869" s="49">
        <v>1.0</v>
      </c>
      <c r="E869" s="50">
        <v>3.49</v>
      </c>
      <c r="F869" s="54">
        <f t="shared" si="46"/>
        <v>3.49</v>
      </c>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63" t="s">
        <v>1205</v>
      </c>
      <c r="C870" s="52"/>
      <c r="D870" s="49">
        <v>2.0</v>
      </c>
      <c r="E870" s="50">
        <v>19.99</v>
      </c>
      <c r="F870" s="54">
        <f t="shared" si="46"/>
        <v>39.98</v>
      </c>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63" t="s">
        <v>995</v>
      </c>
      <c r="C871" s="52"/>
      <c r="D871" s="49">
        <v>1.0</v>
      </c>
      <c r="E871" s="50">
        <v>4.99</v>
      </c>
      <c r="F871" s="54">
        <f t="shared" si="46"/>
        <v>4.99</v>
      </c>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63" t="s">
        <v>1206</v>
      </c>
      <c r="C872" s="52"/>
      <c r="D872" s="49">
        <v>1.0</v>
      </c>
      <c r="E872" s="50">
        <v>6.99</v>
      </c>
      <c r="F872" s="54">
        <f t="shared" si="46"/>
        <v>6.99</v>
      </c>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63" t="s">
        <v>1207</v>
      </c>
      <c r="C873" s="52"/>
      <c r="D873" s="49">
        <v>6.0</v>
      </c>
      <c r="E873" s="50">
        <v>3.99</v>
      </c>
      <c r="F873" s="54">
        <f t="shared" si="46"/>
        <v>23.94</v>
      </c>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63" t="s">
        <v>1208</v>
      </c>
      <c r="C874" s="52"/>
      <c r="D874" s="49">
        <v>2.0</v>
      </c>
      <c r="E874" s="50">
        <v>11.79</v>
      </c>
      <c r="F874" s="54">
        <f t="shared" si="46"/>
        <v>23.58</v>
      </c>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63" t="s">
        <v>1209</v>
      </c>
      <c r="C875" s="52"/>
      <c r="D875" s="49">
        <v>7.0</v>
      </c>
      <c r="E875" s="50">
        <v>9.79</v>
      </c>
      <c r="F875" s="54">
        <f t="shared" si="46"/>
        <v>68.53</v>
      </c>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63" t="s">
        <v>1089</v>
      </c>
      <c r="C876" s="52"/>
      <c r="D876" s="49">
        <v>8.0</v>
      </c>
      <c r="E876" s="50">
        <v>9.49</v>
      </c>
      <c r="F876" s="54">
        <f t="shared" si="46"/>
        <v>75.92</v>
      </c>
      <c r="G876" s="52"/>
      <c r="H876" s="54">
        <f>sum(F858:G876)</f>
        <v>363.84</v>
      </c>
      <c r="I876" s="52"/>
      <c r="J876" s="52"/>
      <c r="K876" s="52"/>
      <c r="L876" s="52"/>
      <c r="M876" s="52"/>
      <c r="N876" s="52"/>
      <c r="O876" s="52"/>
      <c r="P876" s="52"/>
      <c r="Q876" s="52"/>
      <c r="R876" s="52"/>
      <c r="S876" s="52"/>
      <c r="T876" s="52"/>
      <c r="U876" s="52"/>
      <c r="V876" s="52"/>
      <c r="W876" s="52"/>
      <c r="X876" s="52"/>
      <c r="Y876" s="52"/>
      <c r="Z876" s="52"/>
      <c r="AA876" s="52"/>
      <c r="AB876" s="52"/>
      <c r="AC876" s="52"/>
    </row>
    <row r="877">
      <c r="A877" s="48">
        <v>44209.0</v>
      </c>
      <c r="B877" s="63" t="s">
        <v>1210</v>
      </c>
      <c r="C877" s="52"/>
      <c r="D877" s="49">
        <v>7.0</v>
      </c>
      <c r="E877" s="50">
        <v>5.79</v>
      </c>
      <c r="F877" s="54">
        <f t="shared" si="46"/>
        <v>40.53</v>
      </c>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63" t="s">
        <v>1211</v>
      </c>
      <c r="C878" s="52"/>
      <c r="D878" s="49">
        <v>2.0</v>
      </c>
      <c r="E878" s="50">
        <v>3.59</v>
      </c>
      <c r="F878" s="54">
        <f t="shared" si="46"/>
        <v>7.18</v>
      </c>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63" t="s">
        <v>1212</v>
      </c>
      <c r="C879" s="52"/>
      <c r="D879" s="49">
        <v>1.0</v>
      </c>
      <c r="E879" s="50">
        <v>9.99</v>
      </c>
      <c r="F879" s="54">
        <f t="shared" si="46"/>
        <v>9.99</v>
      </c>
      <c r="G879" s="52"/>
      <c r="H879" s="54">
        <f>sum(F877:F879)</f>
        <v>57.7</v>
      </c>
      <c r="I879" s="52"/>
      <c r="J879" s="52"/>
      <c r="K879" s="52"/>
      <c r="L879" s="52"/>
      <c r="M879" s="52"/>
      <c r="N879" s="52"/>
      <c r="O879" s="52"/>
      <c r="P879" s="52"/>
      <c r="Q879" s="52"/>
      <c r="R879" s="52"/>
      <c r="S879" s="52"/>
      <c r="T879" s="52"/>
      <c r="U879" s="52"/>
      <c r="V879" s="52"/>
      <c r="W879" s="52"/>
      <c r="X879" s="52"/>
      <c r="Y879" s="52"/>
      <c r="Z879" s="52"/>
      <c r="AA879" s="52"/>
      <c r="AB879" s="52"/>
      <c r="AC879" s="52"/>
    </row>
    <row r="880">
      <c r="A880" s="48">
        <v>44215.0</v>
      </c>
      <c r="B880" s="63" t="s">
        <v>1213</v>
      </c>
      <c r="C880" s="52"/>
      <c r="D880" s="49">
        <v>1.0</v>
      </c>
      <c r="E880" s="50">
        <v>16.99</v>
      </c>
      <c r="F880" s="54">
        <f t="shared" si="46"/>
        <v>16.99</v>
      </c>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63" t="s">
        <v>1214</v>
      </c>
      <c r="C881" s="52"/>
      <c r="D881" s="49">
        <v>1.0</v>
      </c>
      <c r="E881" s="50">
        <v>4.99</v>
      </c>
      <c r="F881" s="54">
        <f t="shared" si="46"/>
        <v>4.99</v>
      </c>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63" t="s">
        <v>1215</v>
      </c>
      <c r="C882" s="52"/>
      <c r="D882" s="49">
        <v>1.0</v>
      </c>
      <c r="E882" s="50">
        <v>8.99</v>
      </c>
      <c r="F882" s="54">
        <f t="shared" si="46"/>
        <v>8.99</v>
      </c>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63" t="s">
        <v>1216</v>
      </c>
      <c r="C883" s="52"/>
      <c r="D883" s="49">
        <v>1.0</v>
      </c>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63" t="s">
        <v>1217</v>
      </c>
      <c r="C884" s="52"/>
      <c r="D884" s="49">
        <v>1.0</v>
      </c>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63" t="s">
        <v>1218</v>
      </c>
      <c r="C885" s="52"/>
      <c r="D885" s="49">
        <v>1.0</v>
      </c>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63" t="s">
        <v>1219</v>
      </c>
      <c r="C886" s="52"/>
      <c r="D886" s="49">
        <v>1.0</v>
      </c>
      <c r="E886" s="50">
        <v>4.99</v>
      </c>
      <c r="F886" s="54">
        <f t="shared" ref="F886:F897" si="47">MULTIPLY(D886, E886)</f>
        <v>4.99</v>
      </c>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63" t="s">
        <v>1220</v>
      </c>
      <c r="C887" s="52"/>
      <c r="D887" s="49">
        <v>1.0</v>
      </c>
      <c r="E887" s="50">
        <v>8.99</v>
      </c>
      <c r="F887" s="54">
        <f t="shared" si="47"/>
        <v>8.99</v>
      </c>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63" t="s">
        <v>1221</v>
      </c>
      <c r="C888" s="52"/>
      <c r="D888" s="49">
        <v>1.0</v>
      </c>
      <c r="E888" s="50">
        <v>9.79</v>
      </c>
      <c r="F888" s="54">
        <f t="shared" si="47"/>
        <v>9.79</v>
      </c>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63" t="s">
        <v>1222</v>
      </c>
      <c r="C889" s="52"/>
      <c r="D889" s="49">
        <v>1.0</v>
      </c>
      <c r="E889" s="50">
        <v>2.29</v>
      </c>
      <c r="F889" s="54">
        <f t="shared" si="47"/>
        <v>2.29</v>
      </c>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63" t="s">
        <v>1223</v>
      </c>
      <c r="C890" s="52"/>
      <c r="D890" s="49">
        <v>1.0</v>
      </c>
      <c r="E890" s="50">
        <v>2.99</v>
      </c>
      <c r="F890" s="54">
        <f t="shared" si="47"/>
        <v>2.99</v>
      </c>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63" t="s">
        <v>1224</v>
      </c>
      <c r="C891" s="52"/>
      <c r="D891" s="49">
        <v>1.0</v>
      </c>
      <c r="E891" s="52"/>
      <c r="F891" s="52">
        <f t="shared" si="47"/>
        <v>0</v>
      </c>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63" t="s">
        <v>1225</v>
      </c>
      <c r="C892" s="52"/>
      <c r="D892" s="49">
        <v>1.0</v>
      </c>
      <c r="E892" s="50">
        <v>5.49</v>
      </c>
      <c r="F892" s="54">
        <f t="shared" si="47"/>
        <v>5.49</v>
      </c>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63" t="s">
        <v>1226</v>
      </c>
      <c r="C893" s="52"/>
      <c r="D893" s="49">
        <v>1.0</v>
      </c>
      <c r="E893" s="50">
        <v>2.99</v>
      </c>
      <c r="F893" s="54">
        <f t="shared" si="47"/>
        <v>2.99</v>
      </c>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63" t="s">
        <v>1227</v>
      </c>
      <c r="C894" s="52"/>
      <c r="D894" s="49">
        <v>1.0</v>
      </c>
      <c r="E894" s="52"/>
      <c r="F894" s="52">
        <f t="shared" si="47"/>
        <v>0</v>
      </c>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63" t="s">
        <v>1228</v>
      </c>
      <c r="C895" s="52"/>
      <c r="D895" s="49">
        <v>3.0</v>
      </c>
      <c r="E895" s="52"/>
      <c r="F895" s="52">
        <f t="shared" si="47"/>
        <v>0</v>
      </c>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63" t="s">
        <v>1229</v>
      </c>
      <c r="C896" s="52"/>
      <c r="D896" s="49">
        <v>1.0</v>
      </c>
      <c r="E896" s="50">
        <v>8.79</v>
      </c>
      <c r="F896" s="54">
        <f t="shared" si="47"/>
        <v>8.79</v>
      </c>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63" t="s">
        <v>1230</v>
      </c>
      <c r="C897" s="52"/>
      <c r="D897" s="49">
        <v>1.0</v>
      </c>
      <c r="E897" s="50">
        <v>19.99</v>
      </c>
      <c r="F897" s="54">
        <f t="shared" si="47"/>
        <v>19.99</v>
      </c>
      <c r="G897" s="52"/>
      <c r="H897" s="54">
        <f>sum(F880:F897)</f>
        <v>97.28</v>
      </c>
      <c r="I897" s="52"/>
      <c r="J897" s="52"/>
      <c r="K897" s="52"/>
      <c r="L897" s="52"/>
      <c r="M897" s="52"/>
      <c r="N897" s="52"/>
      <c r="O897" s="52"/>
      <c r="P897" s="52"/>
      <c r="Q897" s="52"/>
      <c r="R897" s="52"/>
      <c r="S897" s="52"/>
      <c r="T897" s="52"/>
      <c r="U897" s="52"/>
      <c r="V897" s="52"/>
      <c r="W897" s="52"/>
      <c r="X897" s="52"/>
      <c r="Y897" s="52"/>
      <c r="Z897" s="52"/>
      <c r="AA897" s="52"/>
      <c r="AB897" s="52"/>
      <c r="AC897" s="52"/>
    </row>
    <row r="898">
      <c r="A898" s="48">
        <v>44213.0</v>
      </c>
      <c r="B898" s="63" t="s">
        <v>1231</v>
      </c>
      <c r="C898" s="52"/>
      <c r="D898" s="49">
        <v>5.0</v>
      </c>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63" t="s">
        <v>1232</v>
      </c>
      <c r="C899" s="52"/>
      <c r="D899" s="49">
        <v>5.0</v>
      </c>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63" t="s">
        <v>1233</v>
      </c>
      <c r="C900" s="52"/>
      <c r="D900" s="49">
        <v>1.0</v>
      </c>
      <c r="E900" s="50">
        <v>3.49</v>
      </c>
      <c r="F900" s="54">
        <f t="shared" ref="F900:F908" si="48">MULTIPLY(D900, E900)</f>
        <v>3.49</v>
      </c>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63" t="s">
        <v>1234</v>
      </c>
      <c r="C901" s="52"/>
      <c r="D901" s="49">
        <v>1.0</v>
      </c>
      <c r="E901" s="50">
        <v>5.49</v>
      </c>
      <c r="F901" s="54">
        <f t="shared" si="48"/>
        <v>5.49</v>
      </c>
      <c r="G901" s="52"/>
      <c r="H901" s="52">
        <f>sum(F898:F901)</f>
        <v>8.98</v>
      </c>
      <c r="I901" s="52"/>
      <c r="J901" s="52"/>
      <c r="K901" s="52"/>
      <c r="L901" s="52"/>
      <c r="M901" s="52"/>
      <c r="N901" s="52"/>
      <c r="O901" s="52"/>
      <c r="P901" s="52"/>
      <c r="Q901" s="52"/>
      <c r="R901" s="52"/>
      <c r="S901" s="52"/>
      <c r="T901" s="52"/>
      <c r="U901" s="52"/>
      <c r="V901" s="52"/>
      <c r="W901" s="52"/>
      <c r="X901" s="52"/>
      <c r="Y901" s="52"/>
      <c r="Z901" s="52"/>
      <c r="AA901" s="52"/>
      <c r="AB901" s="52"/>
      <c r="AC901" s="52"/>
    </row>
    <row r="902">
      <c r="A902" s="48">
        <v>43878.0</v>
      </c>
      <c r="B902" s="63" t="s">
        <v>1235</v>
      </c>
      <c r="C902" s="52"/>
      <c r="D902" s="49">
        <v>1.0</v>
      </c>
      <c r="E902" s="50">
        <v>3.29</v>
      </c>
      <c r="F902" s="54">
        <f t="shared" si="48"/>
        <v>3.29</v>
      </c>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63" t="s">
        <v>1236</v>
      </c>
      <c r="C903" s="52"/>
      <c r="D903" s="49">
        <v>1.0</v>
      </c>
      <c r="E903" s="50">
        <v>8.99</v>
      </c>
      <c r="F903" s="54">
        <f t="shared" si="48"/>
        <v>8.99</v>
      </c>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63" t="s">
        <v>1237</v>
      </c>
      <c r="C904" s="52"/>
      <c r="D904" s="49">
        <v>1.0</v>
      </c>
      <c r="E904" s="50">
        <v>4.99</v>
      </c>
      <c r="F904" s="54">
        <f t="shared" si="48"/>
        <v>4.99</v>
      </c>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63" t="s">
        <v>1238</v>
      </c>
      <c r="C905" s="52"/>
      <c r="D905" s="49">
        <v>1.0</v>
      </c>
      <c r="E905" s="50">
        <v>7.59</v>
      </c>
      <c r="F905" s="54">
        <f t="shared" si="48"/>
        <v>7.59</v>
      </c>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63" t="s">
        <v>1239</v>
      </c>
      <c r="C906" s="52"/>
      <c r="D906" s="49">
        <v>15.0</v>
      </c>
      <c r="E906" s="50">
        <v>1.49</v>
      </c>
      <c r="F906" s="54">
        <f t="shared" si="48"/>
        <v>22.35</v>
      </c>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63" t="s">
        <v>1240</v>
      </c>
      <c r="C907" s="52"/>
      <c r="D907" s="49">
        <v>1.0</v>
      </c>
      <c r="E907" s="50">
        <v>1.99</v>
      </c>
      <c r="F907" s="54">
        <f t="shared" si="48"/>
        <v>1.99</v>
      </c>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63" t="s">
        <v>1241</v>
      </c>
      <c r="C908" s="52"/>
      <c r="D908" s="49">
        <v>1.0</v>
      </c>
      <c r="E908" s="50">
        <v>10.99</v>
      </c>
      <c r="F908" s="54">
        <f t="shared" si="48"/>
        <v>10.99</v>
      </c>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63" t="s">
        <v>1242</v>
      </c>
      <c r="C909" s="52"/>
      <c r="D909" s="49">
        <v>1.0</v>
      </c>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63" t="s">
        <v>1243</v>
      </c>
      <c r="C910" s="52"/>
      <c r="D910" s="49">
        <v>1.0</v>
      </c>
      <c r="E910" s="50">
        <v>6.29</v>
      </c>
      <c r="F910" s="54">
        <f t="shared" ref="F910:F914" si="49">MULTIPLY(D910, E910)</f>
        <v>6.29</v>
      </c>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63" t="s">
        <v>1244</v>
      </c>
      <c r="C911" s="52"/>
      <c r="D911" s="49">
        <v>1.0</v>
      </c>
      <c r="E911" s="50">
        <v>8.99</v>
      </c>
      <c r="F911" s="54">
        <f t="shared" si="49"/>
        <v>8.99</v>
      </c>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63" t="s">
        <v>1245</v>
      </c>
      <c r="C912" s="52"/>
      <c r="D912" s="49">
        <v>1.0</v>
      </c>
      <c r="E912" s="50">
        <v>13.99</v>
      </c>
      <c r="F912" s="54">
        <f t="shared" si="49"/>
        <v>13.99</v>
      </c>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63" t="s">
        <v>1246</v>
      </c>
      <c r="C913" s="52"/>
      <c r="D913" s="49">
        <v>1.0</v>
      </c>
      <c r="E913" s="50">
        <v>13.49</v>
      </c>
      <c r="F913" s="54">
        <f t="shared" si="49"/>
        <v>13.49</v>
      </c>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63" t="s">
        <v>1247</v>
      </c>
      <c r="C914" s="52"/>
      <c r="D914" s="49">
        <v>1.0</v>
      </c>
      <c r="E914" s="50">
        <v>9.99</v>
      </c>
      <c r="F914" s="54">
        <f t="shared" si="49"/>
        <v>9.99</v>
      </c>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63" t="s">
        <v>1248</v>
      </c>
      <c r="C915" s="52"/>
      <c r="D915" s="49">
        <v>1.0</v>
      </c>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63" t="s">
        <v>1249</v>
      </c>
      <c r="C916" s="52"/>
      <c r="D916" s="49">
        <v>1.0</v>
      </c>
      <c r="E916" s="50">
        <v>5.99</v>
      </c>
      <c r="F916" s="54">
        <f t="shared" ref="F916:F1095" si="50">MULTIPLY(D916, E916)</f>
        <v>5.99</v>
      </c>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63" t="s">
        <v>1250</v>
      </c>
      <c r="C917" s="52"/>
      <c r="D917" s="49">
        <v>1.0</v>
      </c>
      <c r="E917" s="50">
        <v>4.25</v>
      </c>
      <c r="F917" s="54">
        <f t="shared" si="50"/>
        <v>4.25</v>
      </c>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63" t="s">
        <v>1251</v>
      </c>
      <c r="C918" s="52"/>
      <c r="D918" s="49">
        <v>2.0</v>
      </c>
      <c r="E918" s="50">
        <v>5.49</v>
      </c>
      <c r="F918" s="54">
        <f t="shared" si="50"/>
        <v>10.98</v>
      </c>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63" t="s">
        <v>1252</v>
      </c>
      <c r="C919" s="52"/>
      <c r="D919" s="49">
        <v>2.0</v>
      </c>
      <c r="E919" s="50">
        <v>5.99</v>
      </c>
      <c r="F919" s="54">
        <f t="shared" si="50"/>
        <v>11.98</v>
      </c>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63" t="s">
        <v>1253</v>
      </c>
      <c r="C920" s="52"/>
      <c r="D920" s="49">
        <v>1.0</v>
      </c>
      <c r="E920" s="50">
        <v>3.19</v>
      </c>
      <c r="F920" s="54">
        <f t="shared" si="50"/>
        <v>3.19</v>
      </c>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63" t="s">
        <v>1254</v>
      </c>
      <c r="C921" s="52"/>
      <c r="D921" s="49">
        <v>1.0</v>
      </c>
      <c r="E921" s="50">
        <v>9.79</v>
      </c>
      <c r="F921" s="54">
        <f t="shared" si="50"/>
        <v>9.79</v>
      </c>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63" t="s">
        <v>1255</v>
      </c>
      <c r="C922" s="49"/>
      <c r="D922" s="49">
        <v>47.0</v>
      </c>
      <c r="E922" s="50">
        <v>4.59</v>
      </c>
      <c r="F922" s="54">
        <f t="shared" si="50"/>
        <v>215.73</v>
      </c>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63" t="s">
        <v>1256</v>
      </c>
      <c r="C923" s="49" t="s">
        <v>1257</v>
      </c>
      <c r="D923" s="49">
        <v>1.0</v>
      </c>
      <c r="E923" s="50">
        <v>34.49</v>
      </c>
      <c r="F923" s="54">
        <f t="shared" si="50"/>
        <v>34.49</v>
      </c>
      <c r="G923" s="52"/>
      <c r="H923" s="54">
        <f>sum(F902:F923)</f>
        <v>409.34</v>
      </c>
      <c r="I923" s="52"/>
      <c r="J923" s="52"/>
      <c r="K923" s="52"/>
      <c r="L923" s="52"/>
      <c r="M923" s="52"/>
      <c r="N923" s="52"/>
      <c r="O923" s="52"/>
      <c r="P923" s="52"/>
      <c r="Q923" s="52"/>
      <c r="R923" s="52"/>
      <c r="S923" s="52"/>
      <c r="T923" s="52"/>
      <c r="U923" s="52"/>
      <c r="V923" s="52"/>
      <c r="W923" s="52"/>
      <c r="X923" s="52"/>
      <c r="Y923" s="52"/>
      <c r="Z923" s="52"/>
      <c r="AA923" s="52"/>
      <c r="AB923" s="52"/>
      <c r="AC923" s="52"/>
    </row>
    <row r="924">
      <c r="A924" s="48">
        <v>44251.0</v>
      </c>
      <c r="B924" s="63" t="s">
        <v>1258</v>
      </c>
      <c r="C924" s="49" t="s">
        <v>1259</v>
      </c>
      <c r="D924" s="49">
        <v>17.0</v>
      </c>
      <c r="E924" s="50">
        <v>2.19</v>
      </c>
      <c r="F924" s="54">
        <f t="shared" si="50"/>
        <v>37.23</v>
      </c>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63" t="s">
        <v>1260</v>
      </c>
      <c r="C925" s="49" t="s">
        <v>1261</v>
      </c>
      <c r="D925" s="49">
        <v>30.0</v>
      </c>
      <c r="E925" s="50">
        <v>1.49</v>
      </c>
      <c r="F925" s="54">
        <f t="shared" si="50"/>
        <v>44.7</v>
      </c>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63" t="s">
        <v>1262</v>
      </c>
      <c r="C926" s="49" t="s">
        <v>1261</v>
      </c>
      <c r="D926" s="49">
        <v>65.0</v>
      </c>
      <c r="E926" s="50">
        <v>1.49</v>
      </c>
      <c r="F926" s="54">
        <f t="shared" si="50"/>
        <v>96.85</v>
      </c>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63" t="s">
        <v>1263</v>
      </c>
      <c r="C927" s="49" t="s">
        <v>1264</v>
      </c>
      <c r="D927" s="49">
        <v>7.0</v>
      </c>
      <c r="E927" s="50">
        <v>1.49</v>
      </c>
      <c r="F927" s="54">
        <f t="shared" si="50"/>
        <v>10.43</v>
      </c>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63" t="s">
        <v>1265</v>
      </c>
      <c r="C928" s="52"/>
      <c r="D928" s="49">
        <v>6.0</v>
      </c>
      <c r="E928" s="50">
        <v>1.49</v>
      </c>
      <c r="F928" s="54">
        <f t="shared" si="50"/>
        <v>8.94</v>
      </c>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63" t="s">
        <v>1266</v>
      </c>
      <c r="C929" s="52"/>
      <c r="D929" s="49">
        <v>56.0</v>
      </c>
      <c r="E929" s="50">
        <v>1.49</v>
      </c>
      <c r="F929" s="54">
        <f t="shared" si="50"/>
        <v>83.44</v>
      </c>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63" t="s">
        <v>1267</v>
      </c>
      <c r="C930" s="52"/>
      <c r="D930" s="49">
        <v>13.0</v>
      </c>
      <c r="E930" s="50">
        <v>2.19</v>
      </c>
      <c r="F930" s="54">
        <f t="shared" si="50"/>
        <v>28.47</v>
      </c>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63" t="s">
        <v>1268</v>
      </c>
      <c r="C931" s="52"/>
      <c r="D931" s="49">
        <v>5.0</v>
      </c>
      <c r="E931" s="50">
        <v>2.19</v>
      </c>
      <c r="F931" s="54">
        <f t="shared" si="50"/>
        <v>10.95</v>
      </c>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63" t="s">
        <v>1269</v>
      </c>
      <c r="C932" s="52"/>
      <c r="D932" s="49">
        <v>1.0</v>
      </c>
      <c r="E932" s="50">
        <v>2.19</v>
      </c>
      <c r="F932" s="54">
        <f t="shared" si="50"/>
        <v>2.19</v>
      </c>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63" t="s">
        <v>1270</v>
      </c>
      <c r="C933" s="49" t="s">
        <v>1259</v>
      </c>
      <c r="D933" s="49">
        <v>25.0</v>
      </c>
      <c r="E933" s="50">
        <v>1.49</v>
      </c>
      <c r="F933" s="54">
        <f t="shared" si="50"/>
        <v>37.25</v>
      </c>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63" t="s">
        <v>1271</v>
      </c>
      <c r="C934" s="49" t="s">
        <v>1259</v>
      </c>
      <c r="D934" s="49">
        <v>20.0</v>
      </c>
      <c r="E934" s="50">
        <v>1.49</v>
      </c>
      <c r="F934" s="54">
        <f t="shared" si="50"/>
        <v>29.8</v>
      </c>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63" t="s">
        <v>1272</v>
      </c>
      <c r="C935" s="52"/>
      <c r="D935" s="49">
        <v>9.0</v>
      </c>
      <c r="E935" s="50">
        <v>1.19</v>
      </c>
      <c r="F935" s="54">
        <f t="shared" si="50"/>
        <v>10.71</v>
      </c>
      <c r="G935" s="52"/>
      <c r="H935" s="54">
        <f>sum(F924:F935)</f>
        <v>400.96</v>
      </c>
      <c r="I935" s="52"/>
      <c r="J935" s="52"/>
      <c r="K935" s="52"/>
      <c r="L935" s="52"/>
      <c r="M935" s="52"/>
      <c r="N935" s="52"/>
      <c r="O935" s="52"/>
      <c r="P935" s="52"/>
      <c r="Q935" s="52"/>
      <c r="R935" s="52"/>
      <c r="S935" s="52"/>
      <c r="T935" s="52"/>
      <c r="U935" s="52"/>
      <c r="V935" s="52"/>
      <c r="W935" s="52"/>
      <c r="X935" s="52"/>
      <c r="Y935" s="52"/>
      <c r="Z935" s="52"/>
      <c r="AA935" s="52"/>
      <c r="AB935" s="52"/>
      <c r="AC935" s="52"/>
    </row>
    <row r="936">
      <c r="A936" s="48">
        <v>44255.0</v>
      </c>
      <c r="B936" s="63" t="s">
        <v>1273</v>
      </c>
      <c r="C936" s="52"/>
      <c r="D936" s="49">
        <v>2.0</v>
      </c>
      <c r="E936" s="50">
        <v>2.79</v>
      </c>
      <c r="F936" s="54">
        <f t="shared" si="50"/>
        <v>5.58</v>
      </c>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63" t="s">
        <v>1274</v>
      </c>
      <c r="C937" s="52"/>
      <c r="D937" s="49">
        <v>1.0</v>
      </c>
      <c r="E937" s="50">
        <v>2.79</v>
      </c>
      <c r="F937" s="54">
        <f t="shared" si="50"/>
        <v>2.79</v>
      </c>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63" t="s">
        <v>1275</v>
      </c>
      <c r="C938" s="52"/>
      <c r="D938" s="49">
        <v>1.0</v>
      </c>
      <c r="E938" s="50">
        <v>3.49</v>
      </c>
      <c r="F938" s="54">
        <f t="shared" si="50"/>
        <v>3.49</v>
      </c>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63" t="s">
        <v>1276</v>
      </c>
      <c r="C939" s="52"/>
      <c r="D939" s="49">
        <v>1.0</v>
      </c>
      <c r="E939" s="50">
        <v>3.39</v>
      </c>
      <c r="F939" s="54">
        <f t="shared" si="50"/>
        <v>3.39</v>
      </c>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63" t="s">
        <v>1277</v>
      </c>
      <c r="C940" s="52"/>
      <c r="D940" s="49">
        <v>6.0</v>
      </c>
      <c r="E940" s="50">
        <v>4.29</v>
      </c>
      <c r="F940" s="54">
        <f t="shared" si="50"/>
        <v>25.74</v>
      </c>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63" t="s">
        <v>1278</v>
      </c>
      <c r="C941" s="52"/>
      <c r="D941" s="49">
        <v>1.0</v>
      </c>
      <c r="E941" s="50">
        <v>4.79</v>
      </c>
      <c r="F941" s="54">
        <f t="shared" si="50"/>
        <v>4.79</v>
      </c>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63" t="s">
        <v>1279</v>
      </c>
      <c r="C942" s="52"/>
      <c r="D942" s="49">
        <v>1.0</v>
      </c>
      <c r="E942" s="50">
        <v>4.39</v>
      </c>
      <c r="F942" s="54">
        <f t="shared" si="50"/>
        <v>4.39</v>
      </c>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63" t="s">
        <v>1280</v>
      </c>
      <c r="C943" s="52"/>
      <c r="D943" s="49">
        <v>1.0</v>
      </c>
      <c r="E943" s="50">
        <v>2.79</v>
      </c>
      <c r="F943" s="54">
        <f t="shared" si="50"/>
        <v>2.79</v>
      </c>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63" t="s">
        <v>1281</v>
      </c>
      <c r="C944" s="52"/>
      <c r="D944" s="49">
        <v>1.0</v>
      </c>
      <c r="E944" s="52"/>
      <c r="F944" s="52">
        <f t="shared" si="50"/>
        <v>0</v>
      </c>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63" t="s">
        <v>1282</v>
      </c>
      <c r="C945" s="52"/>
      <c r="D945" s="49">
        <v>1.0</v>
      </c>
      <c r="E945" s="50">
        <v>13.79</v>
      </c>
      <c r="F945" s="54">
        <f t="shared" si="50"/>
        <v>13.79</v>
      </c>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63" t="s">
        <v>1283</v>
      </c>
      <c r="C946" s="52"/>
      <c r="D946" s="49">
        <v>1.0</v>
      </c>
      <c r="E946" s="50">
        <v>10.49</v>
      </c>
      <c r="F946" s="54">
        <f t="shared" si="50"/>
        <v>10.49</v>
      </c>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63" t="s">
        <v>1284</v>
      </c>
      <c r="C947" s="52"/>
      <c r="D947" s="49">
        <v>1.0</v>
      </c>
      <c r="E947" s="50">
        <v>7.99</v>
      </c>
      <c r="F947" s="54">
        <f t="shared" si="50"/>
        <v>7.99</v>
      </c>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63" t="s">
        <v>1285</v>
      </c>
      <c r="C948" s="52"/>
      <c r="D948" s="49">
        <v>1.0</v>
      </c>
      <c r="E948" s="50">
        <v>19.49</v>
      </c>
      <c r="F948" s="54">
        <f t="shared" si="50"/>
        <v>19.49</v>
      </c>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63" t="s">
        <v>1286</v>
      </c>
      <c r="C949" s="52"/>
      <c r="D949" s="49">
        <v>1.0</v>
      </c>
      <c r="E949" s="50">
        <v>9.29</v>
      </c>
      <c r="F949" s="54">
        <f t="shared" si="50"/>
        <v>9.29</v>
      </c>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63" t="s">
        <v>1287</v>
      </c>
      <c r="C950" s="52"/>
      <c r="D950" s="49">
        <v>1.0</v>
      </c>
      <c r="E950" s="50">
        <v>7.29</v>
      </c>
      <c r="F950" s="54">
        <f t="shared" si="50"/>
        <v>7.29</v>
      </c>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63" t="s">
        <v>1288</v>
      </c>
      <c r="C951" s="52"/>
      <c r="D951" s="49">
        <v>2.0</v>
      </c>
      <c r="E951" s="50">
        <v>8.49</v>
      </c>
      <c r="F951" s="54">
        <f t="shared" si="50"/>
        <v>16.98</v>
      </c>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63" t="s">
        <v>1289</v>
      </c>
      <c r="C952" s="52"/>
      <c r="D952" s="49">
        <v>1.0</v>
      </c>
      <c r="E952" s="50">
        <v>7.29</v>
      </c>
      <c r="F952" s="54">
        <f t="shared" si="50"/>
        <v>7.29</v>
      </c>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63" t="s">
        <v>1290</v>
      </c>
      <c r="C953" s="52"/>
      <c r="D953" s="49">
        <v>1.0</v>
      </c>
      <c r="E953" s="50">
        <v>2.49</v>
      </c>
      <c r="F953" s="54">
        <f t="shared" si="50"/>
        <v>2.49</v>
      </c>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63" t="s">
        <v>1291</v>
      </c>
      <c r="C954" s="52"/>
      <c r="D954" s="49">
        <v>2.0</v>
      </c>
      <c r="E954" s="50">
        <v>9.49</v>
      </c>
      <c r="F954" s="54">
        <f t="shared" si="50"/>
        <v>18.98</v>
      </c>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63" t="s">
        <v>1292</v>
      </c>
      <c r="C955" s="52"/>
      <c r="D955" s="49">
        <v>1.0</v>
      </c>
      <c r="E955" s="50">
        <v>11.99</v>
      </c>
      <c r="F955" s="54">
        <f t="shared" si="50"/>
        <v>11.99</v>
      </c>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63" t="s">
        <v>1293</v>
      </c>
      <c r="C956" s="52"/>
      <c r="D956" s="49">
        <v>1.0</v>
      </c>
      <c r="E956" s="50">
        <v>2.49</v>
      </c>
      <c r="F956" s="54">
        <f t="shared" si="50"/>
        <v>2.49</v>
      </c>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63" t="s">
        <v>1294</v>
      </c>
      <c r="C957" s="52"/>
      <c r="D957" s="49">
        <v>1.0</v>
      </c>
      <c r="E957" s="50">
        <v>33.79</v>
      </c>
      <c r="F957" s="54">
        <f t="shared" si="50"/>
        <v>33.79</v>
      </c>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63" t="s">
        <v>1295</v>
      </c>
      <c r="C958" s="52"/>
      <c r="D958" s="49">
        <v>1.0</v>
      </c>
      <c r="E958" s="50">
        <v>20.79</v>
      </c>
      <c r="F958" s="54">
        <f t="shared" si="50"/>
        <v>20.79</v>
      </c>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63" t="s">
        <v>1296</v>
      </c>
      <c r="C959" s="52"/>
      <c r="D959" s="49">
        <v>1.0</v>
      </c>
      <c r="E959" s="50">
        <v>4.99</v>
      </c>
      <c r="F959" s="54">
        <f t="shared" si="50"/>
        <v>4.99</v>
      </c>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63" t="s">
        <v>1297</v>
      </c>
      <c r="C960" s="52"/>
      <c r="D960" s="49">
        <v>1.0</v>
      </c>
      <c r="E960" s="50">
        <v>3.99</v>
      </c>
      <c r="F960" s="54">
        <f t="shared" si="50"/>
        <v>3.99</v>
      </c>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63" t="s">
        <v>1298</v>
      </c>
      <c r="C961" s="52"/>
      <c r="D961" s="49">
        <v>1.0</v>
      </c>
      <c r="E961" s="50">
        <v>3.99</v>
      </c>
      <c r="F961" s="54">
        <f t="shared" si="50"/>
        <v>3.99</v>
      </c>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63" t="s">
        <v>1299</v>
      </c>
      <c r="C962" s="52"/>
      <c r="D962" s="49">
        <v>1.0</v>
      </c>
      <c r="E962" s="50">
        <v>23.79</v>
      </c>
      <c r="F962" s="54">
        <f t="shared" si="50"/>
        <v>23.79</v>
      </c>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63" t="s">
        <v>1300</v>
      </c>
      <c r="C963" s="52"/>
      <c r="D963" s="49">
        <v>1.0</v>
      </c>
      <c r="E963" s="50">
        <v>9.99</v>
      </c>
      <c r="F963" s="54">
        <f t="shared" si="50"/>
        <v>9.99</v>
      </c>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63" t="s">
        <v>1301</v>
      </c>
      <c r="C964" s="52"/>
      <c r="D964" s="49">
        <v>1.0</v>
      </c>
      <c r="E964" s="50">
        <v>3.79</v>
      </c>
      <c r="F964" s="54">
        <f t="shared" si="50"/>
        <v>3.79</v>
      </c>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63" t="s">
        <v>1302</v>
      </c>
      <c r="C965" s="52"/>
      <c r="D965" s="49">
        <v>1.0</v>
      </c>
      <c r="E965" s="50">
        <v>6.99</v>
      </c>
      <c r="F965" s="54">
        <f t="shared" si="50"/>
        <v>6.99</v>
      </c>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63" t="s">
        <v>1303</v>
      </c>
      <c r="C966" s="52"/>
      <c r="D966" s="49">
        <v>2.0</v>
      </c>
      <c r="E966" s="50">
        <v>12.99</v>
      </c>
      <c r="F966" s="54">
        <f t="shared" si="50"/>
        <v>25.98</v>
      </c>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63" t="s">
        <v>1304</v>
      </c>
      <c r="C967" s="52"/>
      <c r="D967" s="49">
        <v>1.0</v>
      </c>
      <c r="E967" s="61">
        <v>4.99</v>
      </c>
      <c r="F967" s="69">
        <f t="shared" si="50"/>
        <v>4.99</v>
      </c>
      <c r="G967" s="52"/>
      <c r="H967" s="54">
        <f>sum(F936:F967)</f>
        <v>324.6</v>
      </c>
      <c r="I967" s="52"/>
      <c r="J967" s="52"/>
      <c r="K967" s="52"/>
      <c r="L967" s="52"/>
      <c r="M967" s="52"/>
      <c r="N967" s="52"/>
      <c r="O967" s="52"/>
      <c r="P967" s="52"/>
      <c r="Q967" s="52"/>
      <c r="R967" s="52"/>
      <c r="S967" s="52"/>
      <c r="T967" s="52"/>
      <c r="U967" s="52"/>
      <c r="V967" s="52"/>
      <c r="W967" s="52"/>
      <c r="X967" s="52"/>
      <c r="Y967" s="52"/>
      <c r="Z967" s="52"/>
      <c r="AA967" s="52"/>
      <c r="AB967" s="52"/>
      <c r="AC967" s="52"/>
    </row>
    <row r="968">
      <c r="A968" s="48">
        <v>44262.0</v>
      </c>
      <c r="B968" s="63" t="s">
        <v>1305</v>
      </c>
      <c r="C968" s="52"/>
      <c r="D968" s="49">
        <v>2.0</v>
      </c>
      <c r="E968" s="50">
        <v>4.99</v>
      </c>
      <c r="F968" s="54">
        <f t="shared" si="50"/>
        <v>9.98</v>
      </c>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63" t="s">
        <v>1306</v>
      </c>
      <c r="C969" s="52"/>
      <c r="D969" s="49">
        <v>1.0</v>
      </c>
      <c r="E969" s="50">
        <v>5.29</v>
      </c>
      <c r="F969" s="54">
        <f t="shared" si="50"/>
        <v>5.29</v>
      </c>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63" t="s">
        <v>1307</v>
      </c>
      <c r="C970" s="52"/>
      <c r="D970" s="49">
        <v>7.0</v>
      </c>
      <c r="E970" s="50">
        <v>1.99</v>
      </c>
      <c r="F970" s="54">
        <f t="shared" si="50"/>
        <v>13.93</v>
      </c>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63" t="s">
        <v>1308</v>
      </c>
      <c r="C971" s="52"/>
      <c r="D971" s="49">
        <v>2.0</v>
      </c>
      <c r="E971" s="50">
        <v>2.39</v>
      </c>
      <c r="F971" s="54">
        <f t="shared" si="50"/>
        <v>4.78</v>
      </c>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63" t="s">
        <v>1309</v>
      </c>
      <c r="C972" s="52"/>
      <c r="D972" s="49">
        <v>1.0</v>
      </c>
      <c r="E972" s="50">
        <v>7.99</v>
      </c>
      <c r="F972" s="54">
        <f t="shared" si="50"/>
        <v>7.99</v>
      </c>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63" t="s">
        <v>1310</v>
      </c>
      <c r="C973" s="52"/>
      <c r="D973" s="49">
        <v>1.0</v>
      </c>
      <c r="E973" s="52"/>
      <c r="F973" s="52">
        <f t="shared" si="50"/>
        <v>0</v>
      </c>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63" t="s">
        <v>1311</v>
      </c>
      <c r="C974" s="52"/>
      <c r="D974" s="49">
        <v>2.0</v>
      </c>
      <c r="E974" s="50">
        <v>9.99</v>
      </c>
      <c r="F974" s="54">
        <f t="shared" si="50"/>
        <v>19.98</v>
      </c>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63" t="s">
        <v>1312</v>
      </c>
      <c r="C975" s="52"/>
      <c r="D975" s="49">
        <v>1.0</v>
      </c>
      <c r="E975" s="50">
        <v>11.49</v>
      </c>
      <c r="F975" s="54">
        <f t="shared" si="50"/>
        <v>11.49</v>
      </c>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63" t="s">
        <v>1313</v>
      </c>
      <c r="C976" s="52"/>
      <c r="D976" s="49">
        <v>2.0</v>
      </c>
      <c r="E976" s="50">
        <v>15.99</v>
      </c>
      <c r="F976" s="54">
        <f t="shared" si="50"/>
        <v>31.98</v>
      </c>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63" t="s">
        <v>1314</v>
      </c>
      <c r="C977" s="52"/>
      <c r="D977" s="49">
        <v>1.0</v>
      </c>
      <c r="E977" s="50">
        <v>15.79</v>
      </c>
      <c r="F977" s="54">
        <f t="shared" si="50"/>
        <v>15.79</v>
      </c>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63" t="s">
        <v>1315</v>
      </c>
      <c r="C978" s="52"/>
      <c r="D978" s="49">
        <v>2.0</v>
      </c>
      <c r="E978" s="50">
        <v>12.99</v>
      </c>
      <c r="F978" s="54">
        <f t="shared" si="50"/>
        <v>25.98</v>
      </c>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63" t="s">
        <v>1316</v>
      </c>
      <c r="C979" s="52"/>
      <c r="D979" s="49">
        <v>1.0</v>
      </c>
      <c r="E979" s="50">
        <v>7.99</v>
      </c>
      <c r="F979" s="54">
        <f t="shared" si="50"/>
        <v>7.99</v>
      </c>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63" t="s">
        <v>1317</v>
      </c>
      <c r="C980" s="52"/>
      <c r="D980" s="49">
        <v>1.0</v>
      </c>
      <c r="E980" s="50">
        <v>13.99</v>
      </c>
      <c r="F980" s="54">
        <f t="shared" si="50"/>
        <v>13.99</v>
      </c>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63" t="s">
        <v>1318</v>
      </c>
      <c r="C981" s="52"/>
      <c r="D981" s="49">
        <v>1.0</v>
      </c>
      <c r="E981" s="50">
        <v>6.59</v>
      </c>
      <c r="F981" s="54">
        <f t="shared" si="50"/>
        <v>6.59</v>
      </c>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63" t="s">
        <v>1319</v>
      </c>
      <c r="C982" s="52"/>
      <c r="D982" s="49">
        <v>1.0</v>
      </c>
      <c r="E982" s="50">
        <v>3.99</v>
      </c>
      <c r="F982" s="54">
        <f t="shared" si="50"/>
        <v>3.99</v>
      </c>
      <c r="G982" s="52"/>
      <c r="H982" s="54">
        <f>sum(F968:F982)</f>
        <v>179.75</v>
      </c>
      <c r="I982" s="52"/>
      <c r="J982" s="52"/>
      <c r="K982" s="52"/>
      <c r="L982" s="52"/>
      <c r="M982" s="52"/>
      <c r="N982" s="52"/>
      <c r="O982" s="52"/>
      <c r="P982" s="52"/>
      <c r="Q982" s="52"/>
      <c r="R982" s="52"/>
      <c r="S982" s="52"/>
      <c r="T982" s="52"/>
      <c r="U982" s="52"/>
      <c r="V982" s="52"/>
      <c r="W982" s="52"/>
      <c r="X982" s="52"/>
      <c r="Y982" s="52"/>
      <c r="Z982" s="52"/>
      <c r="AA982" s="52"/>
      <c r="AB982" s="52"/>
      <c r="AC982" s="52"/>
    </row>
    <row r="983">
      <c r="A983" s="48">
        <v>44264.0</v>
      </c>
      <c r="B983" s="63" t="s">
        <v>1320</v>
      </c>
      <c r="C983" s="52"/>
      <c r="D983" s="49">
        <v>2.0</v>
      </c>
      <c r="E983" s="50">
        <v>3.49</v>
      </c>
      <c r="F983" s="54">
        <f t="shared" si="50"/>
        <v>6.98</v>
      </c>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63" t="s">
        <v>1321</v>
      </c>
      <c r="C984" s="52"/>
      <c r="D984" s="49">
        <v>1.0</v>
      </c>
      <c r="E984" s="50">
        <v>5.99</v>
      </c>
      <c r="F984" s="54">
        <f t="shared" si="50"/>
        <v>5.99</v>
      </c>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63" t="s">
        <v>1322</v>
      </c>
      <c r="C985" s="52"/>
      <c r="D985" s="49">
        <v>1.0</v>
      </c>
      <c r="E985" s="50">
        <v>15.49</v>
      </c>
      <c r="F985" s="54">
        <f t="shared" si="50"/>
        <v>15.49</v>
      </c>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63" t="s">
        <v>1323</v>
      </c>
      <c r="C986" s="52"/>
      <c r="D986" s="49">
        <v>2.0</v>
      </c>
      <c r="E986" s="50">
        <v>4.94</v>
      </c>
      <c r="F986" s="54">
        <f t="shared" si="50"/>
        <v>9.88</v>
      </c>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63" t="s">
        <v>1324</v>
      </c>
      <c r="C987" s="52"/>
      <c r="D987" s="49">
        <v>1.0</v>
      </c>
      <c r="E987" s="50">
        <v>4.29</v>
      </c>
      <c r="F987" s="54">
        <f t="shared" si="50"/>
        <v>4.29</v>
      </c>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63" t="s">
        <v>1325</v>
      </c>
      <c r="C988" s="52"/>
      <c r="D988" s="49">
        <v>1.0</v>
      </c>
      <c r="E988" s="50">
        <v>14.49</v>
      </c>
      <c r="F988" s="54">
        <f t="shared" si="50"/>
        <v>14.49</v>
      </c>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63" t="s">
        <v>1326</v>
      </c>
      <c r="C989" s="52"/>
      <c r="D989" s="49">
        <v>7.0</v>
      </c>
      <c r="E989" s="50">
        <v>5.79</v>
      </c>
      <c r="F989" s="54">
        <f t="shared" si="50"/>
        <v>40.53</v>
      </c>
      <c r="G989" s="52"/>
      <c r="H989" s="54">
        <f>sum(F983:F989)</f>
        <v>97.65</v>
      </c>
      <c r="I989" s="52"/>
      <c r="J989" s="52"/>
      <c r="K989" s="52"/>
      <c r="L989" s="52"/>
      <c r="M989" s="52"/>
      <c r="N989" s="52"/>
      <c r="O989" s="52"/>
      <c r="P989" s="52"/>
      <c r="Q989" s="52"/>
      <c r="R989" s="52"/>
      <c r="S989" s="52"/>
      <c r="T989" s="52"/>
      <c r="U989" s="52"/>
      <c r="V989" s="52"/>
      <c r="W989" s="52"/>
      <c r="X989" s="52"/>
      <c r="Y989" s="52"/>
      <c r="Z989" s="52"/>
      <c r="AA989" s="52"/>
      <c r="AB989" s="52"/>
      <c r="AC989" s="52"/>
    </row>
    <row r="990">
      <c r="A990" s="48">
        <v>44271.0</v>
      </c>
      <c r="B990" s="63" t="s">
        <v>1327</v>
      </c>
      <c r="C990" s="52"/>
      <c r="D990" s="49">
        <v>9.0</v>
      </c>
      <c r="E990" s="50">
        <v>5.29</v>
      </c>
      <c r="F990" s="54">
        <f t="shared" si="50"/>
        <v>47.61</v>
      </c>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63" t="s">
        <v>1328</v>
      </c>
      <c r="C991" s="52"/>
      <c r="D991" s="49">
        <v>11.0</v>
      </c>
      <c r="E991" s="50">
        <v>7.99</v>
      </c>
      <c r="F991" s="54">
        <f t="shared" si="50"/>
        <v>87.89</v>
      </c>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63" t="s">
        <v>1329</v>
      </c>
      <c r="C992" s="52"/>
      <c r="D992" s="49">
        <v>4.0</v>
      </c>
      <c r="E992" s="50">
        <v>4.19</v>
      </c>
      <c r="F992" s="54">
        <f t="shared" si="50"/>
        <v>16.76</v>
      </c>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63" t="s">
        <v>1330</v>
      </c>
      <c r="C993" s="52"/>
      <c r="D993" s="49">
        <v>2.0</v>
      </c>
      <c r="E993" s="50">
        <v>3.89</v>
      </c>
      <c r="F993" s="54">
        <f t="shared" si="50"/>
        <v>7.78</v>
      </c>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63" t="s">
        <v>1331</v>
      </c>
      <c r="C994" s="52"/>
      <c r="D994" s="49">
        <v>1.0</v>
      </c>
      <c r="E994" s="50">
        <v>2.94</v>
      </c>
      <c r="F994" s="54">
        <f t="shared" si="50"/>
        <v>2.94</v>
      </c>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63" t="s">
        <v>1332</v>
      </c>
      <c r="C995" s="52"/>
      <c r="D995" s="49">
        <v>1.0</v>
      </c>
      <c r="E995" s="50">
        <v>13.79</v>
      </c>
      <c r="F995" s="54">
        <f t="shared" si="50"/>
        <v>13.79</v>
      </c>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63" t="s">
        <v>1333</v>
      </c>
      <c r="C996" s="52"/>
      <c r="D996" s="49">
        <v>1.0</v>
      </c>
      <c r="E996" s="52"/>
      <c r="F996" s="52">
        <f t="shared" si="50"/>
        <v>0</v>
      </c>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63" t="s">
        <v>1334</v>
      </c>
      <c r="C997" s="52"/>
      <c r="D997" s="52"/>
      <c r="E997" s="50">
        <v>8.99</v>
      </c>
      <c r="F997" s="54">
        <f t="shared" si="50"/>
        <v>0</v>
      </c>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63" t="s">
        <v>1335</v>
      </c>
      <c r="C998" s="52"/>
      <c r="D998" s="49">
        <v>1.0</v>
      </c>
      <c r="E998" s="50">
        <v>11.79</v>
      </c>
      <c r="F998" s="54">
        <f t="shared" si="50"/>
        <v>11.79</v>
      </c>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63" t="s">
        <v>1336</v>
      </c>
      <c r="C999" s="52"/>
      <c r="D999" s="49">
        <v>1.0</v>
      </c>
      <c r="E999" s="50">
        <v>8.49</v>
      </c>
      <c r="F999" s="54">
        <f t="shared" si="50"/>
        <v>8.49</v>
      </c>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63" t="s">
        <v>1337</v>
      </c>
      <c r="C1000" s="52"/>
      <c r="D1000" s="49">
        <v>1.0</v>
      </c>
      <c r="E1000" s="50">
        <v>7.49</v>
      </c>
      <c r="F1000" s="54">
        <f t="shared" si="50"/>
        <v>7.49</v>
      </c>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63" t="s">
        <v>1338</v>
      </c>
      <c r="C1001" s="52"/>
      <c r="D1001" s="49">
        <v>1.0</v>
      </c>
      <c r="E1001" s="50">
        <v>11.29</v>
      </c>
      <c r="F1001" s="54">
        <f t="shared" si="50"/>
        <v>11.29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63" t="s">
        <v>1339</v>
      </c>
      <c r="C1002" s="52"/>
      <c r="D1002" s="49">
        <v>1.0</v>
      </c>
      <c r="E1002" s="49"/>
      <c r="F1002" s="52">
        <f t="shared" si="50"/>
        <v>0</v>
      </c>
      <c r="G1002" s="52"/>
      <c r="H1002" s="54">
        <f>sum(F990:F1002)</f>
        <v>215.83</v>
      </c>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48">
        <v>44291.0</v>
      </c>
      <c r="B1003" s="63" t="s">
        <v>1340</v>
      </c>
      <c r="C1003" s="52"/>
      <c r="D1003" s="49">
        <v>1.0</v>
      </c>
      <c r="E1003" s="50">
        <v>4.19</v>
      </c>
      <c r="F1003" s="54">
        <f t="shared" si="50"/>
        <v>4.19</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row r="1004">
      <c r="A1004" s="48"/>
      <c r="B1004" s="63" t="s">
        <v>1341</v>
      </c>
      <c r="C1004" s="52"/>
      <c r="D1004" s="49">
        <v>1.0</v>
      </c>
      <c r="E1004" s="50">
        <v>7.79</v>
      </c>
      <c r="F1004" s="54">
        <f t="shared" si="50"/>
        <v>7.79</v>
      </c>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row>
    <row r="1005">
      <c r="A1005" s="48"/>
      <c r="B1005" s="63" t="s">
        <v>1342</v>
      </c>
      <c r="C1005" s="52"/>
      <c r="D1005" s="49">
        <v>1.0</v>
      </c>
      <c r="E1005" s="50">
        <v>8.99</v>
      </c>
      <c r="F1005" s="54">
        <f t="shared" si="50"/>
        <v>8.99</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row>
    <row r="1006">
      <c r="A1006" s="48"/>
      <c r="B1006" s="63" t="s">
        <v>1343</v>
      </c>
      <c r="C1006" s="52"/>
      <c r="D1006" s="49">
        <v>1.0</v>
      </c>
      <c r="E1006" s="50">
        <v>15.99</v>
      </c>
      <c r="F1006" s="54">
        <f t="shared" si="50"/>
        <v>15.99</v>
      </c>
      <c r="G1006" s="52"/>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row>
    <row r="1007">
      <c r="A1007" s="48"/>
      <c r="B1007" s="63" t="s">
        <v>1344</v>
      </c>
      <c r="C1007" s="52"/>
      <c r="D1007" s="49">
        <v>1.0</v>
      </c>
      <c r="E1007" s="50">
        <v>7.79</v>
      </c>
      <c r="F1007" s="54">
        <f t="shared" si="50"/>
        <v>7.79</v>
      </c>
      <c r="G1007" s="52"/>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row>
    <row r="1008">
      <c r="A1008" s="48"/>
      <c r="B1008" s="63" t="s">
        <v>1345</v>
      </c>
      <c r="C1008" s="52"/>
      <c r="D1008" s="49">
        <v>1.0</v>
      </c>
      <c r="E1008" s="50">
        <v>7.79</v>
      </c>
      <c r="F1008" s="54">
        <f t="shared" si="50"/>
        <v>7.79</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row>
    <row r="1009">
      <c r="A1009" s="48"/>
      <c r="B1009" s="63" t="s">
        <v>1346</v>
      </c>
      <c r="C1009" s="52"/>
      <c r="D1009" s="49">
        <v>4.0</v>
      </c>
      <c r="E1009" s="50">
        <v>12.99</v>
      </c>
      <c r="F1009" s="54">
        <f t="shared" si="50"/>
        <v>51.96</v>
      </c>
      <c r="G1009" s="52"/>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row>
    <row r="1010">
      <c r="A1010" s="48"/>
      <c r="B1010" s="63" t="s">
        <v>1347</v>
      </c>
      <c r="C1010" s="52"/>
      <c r="D1010" s="49">
        <v>2.0</v>
      </c>
      <c r="E1010" s="50">
        <v>19.95</v>
      </c>
      <c r="F1010" s="54">
        <f t="shared" si="50"/>
        <v>39.9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row>
    <row r="1011">
      <c r="A1011" s="48"/>
      <c r="B1011" s="63" t="s">
        <v>1348</v>
      </c>
      <c r="C1011" s="52"/>
      <c r="D1011" s="49">
        <v>1.0</v>
      </c>
      <c r="E1011" s="50">
        <v>9.79</v>
      </c>
      <c r="F1011" s="54">
        <f t="shared" si="50"/>
        <v>9.79</v>
      </c>
      <c r="G1011" s="52"/>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row>
    <row r="1012">
      <c r="A1012" s="48"/>
      <c r="B1012" s="63" t="s">
        <v>1349</v>
      </c>
      <c r="C1012" s="52"/>
      <c r="D1012" s="49">
        <v>1.0</v>
      </c>
      <c r="E1012" s="50">
        <v>14.99</v>
      </c>
      <c r="F1012" s="54">
        <f t="shared" si="50"/>
        <v>14.99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c r="AC1012" s="52"/>
    </row>
    <row r="1013">
      <c r="A1013" s="48"/>
      <c r="B1013" s="63" t="s">
        <v>1350</v>
      </c>
      <c r="C1013" s="52"/>
      <c r="D1013" s="49">
        <v>1.0</v>
      </c>
      <c r="E1013" s="50">
        <v>11.49</v>
      </c>
      <c r="F1013" s="54">
        <f t="shared" si="50"/>
        <v>11.49</v>
      </c>
      <c r="G1013" s="52"/>
      <c r="H1013" s="52"/>
      <c r="I1013" s="52"/>
      <c r="J1013" s="52"/>
      <c r="K1013" s="52"/>
      <c r="L1013" s="52"/>
      <c r="M1013" s="52"/>
      <c r="N1013" s="52"/>
      <c r="O1013" s="52"/>
      <c r="P1013" s="52"/>
      <c r="Q1013" s="52"/>
      <c r="R1013" s="52"/>
      <c r="S1013" s="52"/>
      <c r="T1013" s="52"/>
      <c r="U1013" s="52"/>
      <c r="V1013" s="52"/>
      <c r="W1013" s="52"/>
      <c r="X1013" s="52"/>
      <c r="Y1013" s="52"/>
      <c r="Z1013" s="52"/>
      <c r="AA1013" s="52"/>
      <c r="AB1013" s="52"/>
      <c r="AC1013" s="52"/>
    </row>
    <row r="1014">
      <c r="A1014" s="48"/>
      <c r="B1014" s="63" t="s">
        <v>1351</v>
      </c>
      <c r="C1014" s="52"/>
      <c r="D1014" s="49">
        <v>1.0</v>
      </c>
      <c r="E1014" s="50">
        <v>10.49</v>
      </c>
      <c r="F1014" s="54">
        <f t="shared" si="50"/>
        <v>10.49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c r="AC1014" s="52"/>
    </row>
    <row r="1015">
      <c r="A1015" s="48"/>
      <c r="B1015" s="63" t="s">
        <v>1352</v>
      </c>
      <c r="C1015" s="52"/>
      <c r="D1015" s="49">
        <v>1.0</v>
      </c>
      <c r="E1015" s="50">
        <v>10.49</v>
      </c>
      <c r="F1015" s="54">
        <f t="shared" si="50"/>
        <v>10.49</v>
      </c>
      <c r="G1015" s="52"/>
      <c r="H1015" s="52"/>
      <c r="I1015" s="52"/>
      <c r="J1015" s="52"/>
      <c r="K1015" s="52"/>
      <c r="L1015" s="52"/>
      <c r="M1015" s="52"/>
      <c r="N1015" s="52"/>
      <c r="O1015" s="52"/>
      <c r="P1015" s="52"/>
      <c r="Q1015" s="52"/>
      <c r="R1015" s="52"/>
      <c r="S1015" s="52"/>
      <c r="T1015" s="52"/>
      <c r="U1015" s="52"/>
      <c r="V1015" s="52"/>
      <c r="W1015" s="52"/>
      <c r="X1015" s="52"/>
      <c r="Y1015" s="52"/>
      <c r="Z1015" s="52"/>
      <c r="AA1015" s="52"/>
      <c r="AB1015" s="52"/>
      <c r="AC1015" s="52"/>
    </row>
    <row r="1016">
      <c r="A1016" s="48"/>
      <c r="B1016" s="63" t="s">
        <v>1353</v>
      </c>
      <c r="C1016" s="52"/>
      <c r="D1016" s="49">
        <v>1.0</v>
      </c>
      <c r="E1016" s="50">
        <v>3.69</v>
      </c>
      <c r="F1016" s="54">
        <f t="shared" si="50"/>
        <v>3.69</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c r="AC1016" s="52"/>
    </row>
    <row r="1017">
      <c r="A1017" s="48"/>
      <c r="B1017" s="63" t="s">
        <v>1354</v>
      </c>
      <c r="C1017" s="52"/>
      <c r="D1017" s="49">
        <v>2.0</v>
      </c>
      <c r="E1017" s="50">
        <v>2.69</v>
      </c>
      <c r="F1017" s="54">
        <f t="shared" si="50"/>
        <v>5.38</v>
      </c>
      <c r="G1017" s="52"/>
      <c r="H1017" s="52"/>
      <c r="I1017" s="52"/>
      <c r="J1017" s="52"/>
      <c r="K1017" s="52"/>
      <c r="L1017" s="52"/>
      <c r="M1017" s="52"/>
      <c r="N1017" s="52"/>
      <c r="O1017" s="52"/>
      <c r="P1017" s="52"/>
      <c r="Q1017" s="52"/>
      <c r="R1017" s="52"/>
      <c r="S1017" s="52"/>
      <c r="T1017" s="52"/>
      <c r="U1017" s="52"/>
      <c r="V1017" s="52"/>
      <c r="W1017" s="52"/>
      <c r="X1017" s="52"/>
      <c r="Y1017" s="52"/>
      <c r="Z1017" s="52"/>
      <c r="AA1017" s="52"/>
      <c r="AB1017" s="52"/>
      <c r="AC1017" s="52"/>
    </row>
    <row r="1018">
      <c r="A1018" s="48"/>
      <c r="B1018" s="63" t="s">
        <v>1355</v>
      </c>
      <c r="C1018" s="52"/>
      <c r="D1018" s="49">
        <v>1.0</v>
      </c>
      <c r="E1018" s="50">
        <v>4.49</v>
      </c>
      <c r="F1018" s="54">
        <f t="shared" si="50"/>
        <v>4.49</v>
      </c>
      <c r="G1018" s="52"/>
      <c r="H1018" s="52"/>
      <c r="I1018" s="52"/>
      <c r="J1018" s="52"/>
      <c r="K1018" s="52"/>
      <c r="L1018" s="52"/>
      <c r="M1018" s="52"/>
      <c r="N1018" s="52"/>
      <c r="O1018" s="52"/>
      <c r="P1018" s="52"/>
      <c r="Q1018" s="52"/>
      <c r="R1018" s="52"/>
      <c r="S1018" s="52"/>
      <c r="T1018" s="52"/>
      <c r="U1018" s="52"/>
      <c r="V1018" s="52"/>
      <c r="W1018" s="52"/>
      <c r="X1018" s="52"/>
      <c r="Y1018" s="52"/>
      <c r="Z1018" s="52"/>
      <c r="AA1018" s="52"/>
      <c r="AB1018" s="52"/>
      <c r="AC1018" s="52"/>
    </row>
    <row r="1019">
      <c r="A1019" s="48"/>
      <c r="B1019" s="63" t="s">
        <v>986</v>
      </c>
      <c r="C1019" s="52"/>
      <c r="D1019" s="49">
        <v>1.0</v>
      </c>
      <c r="E1019" s="50">
        <v>2.59</v>
      </c>
      <c r="F1019" s="54">
        <f t="shared" si="50"/>
        <v>2.59</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c r="AC1019" s="52"/>
    </row>
    <row r="1020">
      <c r="A1020" s="48"/>
      <c r="B1020" s="63" t="s">
        <v>1356</v>
      </c>
      <c r="C1020" s="52"/>
      <c r="D1020" s="49">
        <v>1.0</v>
      </c>
      <c r="E1020" s="50">
        <v>19.99</v>
      </c>
      <c r="F1020" s="54">
        <f t="shared" si="50"/>
        <v>19.99</v>
      </c>
      <c r="G1020" s="52"/>
      <c r="H1020" s="52"/>
      <c r="I1020" s="52"/>
      <c r="J1020" s="52"/>
      <c r="K1020" s="52"/>
      <c r="L1020" s="52"/>
      <c r="M1020" s="52"/>
      <c r="N1020" s="52"/>
      <c r="O1020" s="52"/>
      <c r="P1020" s="52"/>
      <c r="Q1020" s="52"/>
      <c r="R1020" s="52"/>
      <c r="S1020" s="52"/>
      <c r="T1020" s="52"/>
      <c r="U1020" s="52"/>
      <c r="V1020" s="52"/>
      <c r="W1020" s="52"/>
      <c r="X1020" s="52"/>
      <c r="Y1020" s="52"/>
      <c r="Z1020" s="52"/>
      <c r="AA1020" s="52"/>
      <c r="AB1020" s="52"/>
      <c r="AC1020" s="52"/>
    </row>
    <row r="1021">
      <c r="A1021" s="48"/>
      <c r="B1021" s="63" t="s">
        <v>1357</v>
      </c>
      <c r="C1021" s="52"/>
      <c r="D1021" s="49">
        <v>1.0</v>
      </c>
      <c r="E1021" s="50"/>
      <c r="F1021" s="54">
        <f t="shared" si="50"/>
        <v>0</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c r="AC1021" s="52"/>
    </row>
    <row r="1022">
      <c r="A1022" s="48"/>
      <c r="B1022" s="63" t="s">
        <v>1358</v>
      </c>
      <c r="C1022" s="52"/>
      <c r="D1022" s="49">
        <v>1.0</v>
      </c>
      <c r="E1022" s="50">
        <v>5.79</v>
      </c>
      <c r="F1022" s="54">
        <f t="shared" si="50"/>
        <v>5.79</v>
      </c>
      <c r="G1022" s="52"/>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row>
    <row r="1023">
      <c r="A1023" s="48"/>
      <c r="B1023" s="63" t="s">
        <v>1359</v>
      </c>
      <c r="C1023" s="52"/>
      <c r="D1023" s="49">
        <v>1.0</v>
      </c>
      <c r="E1023" s="50">
        <v>4.69</v>
      </c>
      <c r="F1023" s="54">
        <f t="shared" si="50"/>
        <v>4.69</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c r="AC1023" s="52"/>
    </row>
    <row r="1024">
      <c r="A1024" s="48"/>
      <c r="B1024" s="63" t="s">
        <v>1360</v>
      </c>
      <c r="C1024" s="52"/>
      <c r="D1024" s="49">
        <v>1.0</v>
      </c>
      <c r="E1024" s="50">
        <v>2.39</v>
      </c>
      <c r="F1024" s="54">
        <f t="shared" si="50"/>
        <v>2.39</v>
      </c>
      <c r="G1024" s="52"/>
      <c r="H1024" s="52"/>
      <c r="I1024" s="52"/>
      <c r="J1024" s="52"/>
      <c r="K1024" s="52"/>
      <c r="L1024" s="52"/>
      <c r="M1024" s="52"/>
      <c r="N1024" s="52"/>
      <c r="O1024" s="52"/>
      <c r="P1024" s="52"/>
      <c r="Q1024" s="52"/>
      <c r="R1024" s="52"/>
      <c r="S1024" s="52"/>
      <c r="T1024" s="52"/>
      <c r="U1024" s="52"/>
      <c r="V1024" s="52"/>
      <c r="W1024" s="52"/>
      <c r="X1024" s="52"/>
      <c r="Y1024" s="52"/>
      <c r="Z1024" s="52"/>
      <c r="AA1024" s="52"/>
      <c r="AB1024" s="52"/>
      <c r="AC1024" s="52"/>
    </row>
    <row r="1025">
      <c r="A1025" s="48"/>
      <c r="B1025" s="63" t="s">
        <v>1361</v>
      </c>
      <c r="C1025" s="52"/>
      <c r="D1025" s="49">
        <v>1.0</v>
      </c>
      <c r="E1025" s="50">
        <v>9.79</v>
      </c>
      <c r="F1025" s="54">
        <f t="shared" si="50"/>
        <v>9.79</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c r="AC1025" s="52"/>
    </row>
    <row r="1026">
      <c r="A1026" s="48"/>
      <c r="B1026" s="63" t="s">
        <v>1362</v>
      </c>
      <c r="C1026" s="52"/>
      <c r="D1026" s="49">
        <v>1.0</v>
      </c>
      <c r="E1026" s="50">
        <v>8.99</v>
      </c>
      <c r="F1026" s="54">
        <f t="shared" si="50"/>
        <v>8.99</v>
      </c>
      <c r="G1026" s="52"/>
      <c r="H1026" s="52"/>
      <c r="I1026" s="52"/>
      <c r="J1026" s="52"/>
      <c r="K1026" s="52"/>
      <c r="L1026" s="52"/>
      <c r="M1026" s="52"/>
      <c r="N1026" s="52"/>
      <c r="O1026" s="52"/>
      <c r="P1026" s="52"/>
      <c r="Q1026" s="52"/>
      <c r="R1026" s="52"/>
      <c r="S1026" s="52"/>
      <c r="T1026" s="52"/>
      <c r="U1026" s="52"/>
      <c r="V1026" s="52"/>
      <c r="W1026" s="52"/>
      <c r="X1026" s="52"/>
      <c r="Y1026" s="52"/>
      <c r="Z1026" s="52"/>
      <c r="AA1026" s="52"/>
      <c r="AB1026" s="52"/>
      <c r="AC1026" s="52"/>
    </row>
    <row r="1027">
      <c r="A1027" s="48"/>
      <c r="B1027" s="63" t="s">
        <v>1363</v>
      </c>
      <c r="C1027" s="52"/>
      <c r="D1027" s="49"/>
      <c r="E1027" s="50"/>
      <c r="F1027" s="54">
        <f t="shared" si="50"/>
        <v>0</v>
      </c>
      <c r="G1027" s="52"/>
      <c r="H1027" s="54">
        <f>sum(F1003:F1027)</f>
        <v>269.44</v>
      </c>
      <c r="I1027" s="52"/>
      <c r="J1027" s="52"/>
      <c r="K1027" s="52"/>
      <c r="L1027" s="52"/>
      <c r="M1027" s="52"/>
      <c r="N1027" s="52"/>
      <c r="O1027" s="52"/>
      <c r="P1027" s="52"/>
      <c r="Q1027" s="52"/>
      <c r="R1027" s="52"/>
      <c r="S1027" s="52"/>
      <c r="T1027" s="52"/>
      <c r="U1027" s="52"/>
      <c r="V1027" s="52"/>
      <c r="W1027" s="52"/>
      <c r="X1027" s="52"/>
      <c r="Y1027" s="52"/>
      <c r="Z1027" s="52"/>
      <c r="AA1027" s="52"/>
      <c r="AB1027" s="52"/>
      <c r="AC1027" s="52"/>
    </row>
    <row r="1028">
      <c r="A1028" s="48">
        <v>44293.0</v>
      </c>
      <c r="B1028" s="63" t="s">
        <v>1364</v>
      </c>
      <c r="C1028" s="52"/>
      <c r="D1028" s="49">
        <v>2.0</v>
      </c>
      <c r="E1028" s="50">
        <v>15.99</v>
      </c>
      <c r="F1028" s="54">
        <f t="shared" si="50"/>
        <v>31.98</v>
      </c>
      <c r="G1028" s="52"/>
      <c r="H1028" s="52"/>
      <c r="I1028" s="52"/>
      <c r="J1028" s="52"/>
      <c r="K1028" s="52"/>
      <c r="L1028" s="52"/>
      <c r="M1028" s="52"/>
      <c r="N1028" s="52"/>
      <c r="O1028" s="52"/>
      <c r="P1028" s="52"/>
      <c r="Q1028" s="52"/>
      <c r="R1028" s="52"/>
      <c r="S1028" s="52"/>
      <c r="T1028" s="52"/>
      <c r="U1028" s="52"/>
      <c r="V1028" s="52"/>
      <c r="W1028" s="52"/>
      <c r="X1028" s="52"/>
      <c r="Y1028" s="52"/>
      <c r="Z1028" s="52"/>
      <c r="AA1028" s="52"/>
      <c r="AB1028" s="52"/>
      <c r="AC1028" s="52"/>
    </row>
    <row r="1029">
      <c r="A1029" s="52"/>
      <c r="B1029" s="63" t="s">
        <v>783</v>
      </c>
      <c r="C1029" s="49" t="s">
        <v>1365</v>
      </c>
      <c r="D1029" s="49">
        <v>11.0</v>
      </c>
      <c r="E1029" s="50">
        <v>3.49</v>
      </c>
      <c r="F1029" s="54">
        <f t="shared" si="50"/>
        <v>38.39</v>
      </c>
      <c r="G1029" s="52"/>
      <c r="H1029" s="54">
        <f>sum(F1028:F1029)</f>
        <v>70.37</v>
      </c>
      <c r="I1029" s="52"/>
      <c r="J1029" s="52"/>
      <c r="K1029" s="52"/>
      <c r="L1029" s="52"/>
      <c r="M1029" s="52"/>
      <c r="N1029" s="52"/>
      <c r="O1029" s="52"/>
      <c r="P1029" s="52"/>
      <c r="Q1029" s="52"/>
      <c r="R1029" s="52"/>
      <c r="S1029" s="52"/>
      <c r="T1029" s="52"/>
      <c r="U1029" s="52"/>
      <c r="V1029" s="52"/>
      <c r="W1029" s="52"/>
      <c r="X1029" s="52"/>
      <c r="Y1029" s="52"/>
      <c r="Z1029" s="52"/>
      <c r="AA1029" s="52"/>
      <c r="AB1029" s="52"/>
      <c r="AC1029" s="52"/>
    </row>
    <row r="1030">
      <c r="A1030" s="48">
        <v>44300.0</v>
      </c>
      <c r="B1030" s="63" t="s">
        <v>1366</v>
      </c>
      <c r="C1030" s="52"/>
      <c r="D1030" s="49">
        <v>1.0</v>
      </c>
      <c r="E1030" s="50">
        <v>5.29</v>
      </c>
      <c r="F1030" s="54">
        <f t="shared" si="50"/>
        <v>5.29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c r="AC1030" s="52"/>
    </row>
    <row r="1031">
      <c r="A1031" s="52"/>
      <c r="B1031" s="63" t="s">
        <v>1367</v>
      </c>
      <c r="C1031" s="52"/>
      <c r="D1031" s="49">
        <v>5.0</v>
      </c>
      <c r="E1031" s="50">
        <v>7.79</v>
      </c>
      <c r="F1031" s="54">
        <f t="shared" si="50"/>
        <v>38.95</v>
      </c>
      <c r="G1031" s="52"/>
      <c r="H1031" s="52"/>
      <c r="I1031" s="52"/>
      <c r="J1031" s="52"/>
      <c r="K1031" s="52"/>
      <c r="L1031" s="52"/>
      <c r="M1031" s="52"/>
      <c r="N1031" s="52"/>
      <c r="O1031" s="52"/>
      <c r="P1031" s="52"/>
      <c r="Q1031" s="52"/>
      <c r="R1031" s="52"/>
      <c r="S1031" s="52"/>
      <c r="T1031" s="52"/>
      <c r="U1031" s="52"/>
      <c r="V1031" s="52"/>
      <c r="W1031" s="52"/>
      <c r="X1031" s="52"/>
      <c r="Y1031" s="52"/>
      <c r="Z1031" s="52"/>
      <c r="AA1031" s="52"/>
      <c r="AB1031" s="52"/>
      <c r="AC1031" s="52"/>
    </row>
    <row r="1032">
      <c r="A1032" s="52"/>
      <c r="B1032" s="63" t="s">
        <v>1368</v>
      </c>
      <c r="C1032" s="52"/>
      <c r="D1032" s="49">
        <v>1.0</v>
      </c>
      <c r="E1032" s="50">
        <v>4.99</v>
      </c>
      <c r="F1032" s="54">
        <f t="shared" si="50"/>
        <v>4.99</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c r="AC1032" s="52"/>
    </row>
    <row r="1033">
      <c r="A1033" s="52"/>
      <c r="B1033" s="63" t="s">
        <v>1342</v>
      </c>
      <c r="C1033" s="52"/>
      <c r="D1033" s="49">
        <v>2.0</v>
      </c>
      <c r="E1033" s="50">
        <v>5.99</v>
      </c>
      <c r="F1033" s="54">
        <f t="shared" si="50"/>
        <v>11.98</v>
      </c>
      <c r="G1033" s="52"/>
      <c r="H1033" s="52"/>
      <c r="I1033" s="52"/>
      <c r="J1033" s="52"/>
      <c r="K1033" s="52"/>
      <c r="L1033" s="52"/>
      <c r="M1033" s="52"/>
      <c r="N1033" s="52"/>
      <c r="O1033" s="52"/>
      <c r="P1033" s="52"/>
      <c r="Q1033" s="52"/>
      <c r="R1033" s="52"/>
      <c r="S1033" s="52"/>
      <c r="T1033" s="52"/>
      <c r="U1033" s="52"/>
      <c r="V1033" s="52"/>
      <c r="W1033" s="52"/>
      <c r="X1033" s="52"/>
      <c r="Y1033" s="52"/>
      <c r="Z1033" s="52"/>
      <c r="AA1033" s="52"/>
      <c r="AB1033" s="52"/>
      <c r="AC1033" s="52"/>
    </row>
    <row r="1034">
      <c r="A1034" s="52"/>
      <c r="B1034" s="63" t="s">
        <v>1369</v>
      </c>
      <c r="C1034" s="52"/>
      <c r="D1034" s="49">
        <v>1.0</v>
      </c>
      <c r="E1034" s="50">
        <v>3.79</v>
      </c>
      <c r="F1034" s="54">
        <f t="shared" si="50"/>
        <v>3.79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c r="AC1034" s="52"/>
    </row>
    <row r="1035">
      <c r="A1035" s="52"/>
      <c r="B1035" s="63" t="s">
        <v>1370</v>
      </c>
      <c r="C1035" s="52"/>
      <c r="D1035" s="49">
        <v>1.0</v>
      </c>
      <c r="E1035" s="50">
        <v>14.99</v>
      </c>
      <c r="F1035" s="54">
        <f t="shared" si="50"/>
        <v>14.99</v>
      </c>
      <c r="G1035" s="52"/>
      <c r="H1035" s="52"/>
      <c r="I1035" s="52"/>
      <c r="J1035" s="52"/>
      <c r="K1035" s="52"/>
      <c r="L1035" s="52"/>
      <c r="M1035" s="52"/>
      <c r="N1035" s="52"/>
      <c r="O1035" s="52"/>
      <c r="P1035" s="52"/>
      <c r="Q1035" s="52"/>
      <c r="R1035" s="52"/>
      <c r="S1035" s="52"/>
      <c r="T1035" s="52"/>
      <c r="U1035" s="52"/>
      <c r="V1035" s="52"/>
      <c r="W1035" s="52"/>
      <c r="X1035" s="52"/>
      <c r="Y1035" s="52"/>
      <c r="Z1035" s="52"/>
      <c r="AA1035" s="52"/>
      <c r="AB1035" s="52"/>
      <c r="AC1035" s="52"/>
    </row>
    <row r="1036">
      <c r="A1036" s="52"/>
      <c r="B1036" s="63" t="s">
        <v>1371</v>
      </c>
      <c r="C1036" s="52"/>
      <c r="D1036" s="49">
        <v>1.0</v>
      </c>
      <c r="E1036" s="50">
        <v>6.29</v>
      </c>
      <c r="F1036" s="54">
        <f t="shared" si="50"/>
        <v>6.29</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c r="AC1036" s="52"/>
    </row>
    <row r="1037">
      <c r="A1037" s="52"/>
      <c r="B1037" s="63" t="s">
        <v>1372</v>
      </c>
      <c r="C1037" s="49" t="s">
        <v>1373</v>
      </c>
      <c r="D1037" s="49">
        <v>5.0</v>
      </c>
      <c r="E1037" s="50">
        <v>25.49</v>
      </c>
      <c r="F1037" s="54">
        <f t="shared" si="50"/>
        <v>127.45</v>
      </c>
      <c r="G1037" s="52"/>
      <c r="H1037" s="52"/>
      <c r="I1037" s="52"/>
      <c r="J1037" s="52"/>
      <c r="K1037" s="52"/>
      <c r="L1037" s="52"/>
      <c r="M1037" s="52"/>
      <c r="N1037" s="52"/>
      <c r="O1037" s="52"/>
      <c r="P1037" s="52"/>
      <c r="Q1037" s="52"/>
      <c r="R1037" s="52"/>
      <c r="S1037" s="52"/>
      <c r="T1037" s="52"/>
      <c r="U1037" s="52"/>
      <c r="V1037" s="52"/>
      <c r="W1037" s="52"/>
      <c r="X1037" s="52"/>
      <c r="Y1037" s="52"/>
      <c r="Z1037" s="52"/>
      <c r="AA1037" s="52"/>
      <c r="AB1037" s="52"/>
      <c r="AC1037" s="52"/>
    </row>
    <row r="1038">
      <c r="A1038" s="52"/>
      <c r="B1038" s="63" t="s">
        <v>1374</v>
      </c>
      <c r="C1038" s="52"/>
      <c r="D1038" s="49">
        <v>1.0</v>
      </c>
      <c r="E1038" s="50">
        <v>27.49</v>
      </c>
      <c r="F1038" s="54">
        <f t="shared" si="50"/>
        <v>27.49</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c r="AC1038" s="52"/>
    </row>
    <row r="1039">
      <c r="A1039" s="52"/>
      <c r="B1039" s="63" t="s">
        <v>1375</v>
      </c>
      <c r="C1039" s="52"/>
      <c r="D1039" s="49">
        <v>1.0</v>
      </c>
      <c r="E1039" s="50">
        <v>6.99</v>
      </c>
      <c r="F1039" s="54">
        <f t="shared" si="50"/>
        <v>6.99</v>
      </c>
      <c r="G1039" s="52"/>
      <c r="H1039" s="52"/>
      <c r="I1039" s="52"/>
      <c r="J1039" s="52"/>
      <c r="K1039" s="52"/>
      <c r="L1039" s="52"/>
      <c r="M1039" s="52"/>
      <c r="N1039" s="52"/>
      <c r="O1039" s="52"/>
      <c r="P1039" s="52"/>
      <c r="Q1039" s="52"/>
      <c r="R1039" s="52"/>
      <c r="S1039" s="52"/>
      <c r="T1039" s="52"/>
      <c r="U1039" s="52"/>
      <c r="V1039" s="52"/>
      <c r="W1039" s="52"/>
      <c r="X1039" s="52"/>
      <c r="Y1039" s="52"/>
      <c r="Z1039" s="52"/>
      <c r="AA1039" s="52"/>
      <c r="AB1039" s="52"/>
      <c r="AC1039" s="52"/>
    </row>
    <row r="1040">
      <c r="A1040" s="52"/>
      <c r="B1040" s="63" t="s">
        <v>1376</v>
      </c>
      <c r="C1040" s="52"/>
      <c r="D1040" s="49">
        <v>1.0</v>
      </c>
      <c r="E1040" s="50">
        <v>12.99</v>
      </c>
      <c r="F1040" s="54">
        <f t="shared" si="50"/>
        <v>12.99</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c r="AC1040" s="52"/>
    </row>
    <row r="1041">
      <c r="A1041" s="52"/>
      <c r="B1041" s="63" t="s">
        <v>1377</v>
      </c>
      <c r="C1041" s="52"/>
      <c r="D1041" s="49">
        <v>1.0</v>
      </c>
      <c r="E1041" s="50">
        <v>9.49</v>
      </c>
      <c r="F1041" s="54">
        <f t="shared" si="50"/>
        <v>9.49</v>
      </c>
      <c r="G1041" s="52"/>
      <c r="H1041" s="52"/>
      <c r="I1041" s="52"/>
      <c r="J1041" s="52"/>
      <c r="K1041" s="52"/>
      <c r="L1041" s="52"/>
      <c r="M1041" s="52"/>
      <c r="N1041" s="52"/>
      <c r="O1041" s="52"/>
      <c r="P1041" s="52"/>
      <c r="Q1041" s="52"/>
      <c r="R1041" s="52"/>
      <c r="S1041" s="52"/>
      <c r="T1041" s="52"/>
      <c r="U1041" s="52"/>
      <c r="V1041" s="52"/>
      <c r="W1041" s="52"/>
      <c r="X1041" s="52"/>
      <c r="Y1041" s="52"/>
      <c r="Z1041" s="52"/>
      <c r="AA1041" s="52"/>
      <c r="AB1041" s="52"/>
      <c r="AC1041" s="52"/>
    </row>
    <row r="1042">
      <c r="A1042" s="52"/>
      <c r="B1042" s="63" t="s">
        <v>1378</v>
      </c>
      <c r="C1042" s="52"/>
      <c r="D1042" s="49">
        <v>1.0</v>
      </c>
      <c r="E1042" s="50">
        <v>5.29</v>
      </c>
      <c r="F1042" s="54">
        <f t="shared" si="50"/>
        <v>5.29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c r="AC1042" s="52"/>
    </row>
    <row r="1043">
      <c r="A1043" s="52"/>
      <c r="B1043" s="63" t="s">
        <v>1276</v>
      </c>
      <c r="C1043" s="52"/>
      <c r="D1043" s="49">
        <v>2.0</v>
      </c>
      <c r="E1043" s="50">
        <v>3.39</v>
      </c>
      <c r="F1043" s="54">
        <f t="shared" si="50"/>
        <v>6.78</v>
      </c>
      <c r="G1043" s="52"/>
      <c r="H1043" s="52"/>
      <c r="I1043" s="52"/>
      <c r="J1043" s="52"/>
      <c r="K1043" s="52"/>
      <c r="L1043" s="52"/>
      <c r="M1043" s="52"/>
      <c r="N1043" s="52"/>
      <c r="O1043" s="52"/>
      <c r="P1043" s="52"/>
      <c r="Q1043" s="52"/>
      <c r="R1043" s="52"/>
      <c r="S1043" s="52"/>
      <c r="T1043" s="52"/>
      <c r="U1043" s="52"/>
      <c r="V1043" s="52"/>
      <c r="W1043" s="52"/>
      <c r="X1043" s="52"/>
      <c r="Y1043" s="52"/>
      <c r="Z1043" s="52"/>
      <c r="AA1043" s="52"/>
      <c r="AB1043" s="52"/>
      <c r="AC1043" s="52"/>
    </row>
    <row r="1044">
      <c r="A1044" s="52"/>
      <c r="B1044" s="63" t="s">
        <v>1379</v>
      </c>
      <c r="C1044" s="52"/>
      <c r="D1044" s="49">
        <v>1.0</v>
      </c>
      <c r="E1044" s="50">
        <v>6.99</v>
      </c>
      <c r="F1044" s="54">
        <f t="shared" si="50"/>
        <v>6.99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c r="AC1044" s="52"/>
    </row>
    <row r="1045">
      <c r="A1045" s="52"/>
      <c r="B1045" s="63" t="s">
        <v>1380</v>
      </c>
      <c r="C1045" s="49" t="s">
        <v>1381</v>
      </c>
      <c r="D1045" s="49">
        <v>2.0</v>
      </c>
      <c r="E1045" s="50">
        <v>10.29</v>
      </c>
      <c r="F1045" s="54">
        <f t="shared" si="50"/>
        <v>20.58</v>
      </c>
      <c r="G1045" s="52"/>
      <c r="H1045" s="52"/>
      <c r="I1045" s="52"/>
      <c r="J1045" s="52"/>
      <c r="K1045" s="52"/>
      <c r="L1045" s="52"/>
      <c r="M1045" s="52"/>
      <c r="N1045" s="52"/>
      <c r="O1045" s="52"/>
      <c r="P1045" s="52"/>
      <c r="Q1045" s="52"/>
      <c r="R1045" s="52"/>
      <c r="S1045" s="52"/>
      <c r="T1045" s="52"/>
      <c r="U1045" s="52"/>
      <c r="V1045" s="52"/>
      <c r="W1045" s="52"/>
      <c r="X1045" s="52"/>
      <c r="Y1045" s="52"/>
      <c r="Z1045" s="52"/>
      <c r="AA1045" s="52"/>
      <c r="AB1045" s="52"/>
      <c r="AC1045" s="52"/>
    </row>
    <row r="1046">
      <c r="A1046" s="52"/>
      <c r="B1046" s="63" t="s">
        <v>1382</v>
      </c>
      <c r="C1046" s="52"/>
      <c r="D1046" s="49">
        <v>1.0</v>
      </c>
      <c r="E1046" s="50">
        <v>20.79</v>
      </c>
      <c r="F1046" s="54">
        <f t="shared" si="50"/>
        <v>20.79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c r="AC1046" s="52"/>
    </row>
    <row r="1047">
      <c r="A1047" s="52"/>
      <c r="B1047" s="63" t="s">
        <v>1383</v>
      </c>
      <c r="C1047" s="52"/>
      <c r="D1047" s="49">
        <v>1.0</v>
      </c>
      <c r="E1047" s="50">
        <v>14.49</v>
      </c>
      <c r="F1047" s="54">
        <f t="shared" si="50"/>
        <v>14.49</v>
      </c>
      <c r="G1047" s="52"/>
      <c r="H1047" s="52"/>
      <c r="I1047" s="52"/>
      <c r="J1047" s="52"/>
      <c r="K1047" s="52"/>
      <c r="L1047" s="52"/>
      <c r="M1047" s="52"/>
      <c r="N1047" s="52"/>
      <c r="O1047" s="52"/>
      <c r="P1047" s="52"/>
      <c r="Q1047" s="52"/>
      <c r="R1047" s="52"/>
      <c r="S1047" s="52"/>
      <c r="T1047" s="52"/>
      <c r="U1047" s="52"/>
      <c r="V1047" s="52"/>
      <c r="W1047" s="52"/>
      <c r="X1047" s="52"/>
      <c r="Y1047" s="52"/>
      <c r="Z1047" s="52"/>
      <c r="AA1047" s="52"/>
      <c r="AB1047" s="52"/>
      <c r="AC1047" s="52"/>
    </row>
    <row r="1048">
      <c r="A1048" s="52"/>
      <c r="B1048" s="63" t="s">
        <v>1384</v>
      </c>
      <c r="C1048" s="52"/>
      <c r="D1048" s="49">
        <v>1.0</v>
      </c>
      <c r="E1048" s="50">
        <v>5.49</v>
      </c>
      <c r="F1048" s="54">
        <f t="shared" si="50"/>
        <v>5.49</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c r="AC1048" s="52"/>
    </row>
    <row r="1049">
      <c r="A1049" s="52"/>
      <c r="B1049" s="63" t="s">
        <v>1385</v>
      </c>
      <c r="C1049" s="52"/>
      <c r="D1049" s="49">
        <v>1.0</v>
      </c>
      <c r="E1049" s="50">
        <v>11.49</v>
      </c>
      <c r="F1049" s="54">
        <f t="shared" si="50"/>
        <v>11.49</v>
      </c>
      <c r="G1049" s="52"/>
      <c r="H1049" s="52"/>
      <c r="I1049" s="52"/>
      <c r="J1049" s="52"/>
      <c r="K1049" s="52"/>
      <c r="L1049" s="52"/>
      <c r="M1049" s="52"/>
      <c r="N1049" s="52"/>
      <c r="O1049" s="52"/>
      <c r="P1049" s="52"/>
      <c r="Q1049" s="52"/>
      <c r="R1049" s="52"/>
      <c r="S1049" s="52"/>
      <c r="T1049" s="52"/>
      <c r="U1049" s="52"/>
      <c r="V1049" s="52"/>
      <c r="W1049" s="52"/>
      <c r="X1049" s="52"/>
      <c r="Y1049" s="52"/>
      <c r="Z1049" s="52"/>
      <c r="AA1049" s="52"/>
      <c r="AB1049" s="52"/>
      <c r="AC1049" s="52"/>
    </row>
    <row r="1050">
      <c r="A1050" s="52"/>
      <c r="B1050" s="63" t="s">
        <v>1386</v>
      </c>
      <c r="C1050" s="52"/>
      <c r="D1050" s="49">
        <v>3.0</v>
      </c>
      <c r="E1050" s="50">
        <v>11.99</v>
      </c>
      <c r="F1050" s="54">
        <f t="shared" si="50"/>
        <v>35.97</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c r="AC1050" s="52"/>
    </row>
    <row r="1051">
      <c r="A1051" s="52"/>
      <c r="B1051" s="63" t="s">
        <v>1387</v>
      </c>
      <c r="C1051" s="52"/>
      <c r="D1051" s="49">
        <v>1.0</v>
      </c>
      <c r="E1051" s="50">
        <v>4.69</v>
      </c>
      <c r="F1051" s="54">
        <f t="shared" si="50"/>
        <v>4.69</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c r="AC1051" s="52"/>
    </row>
    <row r="1052">
      <c r="A1052" s="52"/>
      <c r="B1052" s="63" t="s">
        <v>1388</v>
      </c>
      <c r="C1052" s="52"/>
      <c r="D1052" s="49">
        <v>1.0</v>
      </c>
      <c r="E1052" s="50">
        <v>24.99</v>
      </c>
      <c r="F1052" s="54">
        <f t="shared" si="50"/>
        <v>24.99</v>
      </c>
      <c r="G1052" s="52"/>
      <c r="H1052" s="52"/>
      <c r="I1052" s="52"/>
      <c r="J1052" s="52"/>
      <c r="K1052" s="52"/>
      <c r="L1052" s="52"/>
      <c r="M1052" s="52"/>
      <c r="N1052" s="52"/>
      <c r="O1052" s="52"/>
      <c r="P1052" s="52"/>
      <c r="Q1052" s="52"/>
      <c r="R1052" s="52"/>
      <c r="S1052" s="52"/>
      <c r="T1052" s="52"/>
      <c r="U1052" s="52"/>
      <c r="V1052" s="52"/>
      <c r="W1052" s="52"/>
      <c r="X1052" s="52"/>
      <c r="Y1052" s="52"/>
      <c r="Z1052" s="52"/>
      <c r="AA1052" s="52"/>
      <c r="AB1052" s="52"/>
      <c r="AC1052" s="52"/>
    </row>
    <row r="1053">
      <c r="A1053" s="52"/>
      <c r="B1053" s="63" t="s">
        <v>1389</v>
      </c>
      <c r="C1053" s="52"/>
      <c r="D1053" s="49">
        <v>2.0</v>
      </c>
      <c r="E1053" s="50">
        <v>3.29</v>
      </c>
      <c r="F1053" s="54">
        <f t="shared" si="50"/>
        <v>6.58</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c r="AC1053" s="52"/>
    </row>
    <row r="1054">
      <c r="A1054" s="52"/>
      <c r="B1054" s="63" t="s">
        <v>1390</v>
      </c>
      <c r="C1054" s="52"/>
      <c r="D1054" s="49">
        <v>1.0</v>
      </c>
      <c r="E1054" s="50">
        <v>5.49</v>
      </c>
      <c r="F1054" s="54">
        <f t="shared" si="50"/>
        <v>5.49</v>
      </c>
      <c r="G1054" s="52"/>
      <c r="H1054" s="54">
        <f>sum(F1030:F1054)</f>
        <v>440.31</v>
      </c>
      <c r="I1054" s="52"/>
      <c r="J1054" s="52"/>
      <c r="K1054" s="52"/>
      <c r="L1054" s="52"/>
      <c r="M1054" s="52"/>
      <c r="N1054" s="52"/>
      <c r="O1054" s="52"/>
      <c r="P1054" s="52"/>
      <c r="Q1054" s="52"/>
      <c r="R1054" s="52"/>
      <c r="S1054" s="52"/>
      <c r="T1054" s="52"/>
      <c r="U1054" s="52"/>
      <c r="V1054" s="52"/>
      <c r="W1054" s="52"/>
      <c r="X1054" s="52"/>
      <c r="Y1054" s="52"/>
      <c r="Z1054" s="52"/>
      <c r="AA1054" s="52"/>
      <c r="AB1054" s="52"/>
      <c r="AC1054" s="52"/>
    </row>
    <row r="1055">
      <c r="A1055" s="48">
        <v>44307.0</v>
      </c>
      <c r="B1055" s="63" t="s">
        <v>1391</v>
      </c>
      <c r="C1055" s="52"/>
      <c r="D1055" s="49">
        <v>3.0</v>
      </c>
      <c r="E1055" s="50">
        <v>5.79</v>
      </c>
      <c r="F1055" s="54">
        <f t="shared" si="50"/>
        <v>17.37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c r="AC1055" s="52"/>
    </row>
    <row r="1056">
      <c r="A1056" s="48"/>
      <c r="B1056" s="63" t="s">
        <v>1392</v>
      </c>
      <c r="C1056" s="52"/>
      <c r="D1056" s="49">
        <v>1.0</v>
      </c>
      <c r="E1056" s="50">
        <v>5.29</v>
      </c>
      <c r="F1056" s="54">
        <f t="shared" si="50"/>
        <v>5.29</v>
      </c>
      <c r="G1056" s="52"/>
      <c r="H1056" s="52"/>
      <c r="I1056" s="52"/>
      <c r="J1056" s="52"/>
      <c r="K1056" s="52"/>
      <c r="L1056" s="52"/>
      <c r="M1056" s="52"/>
      <c r="N1056" s="52"/>
      <c r="O1056" s="52"/>
      <c r="P1056" s="52"/>
      <c r="Q1056" s="52"/>
      <c r="R1056" s="52"/>
      <c r="S1056" s="52"/>
      <c r="T1056" s="52"/>
      <c r="U1056" s="52"/>
      <c r="V1056" s="52"/>
      <c r="W1056" s="52"/>
      <c r="X1056" s="52"/>
      <c r="Y1056" s="52"/>
      <c r="Z1056" s="52"/>
      <c r="AA1056" s="52"/>
      <c r="AB1056" s="52"/>
      <c r="AC1056" s="52"/>
    </row>
    <row r="1057">
      <c r="A1057" s="48"/>
      <c r="B1057" s="63" t="s">
        <v>1393</v>
      </c>
      <c r="C1057" s="52"/>
      <c r="D1057" s="49">
        <v>2.0</v>
      </c>
      <c r="E1057" s="50">
        <v>5.29</v>
      </c>
      <c r="F1057" s="54">
        <f t="shared" si="50"/>
        <v>10.58</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c r="AC1057" s="52"/>
    </row>
    <row r="1058">
      <c r="A1058" s="48"/>
      <c r="B1058" s="63" t="s">
        <v>1394</v>
      </c>
      <c r="C1058" s="52"/>
      <c r="D1058" s="49">
        <v>4.0</v>
      </c>
      <c r="E1058" s="50">
        <v>9.99</v>
      </c>
      <c r="F1058" s="54">
        <f t="shared" si="50"/>
        <v>39.96</v>
      </c>
      <c r="G1058" s="52"/>
      <c r="H1058" s="52"/>
      <c r="I1058" s="52"/>
      <c r="J1058" s="52"/>
      <c r="K1058" s="52"/>
      <c r="L1058" s="52"/>
      <c r="M1058" s="52"/>
      <c r="N1058" s="52"/>
      <c r="O1058" s="52"/>
      <c r="P1058" s="52"/>
      <c r="Q1058" s="52"/>
      <c r="R1058" s="52"/>
      <c r="S1058" s="52"/>
      <c r="T1058" s="52"/>
      <c r="U1058" s="52"/>
      <c r="V1058" s="52"/>
      <c r="W1058" s="52"/>
      <c r="X1058" s="52"/>
      <c r="Y1058" s="52"/>
      <c r="Z1058" s="52"/>
      <c r="AA1058" s="52"/>
      <c r="AB1058" s="52"/>
      <c r="AC1058" s="52"/>
    </row>
    <row r="1059">
      <c r="A1059" s="48"/>
      <c r="B1059" s="63" t="s">
        <v>1395</v>
      </c>
      <c r="C1059" s="52"/>
      <c r="D1059" s="49">
        <v>1.0</v>
      </c>
      <c r="E1059" s="50">
        <v>2.99</v>
      </c>
      <c r="F1059" s="54">
        <f t="shared" si="50"/>
        <v>2.99</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c r="AC1059" s="52"/>
    </row>
    <row r="1060">
      <c r="A1060" s="48"/>
      <c r="B1060" s="63" t="s">
        <v>1396</v>
      </c>
      <c r="C1060" s="52"/>
      <c r="D1060" s="49">
        <v>1.0</v>
      </c>
      <c r="E1060" s="50">
        <v>3.19</v>
      </c>
      <c r="F1060" s="54">
        <f t="shared" si="50"/>
        <v>3.19</v>
      </c>
      <c r="G1060" s="52"/>
      <c r="H1060" s="52"/>
      <c r="I1060" s="52"/>
      <c r="J1060" s="52"/>
      <c r="K1060" s="52"/>
      <c r="L1060" s="52"/>
      <c r="M1060" s="52"/>
      <c r="N1060" s="52"/>
      <c r="O1060" s="52"/>
      <c r="P1060" s="52"/>
      <c r="Q1060" s="52"/>
      <c r="R1060" s="52"/>
      <c r="S1060" s="52"/>
      <c r="T1060" s="52"/>
      <c r="U1060" s="52"/>
      <c r="V1060" s="52"/>
      <c r="W1060" s="52"/>
      <c r="X1060" s="52"/>
      <c r="Y1060" s="52"/>
      <c r="Z1060" s="52"/>
      <c r="AA1060" s="52"/>
      <c r="AB1060" s="52"/>
      <c r="AC1060" s="52"/>
    </row>
    <row r="1061">
      <c r="A1061" s="48"/>
      <c r="B1061" s="63" t="s">
        <v>1397</v>
      </c>
      <c r="C1061" s="52"/>
      <c r="D1061" s="49">
        <v>1.0</v>
      </c>
      <c r="E1061" s="50">
        <v>2.99</v>
      </c>
      <c r="F1061" s="54">
        <f t="shared" si="50"/>
        <v>2.99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c r="AC1061" s="52"/>
    </row>
    <row r="1062">
      <c r="A1062" s="48"/>
      <c r="B1062" s="63" t="s">
        <v>1398</v>
      </c>
      <c r="C1062" s="52"/>
      <c r="D1062" s="49">
        <v>1.0</v>
      </c>
      <c r="E1062" s="50">
        <v>2.99</v>
      </c>
      <c r="F1062" s="54">
        <f t="shared" si="50"/>
        <v>2.99</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c r="AC1062" s="52"/>
    </row>
    <row r="1063">
      <c r="A1063" s="48"/>
      <c r="B1063" s="63" t="s">
        <v>1399</v>
      </c>
      <c r="C1063" s="52"/>
      <c r="D1063" s="49">
        <v>2.0</v>
      </c>
      <c r="E1063" s="50">
        <v>8.99</v>
      </c>
      <c r="F1063" s="54">
        <f t="shared" si="50"/>
        <v>17.98</v>
      </c>
      <c r="G1063" s="52"/>
      <c r="H1063" s="52"/>
      <c r="I1063" s="52"/>
      <c r="J1063" s="52"/>
      <c r="K1063" s="52"/>
      <c r="L1063" s="52"/>
      <c r="M1063" s="52"/>
      <c r="N1063" s="52"/>
      <c r="O1063" s="52"/>
      <c r="P1063" s="52"/>
      <c r="Q1063" s="52"/>
      <c r="R1063" s="52"/>
      <c r="S1063" s="52"/>
      <c r="T1063" s="52"/>
      <c r="U1063" s="52"/>
      <c r="V1063" s="52"/>
      <c r="W1063" s="52"/>
      <c r="X1063" s="52"/>
      <c r="Y1063" s="52"/>
      <c r="Z1063" s="52"/>
      <c r="AA1063" s="52"/>
      <c r="AB1063" s="52"/>
      <c r="AC1063" s="52"/>
    </row>
    <row r="1064">
      <c r="A1064" s="48"/>
      <c r="B1064" s="63" t="s">
        <v>1400</v>
      </c>
      <c r="C1064" s="52"/>
      <c r="D1064" s="49">
        <v>1.0</v>
      </c>
      <c r="E1064" s="50">
        <v>2.19</v>
      </c>
      <c r="F1064" s="54">
        <f t="shared" si="50"/>
        <v>2.19</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c r="AC1064" s="52"/>
    </row>
    <row r="1065">
      <c r="A1065" s="48"/>
      <c r="B1065" s="63" t="s">
        <v>1401</v>
      </c>
      <c r="C1065" s="52"/>
      <c r="D1065" s="49">
        <v>1.0</v>
      </c>
      <c r="E1065" s="50">
        <v>4.99</v>
      </c>
      <c r="F1065" s="54">
        <f t="shared" si="50"/>
        <v>4.99</v>
      </c>
      <c r="G1065" s="52"/>
      <c r="H1065" s="52"/>
      <c r="I1065" s="52"/>
      <c r="J1065" s="52"/>
      <c r="K1065" s="52"/>
      <c r="L1065" s="52"/>
      <c r="M1065" s="52"/>
      <c r="N1065" s="52"/>
      <c r="O1065" s="52"/>
      <c r="P1065" s="52"/>
      <c r="Q1065" s="52"/>
      <c r="R1065" s="52"/>
      <c r="S1065" s="52"/>
      <c r="T1065" s="52"/>
      <c r="U1065" s="52"/>
      <c r="V1065" s="52"/>
      <c r="W1065" s="52"/>
      <c r="X1065" s="52"/>
      <c r="Y1065" s="52"/>
      <c r="Z1065" s="52"/>
      <c r="AA1065" s="52"/>
      <c r="AB1065" s="52"/>
      <c r="AC1065" s="52"/>
    </row>
    <row r="1066">
      <c r="A1066" s="48"/>
      <c r="B1066" s="63" t="s">
        <v>1402</v>
      </c>
      <c r="C1066" s="52"/>
      <c r="D1066" s="49">
        <v>4.0</v>
      </c>
      <c r="E1066" s="50">
        <v>14.79</v>
      </c>
      <c r="F1066" s="54">
        <f t="shared" si="50"/>
        <v>59.16</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c r="AC1066" s="52"/>
    </row>
    <row r="1067">
      <c r="A1067" s="48"/>
      <c r="B1067" s="63" t="s">
        <v>1403</v>
      </c>
      <c r="C1067" s="52"/>
      <c r="D1067" s="49">
        <v>2.0</v>
      </c>
      <c r="E1067" s="50">
        <v>2.19</v>
      </c>
      <c r="F1067" s="54">
        <f t="shared" si="50"/>
        <v>4.38</v>
      </c>
      <c r="G1067" s="52"/>
      <c r="H1067" s="52"/>
      <c r="I1067" s="52"/>
      <c r="J1067" s="52"/>
      <c r="K1067" s="52"/>
      <c r="L1067" s="52"/>
      <c r="M1067" s="52"/>
      <c r="N1067" s="52"/>
      <c r="O1067" s="52"/>
      <c r="P1067" s="52"/>
      <c r="Q1067" s="52"/>
      <c r="R1067" s="52"/>
      <c r="S1067" s="52"/>
      <c r="T1067" s="52"/>
      <c r="U1067" s="52"/>
      <c r="V1067" s="52"/>
      <c r="W1067" s="52"/>
      <c r="X1067" s="52"/>
      <c r="Y1067" s="52"/>
      <c r="Z1067" s="52"/>
      <c r="AA1067" s="52"/>
      <c r="AB1067" s="52"/>
      <c r="AC1067" s="52"/>
    </row>
    <row r="1068">
      <c r="A1068" s="48"/>
      <c r="B1068" s="63" t="s">
        <v>1404</v>
      </c>
      <c r="C1068" s="52"/>
      <c r="D1068" s="49">
        <v>1.0</v>
      </c>
      <c r="E1068" s="50">
        <v>11.49</v>
      </c>
      <c r="F1068" s="54">
        <f t="shared" si="50"/>
        <v>11.49</v>
      </c>
      <c r="G1068" s="52"/>
      <c r="H1068" s="52"/>
      <c r="I1068" s="52"/>
      <c r="J1068" s="52"/>
      <c r="K1068" s="52"/>
      <c r="L1068" s="52"/>
      <c r="M1068" s="52"/>
      <c r="N1068" s="52"/>
      <c r="O1068" s="52"/>
      <c r="P1068" s="52"/>
      <c r="Q1068" s="52"/>
      <c r="R1068" s="52"/>
      <c r="S1068" s="52"/>
      <c r="T1068" s="52"/>
      <c r="U1068" s="52"/>
      <c r="V1068" s="52"/>
      <c r="W1068" s="52"/>
      <c r="X1068" s="52"/>
      <c r="Y1068" s="52"/>
      <c r="Z1068" s="52"/>
      <c r="AA1068" s="52"/>
      <c r="AB1068" s="52"/>
      <c r="AC1068" s="52"/>
    </row>
    <row r="1069">
      <c r="A1069" s="48"/>
      <c r="B1069" s="63" t="s">
        <v>1405</v>
      </c>
      <c r="C1069" s="52"/>
      <c r="D1069" s="49">
        <v>2.0</v>
      </c>
      <c r="E1069" s="50">
        <v>11.79</v>
      </c>
      <c r="F1069" s="54">
        <f t="shared" si="50"/>
        <v>23.58</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c r="AC1069" s="52"/>
    </row>
    <row r="1070">
      <c r="A1070" s="48"/>
      <c r="B1070" s="63" t="s">
        <v>1368</v>
      </c>
      <c r="C1070" s="52"/>
      <c r="D1070" s="49">
        <v>1.0</v>
      </c>
      <c r="E1070" s="50">
        <v>5.29</v>
      </c>
      <c r="F1070" s="54">
        <f t="shared" si="50"/>
        <v>5.29</v>
      </c>
      <c r="G1070" s="52"/>
      <c r="H1070" s="52"/>
      <c r="I1070" s="52"/>
      <c r="J1070" s="52"/>
      <c r="K1070" s="52"/>
      <c r="L1070" s="52"/>
      <c r="M1070" s="52"/>
      <c r="N1070" s="52"/>
      <c r="O1070" s="52"/>
      <c r="P1070" s="52"/>
      <c r="Q1070" s="52"/>
      <c r="R1070" s="52"/>
      <c r="S1070" s="52"/>
      <c r="T1070" s="52"/>
      <c r="U1070" s="52"/>
      <c r="V1070" s="52"/>
      <c r="W1070" s="52"/>
      <c r="X1070" s="52"/>
      <c r="Y1070" s="52"/>
      <c r="Z1070" s="52"/>
      <c r="AA1070" s="52"/>
      <c r="AB1070" s="52"/>
      <c r="AC1070" s="52"/>
    </row>
    <row r="1071">
      <c r="A1071" s="48"/>
      <c r="B1071" s="63" t="s">
        <v>1406</v>
      </c>
      <c r="C1071" s="52"/>
      <c r="D1071" s="49">
        <v>1.0</v>
      </c>
      <c r="E1071" s="50">
        <v>7.79</v>
      </c>
      <c r="F1071" s="54">
        <f t="shared" si="50"/>
        <v>7.79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c r="AC1071" s="52"/>
    </row>
    <row r="1072">
      <c r="A1072" s="48"/>
      <c r="B1072" s="63" t="s">
        <v>1407</v>
      </c>
      <c r="C1072" s="52"/>
      <c r="D1072" s="49">
        <v>1.0</v>
      </c>
      <c r="E1072" s="50">
        <v>4.49</v>
      </c>
      <c r="F1072" s="54">
        <f t="shared" si="50"/>
        <v>4.49</v>
      </c>
      <c r="G1072" s="52"/>
      <c r="H1072" s="52"/>
      <c r="I1072" s="52"/>
      <c r="J1072" s="52"/>
      <c r="K1072" s="52"/>
      <c r="L1072" s="52"/>
      <c r="M1072" s="52"/>
      <c r="N1072" s="52"/>
      <c r="O1072" s="52"/>
      <c r="P1072" s="52"/>
      <c r="Q1072" s="52"/>
      <c r="R1072" s="52"/>
      <c r="S1072" s="52"/>
      <c r="T1072" s="52"/>
      <c r="U1072" s="52"/>
      <c r="V1072" s="52"/>
      <c r="W1072" s="52"/>
      <c r="X1072" s="52"/>
      <c r="Y1072" s="52"/>
      <c r="Z1072" s="52"/>
      <c r="AA1072" s="52"/>
      <c r="AB1072" s="52"/>
      <c r="AC1072" s="52"/>
    </row>
    <row r="1073">
      <c r="A1073" s="48"/>
      <c r="B1073" s="63" t="s">
        <v>1408</v>
      </c>
      <c r="C1073" s="52"/>
      <c r="D1073" s="49">
        <v>1.0</v>
      </c>
      <c r="E1073" s="50">
        <v>29.49</v>
      </c>
      <c r="F1073" s="54">
        <f t="shared" si="50"/>
        <v>29.49</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c r="AC1073" s="52"/>
    </row>
    <row r="1074">
      <c r="A1074" s="48"/>
      <c r="B1074" s="63" t="s">
        <v>1409</v>
      </c>
      <c r="C1074" s="52"/>
      <c r="D1074" s="49">
        <v>3.0</v>
      </c>
      <c r="E1074" s="50">
        <v>1.99</v>
      </c>
      <c r="F1074" s="54">
        <f t="shared" si="50"/>
        <v>5.97</v>
      </c>
      <c r="G1074" s="52"/>
      <c r="H1074" s="52"/>
      <c r="I1074" s="52"/>
      <c r="J1074" s="52"/>
      <c r="K1074" s="52"/>
      <c r="L1074" s="52"/>
      <c r="M1074" s="52"/>
      <c r="N1074" s="52"/>
      <c r="O1074" s="52"/>
      <c r="P1074" s="52"/>
      <c r="Q1074" s="52"/>
      <c r="R1074" s="52"/>
      <c r="S1074" s="52"/>
      <c r="T1074" s="52"/>
      <c r="U1074" s="52"/>
      <c r="V1074" s="52"/>
      <c r="W1074" s="52"/>
      <c r="X1074" s="52"/>
      <c r="Y1074" s="52"/>
      <c r="Z1074" s="52"/>
      <c r="AA1074" s="52"/>
      <c r="AB1074" s="52"/>
      <c r="AC1074" s="52"/>
    </row>
    <row r="1075">
      <c r="A1075" s="48"/>
      <c r="B1075" s="63" t="s">
        <v>1410</v>
      </c>
      <c r="C1075" s="52"/>
      <c r="D1075" s="49">
        <v>4.0</v>
      </c>
      <c r="E1075" s="50">
        <v>3.99</v>
      </c>
      <c r="F1075" s="54">
        <f t="shared" si="50"/>
        <v>15.96</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c r="AC1075" s="52"/>
    </row>
    <row r="1076">
      <c r="A1076" s="48"/>
      <c r="B1076" s="63" t="s">
        <v>1411</v>
      </c>
      <c r="C1076" s="52"/>
      <c r="D1076" s="49">
        <v>1.0</v>
      </c>
      <c r="E1076" s="50">
        <v>11.29</v>
      </c>
      <c r="F1076" s="54">
        <f t="shared" si="50"/>
        <v>11.29</v>
      </c>
      <c r="G1076" s="52"/>
      <c r="H1076" s="54">
        <f>sum(F1055:F1076)</f>
        <v>289.41</v>
      </c>
      <c r="I1076" s="52"/>
      <c r="J1076" s="52"/>
      <c r="K1076" s="52"/>
      <c r="L1076" s="52"/>
      <c r="M1076" s="52"/>
      <c r="N1076" s="52"/>
      <c r="O1076" s="52"/>
      <c r="P1076" s="52"/>
      <c r="Q1076" s="52"/>
      <c r="R1076" s="52"/>
      <c r="S1076" s="52"/>
      <c r="T1076" s="52"/>
      <c r="U1076" s="52"/>
      <c r="V1076" s="52"/>
      <c r="W1076" s="52"/>
      <c r="X1076" s="52"/>
      <c r="Y1076" s="52"/>
      <c r="Z1076" s="52"/>
      <c r="AA1076" s="52"/>
      <c r="AB1076" s="52"/>
      <c r="AC1076" s="52"/>
    </row>
    <row r="1077">
      <c r="A1077" s="48">
        <v>44308.0</v>
      </c>
      <c r="B1077" s="63" t="s">
        <v>1412</v>
      </c>
      <c r="C1077" s="52"/>
      <c r="D1077" s="49">
        <v>1.0</v>
      </c>
      <c r="E1077" s="50">
        <v>7.99</v>
      </c>
      <c r="F1077" s="54">
        <f t="shared" si="50"/>
        <v>7.99</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c r="AC1077" s="52"/>
    </row>
    <row r="1078">
      <c r="A1078" s="52"/>
      <c r="B1078" s="63" t="s">
        <v>1413</v>
      </c>
      <c r="C1078" s="52"/>
      <c r="D1078" s="49">
        <v>1.0</v>
      </c>
      <c r="E1078" s="50">
        <v>2.99</v>
      </c>
      <c r="F1078" s="54">
        <f t="shared" si="50"/>
        <v>2.99</v>
      </c>
      <c r="G1078" s="52"/>
      <c r="H1078" s="52"/>
      <c r="I1078" s="52"/>
      <c r="J1078" s="52"/>
      <c r="K1078" s="52"/>
      <c r="L1078" s="52"/>
      <c r="M1078" s="52"/>
      <c r="N1078" s="52"/>
      <c r="O1078" s="52"/>
      <c r="P1078" s="52"/>
      <c r="Q1078" s="52"/>
      <c r="R1078" s="52"/>
      <c r="S1078" s="52"/>
      <c r="T1078" s="52"/>
      <c r="U1078" s="52"/>
      <c r="V1078" s="52"/>
      <c r="W1078" s="52"/>
      <c r="X1078" s="52"/>
      <c r="Y1078" s="52"/>
      <c r="Z1078" s="52"/>
      <c r="AA1078" s="52"/>
      <c r="AB1078" s="52"/>
      <c r="AC1078" s="52"/>
    </row>
    <row r="1079">
      <c r="A1079" s="52"/>
      <c r="B1079" s="63" t="s">
        <v>1414</v>
      </c>
      <c r="C1079" s="52"/>
      <c r="D1079" s="49">
        <v>1.0</v>
      </c>
      <c r="E1079" s="50">
        <v>10.99</v>
      </c>
      <c r="F1079" s="54">
        <f t="shared" si="50"/>
        <v>10.99</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c r="AC1079" s="52"/>
    </row>
    <row r="1080">
      <c r="A1080" s="52"/>
      <c r="B1080" s="63" t="s">
        <v>1415</v>
      </c>
      <c r="C1080" s="52"/>
      <c r="D1080" s="49">
        <v>1.0</v>
      </c>
      <c r="E1080" s="50">
        <v>27.5</v>
      </c>
      <c r="F1080" s="54">
        <f t="shared" si="50"/>
        <v>27.5</v>
      </c>
      <c r="G1080" s="52"/>
      <c r="H1080" s="52"/>
      <c r="I1080" s="52"/>
      <c r="J1080" s="52"/>
      <c r="K1080" s="52"/>
      <c r="L1080" s="52"/>
      <c r="M1080" s="52"/>
      <c r="N1080" s="52"/>
      <c r="O1080" s="52"/>
      <c r="P1080" s="52"/>
      <c r="Q1080" s="52"/>
      <c r="R1080" s="52"/>
      <c r="S1080" s="52"/>
      <c r="T1080" s="52"/>
      <c r="U1080" s="52"/>
      <c r="V1080" s="52"/>
      <c r="W1080" s="52"/>
      <c r="X1080" s="52"/>
      <c r="Y1080" s="52"/>
      <c r="Z1080" s="52"/>
      <c r="AA1080" s="52"/>
      <c r="AB1080" s="52"/>
      <c r="AC1080" s="52"/>
    </row>
    <row r="1081">
      <c r="A1081" s="52"/>
      <c r="B1081" s="63" t="s">
        <v>1416</v>
      </c>
      <c r="C1081" s="52"/>
      <c r="D1081" s="49">
        <v>1.0</v>
      </c>
      <c r="E1081" s="50">
        <v>11.99</v>
      </c>
      <c r="F1081" s="54">
        <f t="shared" si="50"/>
        <v>11.99</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c r="AC1081" s="52"/>
    </row>
    <row r="1082">
      <c r="A1082" s="52"/>
      <c r="B1082" s="63" t="s">
        <v>1417</v>
      </c>
      <c r="C1082" s="52"/>
      <c r="D1082" s="49">
        <v>1.0</v>
      </c>
      <c r="E1082" s="50">
        <v>19.99</v>
      </c>
      <c r="F1082" s="54">
        <f t="shared" si="50"/>
        <v>19.99</v>
      </c>
      <c r="G1082" s="52"/>
      <c r="H1082" s="52"/>
      <c r="I1082" s="52"/>
      <c r="J1082" s="52"/>
      <c r="K1082" s="52"/>
      <c r="L1082" s="52"/>
      <c r="M1082" s="52"/>
      <c r="N1082" s="52"/>
      <c r="O1082" s="52"/>
      <c r="P1082" s="52"/>
      <c r="Q1082" s="52"/>
      <c r="R1082" s="52"/>
      <c r="S1082" s="52"/>
      <c r="T1082" s="52"/>
      <c r="U1082" s="52"/>
      <c r="V1082" s="52"/>
      <c r="W1082" s="52"/>
      <c r="X1082" s="52"/>
      <c r="Y1082" s="52"/>
      <c r="Z1082" s="52"/>
      <c r="AA1082" s="52"/>
      <c r="AB1082" s="52"/>
      <c r="AC1082" s="52"/>
    </row>
    <row r="1083">
      <c r="A1083" s="52"/>
      <c r="B1083" s="63" t="s">
        <v>1418</v>
      </c>
      <c r="C1083" s="52"/>
      <c r="D1083" s="49">
        <v>1.0</v>
      </c>
      <c r="E1083" s="50">
        <v>5.79</v>
      </c>
      <c r="F1083" s="54">
        <f t="shared" si="50"/>
        <v>5.79</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c r="AC1083" s="52"/>
    </row>
    <row r="1084">
      <c r="A1084" s="52"/>
      <c r="B1084" s="63" t="s">
        <v>1419</v>
      </c>
      <c r="C1084" s="52"/>
      <c r="D1084" s="49">
        <v>1.0</v>
      </c>
      <c r="E1084" s="50">
        <v>9.79</v>
      </c>
      <c r="F1084" s="54">
        <f t="shared" si="50"/>
        <v>9.79</v>
      </c>
      <c r="G1084" s="52"/>
      <c r="H1084" s="52"/>
      <c r="I1084" s="52"/>
      <c r="J1084" s="52"/>
      <c r="K1084" s="52"/>
      <c r="L1084" s="52"/>
      <c r="M1084" s="52"/>
      <c r="N1084" s="52"/>
      <c r="O1084" s="52"/>
      <c r="P1084" s="52"/>
      <c r="Q1084" s="52"/>
      <c r="R1084" s="52"/>
      <c r="S1084" s="52"/>
      <c r="T1084" s="52"/>
      <c r="U1084" s="52"/>
      <c r="V1084" s="52"/>
      <c r="W1084" s="52"/>
      <c r="X1084" s="52"/>
      <c r="Y1084" s="52"/>
      <c r="Z1084" s="52"/>
      <c r="AA1084" s="52"/>
      <c r="AB1084" s="52"/>
      <c r="AC1084" s="52"/>
    </row>
    <row r="1085">
      <c r="A1085" s="52"/>
      <c r="B1085" s="63" t="s">
        <v>1420</v>
      </c>
      <c r="C1085" s="52"/>
      <c r="D1085" s="49">
        <v>13.0</v>
      </c>
      <c r="E1085" s="50">
        <v>4.69</v>
      </c>
      <c r="F1085" s="54">
        <f t="shared" si="50"/>
        <v>60.97</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c r="AC1085" s="52"/>
    </row>
    <row r="1086">
      <c r="A1086" s="52"/>
      <c r="B1086" s="63" t="s">
        <v>1421</v>
      </c>
      <c r="C1086" s="52"/>
      <c r="D1086" s="49">
        <v>5.0</v>
      </c>
      <c r="E1086" s="50">
        <v>6.79</v>
      </c>
      <c r="F1086" s="54">
        <f t="shared" si="50"/>
        <v>33.95</v>
      </c>
      <c r="G1086" s="52"/>
      <c r="H1086" s="54">
        <f>sum(F1077:F1086)</f>
        <v>191.95</v>
      </c>
      <c r="I1086" s="52"/>
      <c r="J1086" s="52"/>
      <c r="K1086" s="52"/>
      <c r="L1086" s="52"/>
      <c r="M1086" s="52"/>
      <c r="N1086" s="52"/>
      <c r="O1086" s="52"/>
      <c r="P1086" s="52"/>
      <c r="Q1086" s="52"/>
      <c r="R1086" s="52"/>
      <c r="S1086" s="52"/>
      <c r="T1086" s="52"/>
      <c r="U1086" s="52"/>
      <c r="V1086" s="52"/>
      <c r="W1086" s="52"/>
      <c r="X1086" s="52"/>
      <c r="Y1086" s="52"/>
      <c r="Z1086" s="52"/>
      <c r="AA1086" s="52"/>
      <c r="AB1086" s="52"/>
      <c r="AC1086" s="52"/>
    </row>
    <row r="1087">
      <c r="A1087" s="48">
        <v>44317.0</v>
      </c>
      <c r="B1087" s="63" t="s">
        <v>1422</v>
      </c>
      <c r="C1087" s="52"/>
      <c r="D1087" s="49">
        <v>4.0</v>
      </c>
      <c r="E1087" s="50">
        <v>4.89</v>
      </c>
      <c r="F1087" s="54">
        <f t="shared" si="50"/>
        <v>19.56</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c r="AC1087" s="52"/>
    </row>
    <row r="1088">
      <c r="A1088" s="49"/>
      <c r="B1088" s="63" t="s">
        <v>1423</v>
      </c>
      <c r="C1088" s="52"/>
      <c r="D1088" s="49">
        <v>6.0</v>
      </c>
      <c r="E1088" s="50">
        <v>4.89</v>
      </c>
      <c r="F1088" s="54">
        <f t="shared" si="50"/>
        <v>29.34</v>
      </c>
      <c r="G1088" s="52"/>
      <c r="H1088" s="52"/>
      <c r="I1088" s="52"/>
      <c r="J1088" s="52"/>
      <c r="K1088" s="52"/>
      <c r="L1088" s="52"/>
      <c r="M1088" s="52"/>
      <c r="N1088" s="52"/>
      <c r="O1088" s="52"/>
      <c r="P1088" s="52"/>
      <c r="Q1088" s="52"/>
      <c r="R1088" s="52"/>
      <c r="S1088" s="52"/>
      <c r="T1088" s="52"/>
      <c r="U1088" s="52"/>
      <c r="V1088" s="52"/>
      <c r="W1088" s="52"/>
      <c r="X1088" s="52"/>
      <c r="Y1088" s="52"/>
      <c r="Z1088" s="52"/>
      <c r="AA1088" s="52"/>
      <c r="AB1088" s="52"/>
      <c r="AC1088" s="52"/>
    </row>
    <row r="1089">
      <c r="A1089" s="52"/>
      <c r="B1089" s="63" t="s">
        <v>1424</v>
      </c>
      <c r="C1089" s="52"/>
      <c r="D1089" s="49">
        <v>3.0</v>
      </c>
      <c r="E1089" s="50">
        <v>2.99</v>
      </c>
      <c r="F1089" s="54">
        <f t="shared" si="50"/>
        <v>8.97</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c r="AC1089" s="52"/>
    </row>
    <row r="1090">
      <c r="A1090" s="52"/>
      <c r="B1090" s="63" t="s">
        <v>1425</v>
      </c>
      <c r="C1090" s="52"/>
      <c r="D1090" s="49">
        <v>4.0</v>
      </c>
      <c r="E1090" s="50">
        <v>3.99</v>
      </c>
      <c r="F1090" s="54">
        <f t="shared" si="50"/>
        <v>15.96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c r="AC1090" s="52"/>
    </row>
    <row r="1091">
      <c r="A1091" s="52"/>
      <c r="B1091" s="63" t="s">
        <v>1426</v>
      </c>
      <c r="C1091" s="52"/>
      <c r="D1091" s="49">
        <v>3.0</v>
      </c>
      <c r="E1091" s="50">
        <v>4.99</v>
      </c>
      <c r="F1091" s="54">
        <f t="shared" si="50"/>
        <v>14.97</v>
      </c>
      <c r="G1091" s="52"/>
      <c r="H1091" s="52"/>
      <c r="I1091" s="52"/>
      <c r="J1091" s="52"/>
      <c r="K1091" s="52"/>
      <c r="L1091" s="52"/>
      <c r="M1091" s="52"/>
      <c r="N1091" s="52"/>
      <c r="O1091" s="52"/>
      <c r="P1091" s="52"/>
      <c r="Q1091" s="52"/>
      <c r="R1091" s="52"/>
      <c r="S1091" s="52"/>
      <c r="T1091" s="52"/>
      <c r="U1091" s="52"/>
      <c r="V1091" s="52"/>
      <c r="W1091" s="52"/>
      <c r="X1091" s="52"/>
      <c r="Y1091" s="52"/>
      <c r="Z1091" s="52"/>
      <c r="AA1091" s="52"/>
      <c r="AB1091" s="52"/>
      <c r="AC1091" s="52"/>
    </row>
    <row r="1092">
      <c r="A1092" s="52"/>
      <c r="B1092" s="63" t="s">
        <v>1427</v>
      </c>
      <c r="C1092" s="52"/>
      <c r="D1092" s="49">
        <v>4.0</v>
      </c>
      <c r="E1092" s="50">
        <v>14.99</v>
      </c>
      <c r="F1092" s="54">
        <f t="shared" si="50"/>
        <v>59.96</v>
      </c>
      <c r="G1092" s="52"/>
      <c r="H1092" s="52"/>
      <c r="I1092" s="52"/>
      <c r="J1092" s="52"/>
      <c r="K1092" s="52"/>
      <c r="L1092" s="52"/>
      <c r="M1092" s="52"/>
      <c r="N1092" s="52"/>
      <c r="O1092" s="52"/>
      <c r="P1092" s="52"/>
      <c r="Q1092" s="52"/>
      <c r="R1092" s="52"/>
      <c r="S1092" s="52"/>
      <c r="T1092" s="52"/>
      <c r="U1092" s="52"/>
      <c r="V1092" s="52"/>
      <c r="W1092" s="52"/>
      <c r="X1092" s="52"/>
      <c r="Y1092" s="52"/>
      <c r="Z1092" s="52"/>
      <c r="AA1092" s="52"/>
      <c r="AB1092" s="52"/>
      <c r="AC1092" s="52"/>
    </row>
    <row r="1093">
      <c r="A1093" s="52"/>
      <c r="B1093" s="63" t="s">
        <v>1428</v>
      </c>
      <c r="C1093" s="52"/>
      <c r="D1093" s="49">
        <v>6.0</v>
      </c>
      <c r="E1093" s="50">
        <v>1.99</v>
      </c>
      <c r="F1093" s="54">
        <f t="shared" si="50"/>
        <v>11.94</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c r="AC1093" s="52"/>
    </row>
    <row r="1094">
      <c r="A1094" s="52"/>
      <c r="B1094" s="63" t="s">
        <v>1429</v>
      </c>
      <c r="C1094" s="52"/>
      <c r="D1094" s="49">
        <v>2.0</v>
      </c>
      <c r="E1094" s="50">
        <v>26.5</v>
      </c>
      <c r="F1094" s="54">
        <f t="shared" si="50"/>
        <v>53</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c r="AC1094" s="52"/>
    </row>
    <row r="1095">
      <c r="A1095" s="52"/>
      <c r="B1095" s="63" t="s">
        <v>1430</v>
      </c>
      <c r="C1095" s="52"/>
      <c r="D1095" s="49">
        <v>14.0</v>
      </c>
      <c r="E1095" s="50">
        <v>2.99</v>
      </c>
      <c r="F1095" s="54">
        <f t="shared" si="50"/>
        <v>41.86</v>
      </c>
      <c r="G1095" s="52"/>
      <c r="H1095" s="52"/>
      <c r="I1095" s="52"/>
      <c r="J1095" s="52"/>
      <c r="K1095" s="52"/>
      <c r="L1095" s="52"/>
      <c r="M1095" s="52"/>
      <c r="N1095" s="52"/>
      <c r="O1095" s="52"/>
      <c r="P1095" s="52"/>
      <c r="Q1095" s="52"/>
      <c r="R1095" s="52"/>
      <c r="S1095" s="52"/>
      <c r="T1095" s="52"/>
      <c r="U1095" s="52"/>
      <c r="V1095" s="52"/>
      <c r="W1095" s="52"/>
      <c r="X1095" s="52"/>
      <c r="Y1095" s="52"/>
      <c r="Z1095" s="52"/>
      <c r="AA1095" s="52"/>
      <c r="AB1095" s="52"/>
      <c r="AC1095" s="52"/>
    </row>
    <row r="1096">
      <c r="A1096" s="52"/>
      <c r="B1096" s="63" t="s">
        <v>1431</v>
      </c>
      <c r="C1096" s="52"/>
      <c r="D1096" s="49">
        <v>7.0</v>
      </c>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c r="AA1096" s="52"/>
      <c r="AB1096" s="52"/>
      <c r="AC1096" s="52"/>
    </row>
    <row r="1097">
      <c r="A1097" s="52"/>
      <c r="B1097" s="63" t="s">
        <v>1432</v>
      </c>
      <c r="C1097" s="52"/>
      <c r="D1097" s="49">
        <v>1.0</v>
      </c>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c r="AC1097" s="52"/>
    </row>
    <row r="1098">
      <c r="A1098" s="52"/>
      <c r="B1098" s="63" t="s">
        <v>1433</v>
      </c>
      <c r="C1098" s="52"/>
      <c r="D1098" s="49">
        <v>2.0</v>
      </c>
      <c r="E1098" s="50">
        <v>9.99</v>
      </c>
      <c r="F1098" s="54">
        <f t="shared" ref="F1098:F1194" si="51">MULTIPLY(D1098, E1098)</f>
        <v>19.98</v>
      </c>
      <c r="G1098" s="52"/>
      <c r="H1098" s="54">
        <f>sum(F1087:F1098)</f>
        <v>275.54</v>
      </c>
      <c r="I1098" s="52"/>
      <c r="J1098" s="52"/>
      <c r="K1098" s="52"/>
      <c r="L1098" s="52"/>
      <c r="M1098" s="52"/>
      <c r="N1098" s="52"/>
      <c r="O1098" s="52"/>
      <c r="P1098" s="52"/>
      <c r="Q1098" s="52"/>
      <c r="R1098" s="52"/>
      <c r="S1098" s="52"/>
      <c r="T1098" s="52"/>
      <c r="U1098" s="52"/>
      <c r="V1098" s="52"/>
      <c r="W1098" s="52"/>
      <c r="X1098" s="52"/>
      <c r="Y1098" s="52"/>
      <c r="Z1098" s="52"/>
      <c r="AA1098" s="52"/>
      <c r="AB1098" s="52"/>
      <c r="AC1098" s="52"/>
    </row>
    <row r="1099">
      <c r="A1099" s="48">
        <v>44322.0</v>
      </c>
      <c r="B1099" s="63" t="s">
        <v>1434</v>
      </c>
      <c r="C1099" s="52"/>
      <c r="D1099" s="49">
        <v>5.0</v>
      </c>
      <c r="E1099" s="50">
        <v>14.49</v>
      </c>
      <c r="F1099" s="54">
        <f t="shared" si="51"/>
        <v>72.45</v>
      </c>
      <c r="G1099" s="52"/>
      <c r="H1099" s="52"/>
      <c r="I1099" s="52"/>
      <c r="J1099" s="52"/>
      <c r="K1099" s="52"/>
      <c r="L1099" s="52"/>
      <c r="M1099" s="52"/>
      <c r="N1099" s="52"/>
      <c r="O1099" s="52"/>
      <c r="P1099" s="52"/>
      <c r="Q1099" s="52"/>
      <c r="R1099" s="52"/>
      <c r="S1099" s="52"/>
      <c r="T1099" s="52"/>
      <c r="U1099" s="52"/>
      <c r="V1099" s="52"/>
      <c r="W1099" s="52"/>
      <c r="X1099" s="52"/>
      <c r="Y1099" s="52"/>
      <c r="Z1099" s="52"/>
      <c r="AA1099" s="52"/>
      <c r="AB1099" s="52"/>
      <c r="AC1099" s="52"/>
    </row>
    <row r="1100">
      <c r="A1100" s="52"/>
      <c r="B1100" s="63" t="s">
        <v>1435</v>
      </c>
      <c r="C1100" s="52"/>
      <c r="D1100" s="49">
        <v>2.0</v>
      </c>
      <c r="E1100" s="50">
        <v>4.99</v>
      </c>
      <c r="F1100" s="54">
        <f t="shared" si="51"/>
        <v>9.98</v>
      </c>
      <c r="G1100" s="52"/>
      <c r="H1100" s="52"/>
      <c r="I1100" s="52"/>
      <c r="J1100" s="52"/>
      <c r="K1100" s="52"/>
      <c r="L1100" s="52"/>
      <c r="M1100" s="52"/>
      <c r="N1100" s="52"/>
      <c r="O1100" s="52"/>
      <c r="P1100" s="52"/>
      <c r="Q1100" s="52"/>
      <c r="R1100" s="52"/>
      <c r="S1100" s="52"/>
      <c r="T1100" s="52"/>
      <c r="U1100" s="52"/>
      <c r="V1100" s="52"/>
      <c r="W1100" s="52"/>
      <c r="X1100" s="52"/>
      <c r="Y1100" s="52"/>
      <c r="Z1100" s="52"/>
      <c r="AA1100" s="52"/>
      <c r="AB1100" s="52"/>
      <c r="AC1100" s="52"/>
    </row>
    <row r="1101">
      <c r="A1101" s="52"/>
      <c r="B1101" s="63" t="s">
        <v>1436</v>
      </c>
      <c r="C1101" s="52"/>
      <c r="D1101" s="49">
        <v>1.0</v>
      </c>
      <c r="E1101" s="50">
        <v>0.99</v>
      </c>
      <c r="F1101" s="54">
        <f t="shared" si="51"/>
        <v>0.99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c r="AC1101" s="52"/>
    </row>
    <row r="1102">
      <c r="A1102" s="52"/>
      <c r="B1102" s="63" t="s">
        <v>1437</v>
      </c>
      <c r="C1102" s="52"/>
      <c r="D1102" s="49">
        <v>3.0</v>
      </c>
      <c r="E1102" s="50">
        <v>9.29</v>
      </c>
      <c r="F1102" s="54">
        <f t="shared" si="51"/>
        <v>27.87</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c r="AC1102" s="52"/>
    </row>
    <row r="1103">
      <c r="A1103" s="52"/>
      <c r="B1103" s="63" t="s">
        <v>1438</v>
      </c>
      <c r="C1103" s="52"/>
      <c r="D1103" s="49">
        <v>1.0</v>
      </c>
      <c r="E1103" s="50">
        <v>9.79</v>
      </c>
      <c r="F1103" s="54">
        <f t="shared" si="51"/>
        <v>9.79</v>
      </c>
      <c r="G1103" s="52"/>
      <c r="H1103" s="52"/>
      <c r="I1103" s="52"/>
      <c r="J1103" s="52"/>
      <c r="K1103" s="52"/>
      <c r="L1103" s="52"/>
      <c r="M1103" s="52"/>
      <c r="N1103" s="52"/>
      <c r="O1103" s="52"/>
      <c r="P1103" s="52"/>
      <c r="Q1103" s="52"/>
      <c r="R1103" s="52"/>
      <c r="S1103" s="52"/>
      <c r="T1103" s="52"/>
      <c r="U1103" s="52"/>
      <c r="V1103" s="52"/>
      <c r="W1103" s="52"/>
      <c r="X1103" s="52"/>
      <c r="Y1103" s="52"/>
      <c r="Z1103" s="52"/>
      <c r="AA1103" s="52"/>
      <c r="AB1103" s="52"/>
      <c r="AC1103" s="52"/>
    </row>
    <row r="1104">
      <c r="A1104" s="52"/>
      <c r="B1104" s="63" t="s">
        <v>1439</v>
      </c>
      <c r="C1104" s="52"/>
      <c r="D1104" s="49">
        <v>1.0</v>
      </c>
      <c r="E1104" s="50">
        <v>12.99</v>
      </c>
      <c r="F1104" s="54">
        <f t="shared" si="51"/>
        <v>12.99</v>
      </c>
      <c r="G1104" s="52"/>
      <c r="H1104" s="52"/>
      <c r="I1104" s="52"/>
      <c r="J1104" s="52"/>
      <c r="K1104" s="52"/>
      <c r="L1104" s="52"/>
      <c r="M1104" s="52"/>
      <c r="N1104" s="52"/>
      <c r="O1104" s="52"/>
      <c r="P1104" s="52"/>
      <c r="Q1104" s="52"/>
      <c r="R1104" s="52"/>
      <c r="S1104" s="52"/>
      <c r="T1104" s="52"/>
      <c r="U1104" s="52"/>
      <c r="V1104" s="52"/>
      <c r="W1104" s="52"/>
      <c r="X1104" s="52"/>
      <c r="Y1104" s="52"/>
      <c r="Z1104" s="52"/>
      <c r="AA1104" s="52"/>
      <c r="AB1104" s="52"/>
      <c r="AC1104" s="52"/>
    </row>
    <row r="1105">
      <c r="A1105" s="52"/>
      <c r="B1105" s="63" t="s">
        <v>1440</v>
      </c>
      <c r="C1105" s="52"/>
      <c r="D1105" s="49">
        <v>1.0</v>
      </c>
      <c r="E1105" s="50">
        <v>3.69</v>
      </c>
      <c r="F1105" s="54">
        <f t="shared" si="51"/>
        <v>3.69</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c r="AC1105" s="52"/>
    </row>
    <row r="1106">
      <c r="A1106" s="52"/>
      <c r="B1106" s="63" t="s">
        <v>1441</v>
      </c>
      <c r="C1106" s="52"/>
      <c r="D1106" s="49">
        <v>1.0</v>
      </c>
      <c r="E1106" s="50">
        <v>10.99</v>
      </c>
      <c r="F1106" s="54">
        <f t="shared" si="51"/>
        <v>10.99</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c r="AC1106" s="52"/>
    </row>
    <row r="1107">
      <c r="A1107" s="52"/>
      <c r="B1107" s="63" t="s">
        <v>1442</v>
      </c>
      <c r="C1107" s="52"/>
      <c r="D1107" s="49">
        <v>1.0</v>
      </c>
      <c r="E1107" s="50">
        <v>5.59</v>
      </c>
      <c r="F1107" s="54">
        <f t="shared" si="51"/>
        <v>5.59</v>
      </c>
      <c r="G1107" s="52"/>
      <c r="H1107" s="52"/>
      <c r="I1107" s="52"/>
      <c r="J1107" s="52"/>
      <c r="K1107" s="52"/>
      <c r="L1107" s="52"/>
      <c r="M1107" s="52"/>
      <c r="N1107" s="52"/>
      <c r="O1107" s="52"/>
      <c r="P1107" s="52"/>
      <c r="Q1107" s="52"/>
      <c r="R1107" s="52"/>
      <c r="S1107" s="52"/>
      <c r="T1107" s="52"/>
      <c r="U1107" s="52"/>
      <c r="V1107" s="52"/>
      <c r="W1107" s="52"/>
      <c r="X1107" s="52"/>
      <c r="Y1107" s="52"/>
      <c r="Z1107" s="52"/>
      <c r="AA1107" s="52"/>
      <c r="AB1107" s="52"/>
      <c r="AC1107" s="52"/>
    </row>
    <row r="1108">
      <c r="A1108" s="52"/>
      <c r="B1108" s="63" t="s">
        <v>1443</v>
      </c>
      <c r="C1108" s="52"/>
      <c r="D1108" s="49">
        <v>3.0</v>
      </c>
      <c r="E1108" s="50">
        <v>2.09</v>
      </c>
      <c r="F1108" s="54">
        <f t="shared" si="51"/>
        <v>6.27</v>
      </c>
      <c r="G1108" s="52"/>
      <c r="H1108" s="52"/>
      <c r="I1108" s="52"/>
      <c r="J1108" s="52"/>
      <c r="K1108" s="52"/>
      <c r="L1108" s="52"/>
      <c r="M1108" s="52"/>
      <c r="N1108" s="52"/>
      <c r="O1108" s="52"/>
      <c r="P1108" s="52"/>
      <c r="Q1108" s="52"/>
      <c r="R1108" s="52"/>
      <c r="S1108" s="52"/>
      <c r="T1108" s="52"/>
      <c r="U1108" s="52"/>
      <c r="V1108" s="52"/>
      <c r="W1108" s="52"/>
      <c r="X1108" s="52"/>
      <c r="Y1108" s="52"/>
      <c r="Z1108" s="52"/>
      <c r="AA1108" s="52"/>
      <c r="AB1108" s="52"/>
      <c r="AC1108" s="52"/>
    </row>
    <row r="1109">
      <c r="A1109" s="52"/>
      <c r="B1109" s="63" t="s">
        <v>1444</v>
      </c>
      <c r="C1109" s="52"/>
      <c r="D1109" s="49">
        <v>4.0</v>
      </c>
      <c r="E1109" s="50">
        <v>9.99</v>
      </c>
      <c r="F1109" s="54">
        <f t="shared" si="51"/>
        <v>39.96</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c r="AC1109" s="52"/>
    </row>
    <row r="1110">
      <c r="A1110" s="52"/>
      <c r="B1110" s="63" t="s">
        <v>1445</v>
      </c>
      <c r="C1110" s="52"/>
      <c r="D1110" s="49">
        <v>1.0</v>
      </c>
      <c r="E1110" s="50">
        <v>9.29</v>
      </c>
      <c r="F1110" s="54">
        <f t="shared" si="51"/>
        <v>9.29</v>
      </c>
      <c r="G1110" s="52"/>
      <c r="H1110" s="52"/>
      <c r="I1110" s="52"/>
      <c r="J1110" s="52"/>
      <c r="K1110" s="52"/>
      <c r="L1110" s="52"/>
      <c r="M1110" s="52"/>
      <c r="N1110" s="52"/>
      <c r="O1110" s="52"/>
      <c r="P1110" s="52"/>
      <c r="Q1110" s="52"/>
      <c r="R1110" s="52"/>
      <c r="S1110" s="52"/>
      <c r="T1110" s="52"/>
      <c r="U1110" s="52"/>
      <c r="V1110" s="52"/>
      <c r="W1110" s="52"/>
      <c r="X1110" s="52"/>
      <c r="Y1110" s="52"/>
      <c r="Z1110" s="52"/>
      <c r="AA1110" s="52"/>
      <c r="AB1110" s="52"/>
      <c r="AC1110" s="52"/>
    </row>
    <row r="1111">
      <c r="A1111" s="52"/>
      <c r="B1111" s="63" t="s">
        <v>1446</v>
      </c>
      <c r="C1111" s="52"/>
      <c r="D1111" s="49">
        <v>2.0</v>
      </c>
      <c r="E1111" s="50">
        <v>11.49</v>
      </c>
      <c r="F1111" s="54">
        <f t="shared" si="51"/>
        <v>22.98</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c r="AC1111" s="52"/>
    </row>
    <row r="1112">
      <c r="A1112" s="52"/>
      <c r="B1112" s="63" t="s">
        <v>1447</v>
      </c>
      <c r="C1112" s="52"/>
      <c r="D1112" s="49">
        <v>1.0</v>
      </c>
      <c r="E1112" s="50">
        <v>12.99</v>
      </c>
      <c r="F1112" s="54">
        <f t="shared" si="51"/>
        <v>12.99</v>
      </c>
      <c r="G1112" s="52"/>
      <c r="H1112" s="52"/>
      <c r="I1112" s="52"/>
      <c r="J1112" s="52"/>
      <c r="K1112" s="52"/>
      <c r="L1112" s="52"/>
      <c r="M1112" s="52"/>
      <c r="N1112" s="52"/>
      <c r="O1112" s="52"/>
      <c r="P1112" s="52"/>
      <c r="Q1112" s="52"/>
      <c r="R1112" s="52"/>
      <c r="S1112" s="52"/>
      <c r="T1112" s="52"/>
      <c r="U1112" s="52"/>
      <c r="V1112" s="52"/>
      <c r="W1112" s="52"/>
      <c r="X1112" s="52"/>
      <c r="Y1112" s="52"/>
      <c r="Z1112" s="52"/>
      <c r="AA1112" s="52"/>
      <c r="AB1112" s="52"/>
      <c r="AC1112" s="52"/>
    </row>
    <row r="1113">
      <c r="A1113" s="52"/>
      <c r="B1113" s="63" t="s">
        <v>1448</v>
      </c>
      <c r="C1113" s="52"/>
      <c r="D1113" s="49">
        <v>1.0</v>
      </c>
      <c r="E1113" s="50">
        <v>9.99</v>
      </c>
      <c r="F1113" s="54">
        <f t="shared" si="51"/>
        <v>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c r="AC1113" s="52"/>
    </row>
    <row r="1114">
      <c r="A1114" s="52"/>
      <c r="B1114" s="63" t="s">
        <v>1449</v>
      </c>
      <c r="C1114" s="52"/>
      <c r="D1114" s="49">
        <v>1.0</v>
      </c>
      <c r="E1114" s="50">
        <v>8.99</v>
      </c>
      <c r="F1114" s="54">
        <f t="shared" si="51"/>
        <v>8.99</v>
      </c>
      <c r="G1114" s="52"/>
      <c r="H1114" s="52"/>
      <c r="I1114" s="52"/>
      <c r="J1114" s="52"/>
      <c r="K1114" s="52"/>
      <c r="L1114" s="52"/>
      <c r="M1114" s="52"/>
      <c r="N1114" s="52"/>
      <c r="O1114" s="52"/>
      <c r="P1114" s="52"/>
      <c r="Q1114" s="52"/>
      <c r="R1114" s="52"/>
      <c r="S1114" s="52"/>
      <c r="T1114" s="52"/>
      <c r="U1114" s="52"/>
      <c r="V1114" s="52"/>
      <c r="W1114" s="52"/>
      <c r="X1114" s="52"/>
      <c r="Y1114" s="52"/>
      <c r="Z1114" s="52"/>
      <c r="AA1114" s="52"/>
      <c r="AB1114" s="52"/>
      <c r="AC1114" s="52"/>
    </row>
    <row r="1115">
      <c r="A1115" s="52"/>
      <c r="B1115" s="63" t="s">
        <v>1450</v>
      </c>
      <c r="C1115" s="52"/>
      <c r="D1115" s="49">
        <v>1.0</v>
      </c>
      <c r="E1115" s="50">
        <v>35.99</v>
      </c>
      <c r="F1115" s="54">
        <f t="shared" si="51"/>
        <v>35.99</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c r="AC1115" s="52"/>
    </row>
    <row r="1116">
      <c r="A1116" s="52"/>
      <c r="B1116" s="63" t="s">
        <v>1451</v>
      </c>
      <c r="C1116" s="52"/>
      <c r="D1116" s="49">
        <v>1.0</v>
      </c>
      <c r="E1116" s="50">
        <v>6.99</v>
      </c>
      <c r="F1116" s="54">
        <f t="shared" si="51"/>
        <v>6.99</v>
      </c>
      <c r="G1116" s="52"/>
      <c r="H1116" s="52"/>
      <c r="I1116" s="52"/>
      <c r="J1116" s="52"/>
      <c r="K1116" s="52"/>
      <c r="L1116" s="52"/>
      <c r="M1116" s="52"/>
      <c r="N1116" s="52"/>
      <c r="O1116" s="52"/>
      <c r="P1116" s="52"/>
      <c r="Q1116" s="52"/>
      <c r="R1116" s="52"/>
      <c r="S1116" s="52"/>
      <c r="T1116" s="52"/>
      <c r="U1116" s="52"/>
      <c r="V1116" s="52"/>
      <c r="W1116" s="52"/>
      <c r="X1116" s="52"/>
      <c r="Y1116" s="52"/>
      <c r="Z1116" s="52"/>
      <c r="AA1116" s="52"/>
      <c r="AB1116" s="52"/>
      <c r="AC1116" s="52"/>
    </row>
    <row r="1117">
      <c r="A1117" s="52"/>
      <c r="B1117" s="63" t="s">
        <v>1452</v>
      </c>
      <c r="C1117" s="52"/>
      <c r="D1117" s="49">
        <v>1.0</v>
      </c>
      <c r="E1117" s="50">
        <v>14.49</v>
      </c>
      <c r="F1117" s="54">
        <f t="shared" si="51"/>
        <v>14.49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c r="AC1117" s="52"/>
    </row>
    <row r="1118">
      <c r="A1118" s="52"/>
      <c r="B1118" s="63" t="s">
        <v>1453</v>
      </c>
      <c r="C1118" s="52"/>
      <c r="D1118" s="49">
        <v>1.0</v>
      </c>
      <c r="E1118" s="52"/>
      <c r="F1118" s="52">
        <f t="shared" si="51"/>
        <v>0</v>
      </c>
      <c r="G1118" s="52"/>
      <c r="H1118" s="52"/>
      <c r="I1118" s="52"/>
      <c r="J1118" s="52"/>
      <c r="K1118" s="52"/>
      <c r="L1118" s="52"/>
      <c r="M1118" s="52"/>
      <c r="N1118" s="52"/>
      <c r="O1118" s="52"/>
      <c r="P1118" s="52"/>
      <c r="Q1118" s="52"/>
      <c r="R1118" s="52"/>
      <c r="S1118" s="52"/>
      <c r="T1118" s="52"/>
      <c r="U1118" s="52"/>
      <c r="V1118" s="52"/>
      <c r="W1118" s="52"/>
      <c r="X1118" s="52"/>
      <c r="Y1118" s="52"/>
      <c r="Z1118" s="52"/>
      <c r="AA1118" s="52"/>
      <c r="AB1118" s="52"/>
      <c r="AC1118" s="52"/>
    </row>
    <row r="1119">
      <c r="A1119" s="52"/>
      <c r="B1119" s="63" t="s">
        <v>1454</v>
      </c>
      <c r="C1119" s="52"/>
      <c r="D1119" s="49">
        <v>1.0</v>
      </c>
      <c r="E1119" s="52"/>
      <c r="F1119" s="52">
        <f t="shared" si="51"/>
        <v>0</v>
      </c>
      <c r="G1119" s="52"/>
      <c r="H1119" s="52"/>
      <c r="I1119" s="52"/>
      <c r="J1119" s="52"/>
      <c r="K1119" s="52"/>
      <c r="L1119" s="52"/>
      <c r="M1119" s="52"/>
      <c r="N1119" s="52"/>
      <c r="O1119" s="52"/>
      <c r="P1119" s="52"/>
      <c r="Q1119" s="52"/>
      <c r="R1119" s="52"/>
      <c r="S1119" s="52"/>
      <c r="T1119" s="52"/>
      <c r="U1119" s="52"/>
      <c r="V1119" s="52"/>
      <c r="W1119" s="52"/>
      <c r="X1119" s="52"/>
      <c r="Y1119" s="52"/>
      <c r="Z1119" s="52"/>
      <c r="AA1119" s="52"/>
      <c r="AB1119" s="52"/>
      <c r="AC1119" s="52"/>
    </row>
    <row r="1120">
      <c r="A1120" s="52"/>
      <c r="B1120" s="63" t="s">
        <v>1455</v>
      </c>
      <c r="C1120" s="52"/>
      <c r="D1120" s="49">
        <v>1.0</v>
      </c>
      <c r="E1120" s="50">
        <v>9.79</v>
      </c>
      <c r="F1120" s="54">
        <f t="shared" si="51"/>
        <v>9.79</v>
      </c>
      <c r="G1120" s="52"/>
      <c r="H1120" s="52"/>
      <c r="I1120" s="52"/>
      <c r="J1120" s="52"/>
      <c r="K1120" s="52"/>
      <c r="L1120" s="52"/>
      <c r="M1120" s="52"/>
      <c r="N1120" s="52"/>
      <c r="O1120" s="52"/>
      <c r="P1120" s="52"/>
      <c r="Q1120" s="52"/>
      <c r="R1120" s="52"/>
      <c r="S1120" s="52"/>
      <c r="T1120" s="52"/>
      <c r="U1120" s="52"/>
      <c r="V1120" s="52"/>
      <c r="W1120" s="52"/>
      <c r="X1120" s="52"/>
      <c r="Y1120" s="52"/>
      <c r="Z1120" s="52"/>
      <c r="AA1120" s="52"/>
      <c r="AB1120" s="52"/>
      <c r="AC1120" s="52"/>
    </row>
    <row r="1121">
      <c r="A1121" s="52"/>
      <c r="B1121" s="63" t="s">
        <v>1456</v>
      </c>
      <c r="C1121" s="52"/>
      <c r="D1121" s="49">
        <v>1.0</v>
      </c>
      <c r="E1121" s="50">
        <v>3.99</v>
      </c>
      <c r="F1121" s="54">
        <f t="shared" si="51"/>
        <v>3.99</v>
      </c>
      <c r="G1121" s="52"/>
      <c r="H1121" s="52"/>
      <c r="I1121" s="52"/>
      <c r="J1121" s="52"/>
      <c r="K1121" s="52"/>
      <c r="L1121" s="52"/>
      <c r="M1121" s="52"/>
      <c r="N1121" s="52"/>
      <c r="O1121" s="52"/>
      <c r="P1121" s="52"/>
      <c r="Q1121" s="52"/>
      <c r="R1121" s="52"/>
      <c r="S1121" s="52"/>
      <c r="T1121" s="52"/>
      <c r="U1121" s="52"/>
      <c r="V1121" s="52"/>
      <c r="W1121" s="52"/>
      <c r="X1121" s="52"/>
      <c r="Y1121" s="52"/>
      <c r="Z1121" s="52"/>
      <c r="AA1121" s="52"/>
      <c r="AB1121" s="52"/>
      <c r="AC1121" s="52"/>
    </row>
    <row r="1122">
      <c r="A1122" s="52"/>
      <c r="B1122" s="63" t="s">
        <v>1457</v>
      </c>
      <c r="C1122" s="52"/>
      <c r="D1122" s="49">
        <v>5.0</v>
      </c>
      <c r="E1122" s="50">
        <v>5.99</v>
      </c>
      <c r="F1122" s="54">
        <f t="shared" si="51"/>
        <v>29.95</v>
      </c>
      <c r="G1122" s="52"/>
      <c r="H1122" s="52"/>
      <c r="I1122" s="52"/>
      <c r="J1122" s="52"/>
      <c r="K1122" s="52"/>
      <c r="L1122" s="52"/>
      <c r="M1122" s="52"/>
      <c r="N1122" s="52"/>
      <c r="O1122" s="52"/>
      <c r="P1122" s="52"/>
      <c r="Q1122" s="52"/>
      <c r="R1122" s="52"/>
      <c r="S1122" s="52"/>
      <c r="T1122" s="52"/>
      <c r="U1122" s="52"/>
      <c r="V1122" s="52"/>
      <c r="W1122" s="52"/>
      <c r="X1122" s="52"/>
      <c r="Y1122" s="52"/>
      <c r="Z1122" s="52"/>
      <c r="AA1122" s="52"/>
      <c r="AB1122" s="52"/>
      <c r="AC1122" s="52"/>
    </row>
    <row r="1123">
      <c r="A1123" s="52"/>
      <c r="B1123" s="63" t="s">
        <v>1458</v>
      </c>
      <c r="C1123" s="52"/>
      <c r="D1123" s="49">
        <v>1.0</v>
      </c>
      <c r="E1123" s="50">
        <v>5.99</v>
      </c>
      <c r="F1123" s="54">
        <f t="shared" si="51"/>
        <v>5.99</v>
      </c>
      <c r="G1123" s="52"/>
      <c r="H1123" s="52"/>
      <c r="I1123" s="52"/>
      <c r="J1123" s="52"/>
      <c r="K1123" s="52"/>
      <c r="L1123" s="52"/>
      <c r="M1123" s="52"/>
      <c r="N1123" s="52"/>
      <c r="O1123" s="52"/>
      <c r="P1123" s="52"/>
      <c r="Q1123" s="52"/>
      <c r="R1123" s="52"/>
      <c r="S1123" s="52"/>
      <c r="T1123" s="52"/>
      <c r="U1123" s="52"/>
      <c r="V1123" s="52"/>
      <c r="W1123" s="52"/>
      <c r="X1123" s="52"/>
      <c r="Y1123" s="52"/>
      <c r="Z1123" s="52"/>
      <c r="AA1123" s="52"/>
      <c r="AB1123" s="52"/>
      <c r="AC1123" s="52"/>
    </row>
    <row r="1124">
      <c r="A1124" s="52"/>
      <c r="B1124" s="63" t="s">
        <v>1459</v>
      </c>
      <c r="C1124" s="52"/>
      <c r="D1124" s="49">
        <v>2.0</v>
      </c>
      <c r="E1124" s="50">
        <v>4.69</v>
      </c>
      <c r="F1124" s="54">
        <f t="shared" si="51"/>
        <v>9.38</v>
      </c>
      <c r="G1124" s="52"/>
      <c r="H1124" s="52"/>
      <c r="I1124" s="52"/>
      <c r="J1124" s="52"/>
      <c r="K1124" s="52"/>
      <c r="L1124" s="52"/>
      <c r="M1124" s="52"/>
      <c r="N1124" s="52"/>
      <c r="O1124" s="52"/>
      <c r="P1124" s="52"/>
      <c r="Q1124" s="52"/>
      <c r="R1124" s="52"/>
      <c r="S1124" s="52"/>
      <c r="T1124" s="52"/>
      <c r="U1124" s="52"/>
      <c r="V1124" s="52"/>
      <c r="W1124" s="52"/>
      <c r="X1124" s="52"/>
      <c r="Y1124" s="52"/>
      <c r="Z1124" s="52"/>
      <c r="AA1124" s="52"/>
      <c r="AB1124" s="52"/>
      <c r="AC1124" s="52"/>
    </row>
    <row r="1125">
      <c r="A1125" s="52"/>
      <c r="B1125" s="63" t="s">
        <v>1460</v>
      </c>
      <c r="C1125" s="52"/>
      <c r="D1125" s="49">
        <v>1.0</v>
      </c>
      <c r="E1125" s="50">
        <v>9.99</v>
      </c>
      <c r="F1125" s="54">
        <f t="shared" si="51"/>
        <v>9.99</v>
      </c>
      <c r="G1125" s="52"/>
      <c r="H1125" s="52"/>
      <c r="I1125" s="52"/>
      <c r="J1125" s="52"/>
      <c r="K1125" s="52"/>
      <c r="L1125" s="52"/>
      <c r="M1125" s="52"/>
      <c r="N1125" s="52"/>
      <c r="O1125" s="52"/>
      <c r="P1125" s="52"/>
      <c r="Q1125" s="52"/>
      <c r="R1125" s="52"/>
      <c r="S1125" s="52"/>
      <c r="T1125" s="52"/>
      <c r="U1125" s="52"/>
      <c r="V1125" s="52"/>
      <c r="W1125" s="52"/>
      <c r="X1125" s="52"/>
      <c r="Y1125" s="52"/>
      <c r="Z1125" s="52"/>
      <c r="AA1125" s="52"/>
      <c r="AB1125" s="52"/>
      <c r="AC1125" s="52"/>
    </row>
    <row r="1126">
      <c r="A1126" s="52"/>
      <c r="B1126" s="63" t="s">
        <v>1461</v>
      </c>
      <c r="C1126" s="52"/>
      <c r="D1126" s="49">
        <v>1.0</v>
      </c>
      <c r="E1126" s="50">
        <v>2.79</v>
      </c>
      <c r="F1126" s="54">
        <f t="shared" si="51"/>
        <v>2.79</v>
      </c>
      <c r="G1126" s="52"/>
      <c r="H1126" s="52"/>
      <c r="I1126" s="52"/>
      <c r="J1126" s="52"/>
      <c r="K1126" s="52"/>
      <c r="L1126" s="52"/>
      <c r="M1126" s="52"/>
      <c r="N1126" s="52"/>
      <c r="O1126" s="52"/>
      <c r="P1126" s="52"/>
      <c r="Q1126" s="52"/>
      <c r="R1126" s="52"/>
      <c r="S1126" s="52"/>
      <c r="T1126" s="52"/>
      <c r="U1126" s="52"/>
      <c r="V1126" s="52"/>
      <c r="W1126" s="52"/>
      <c r="X1126" s="52"/>
      <c r="Y1126" s="52"/>
      <c r="Z1126" s="52"/>
      <c r="AA1126" s="52"/>
      <c r="AB1126" s="52"/>
      <c r="AC1126" s="52"/>
    </row>
    <row r="1127">
      <c r="A1127" s="52"/>
      <c r="B1127" s="63" t="s">
        <v>1462</v>
      </c>
      <c r="C1127" s="52"/>
      <c r="D1127" s="49">
        <v>1.0</v>
      </c>
      <c r="E1127" s="50">
        <v>8.99</v>
      </c>
      <c r="F1127" s="54">
        <f t="shared" si="51"/>
        <v>8.99</v>
      </c>
      <c r="G1127" s="52"/>
      <c r="H1127" s="52"/>
      <c r="I1127" s="52"/>
      <c r="J1127" s="52"/>
      <c r="K1127" s="52"/>
      <c r="L1127" s="52"/>
      <c r="M1127" s="52"/>
      <c r="N1127" s="52"/>
      <c r="O1127" s="52"/>
      <c r="P1127" s="52"/>
      <c r="Q1127" s="52"/>
      <c r="R1127" s="52"/>
      <c r="S1127" s="52"/>
      <c r="T1127" s="52"/>
      <c r="U1127" s="52"/>
      <c r="V1127" s="52"/>
      <c r="W1127" s="52"/>
      <c r="X1127" s="52"/>
      <c r="Y1127" s="52"/>
      <c r="Z1127" s="52"/>
      <c r="AA1127" s="52"/>
      <c r="AB1127" s="52"/>
      <c r="AC1127" s="52"/>
    </row>
    <row r="1128">
      <c r="A1128" s="52"/>
      <c r="B1128" s="63" t="s">
        <v>1463</v>
      </c>
      <c r="C1128" s="52"/>
      <c r="D1128" s="49">
        <v>1.0</v>
      </c>
      <c r="E1128" s="50">
        <v>10.49</v>
      </c>
      <c r="F1128" s="54">
        <f t="shared" si="51"/>
        <v>10.49</v>
      </c>
      <c r="G1128" s="52"/>
      <c r="H1128" s="52"/>
      <c r="I1128" s="52"/>
      <c r="J1128" s="52"/>
      <c r="K1128" s="52"/>
      <c r="L1128" s="52"/>
      <c r="M1128" s="52"/>
      <c r="N1128" s="52"/>
      <c r="O1128" s="52"/>
      <c r="P1128" s="52"/>
      <c r="Q1128" s="52"/>
      <c r="R1128" s="52"/>
      <c r="S1128" s="52"/>
      <c r="T1128" s="52"/>
      <c r="U1128" s="52"/>
      <c r="V1128" s="52"/>
      <c r="W1128" s="52"/>
      <c r="X1128" s="52"/>
      <c r="Y1128" s="52"/>
      <c r="Z1128" s="52"/>
      <c r="AA1128" s="52"/>
      <c r="AB1128" s="52"/>
      <c r="AC1128" s="52"/>
    </row>
    <row r="1129">
      <c r="A1129" s="52"/>
      <c r="B1129" s="63" t="s">
        <v>1464</v>
      </c>
      <c r="C1129" s="52"/>
      <c r="D1129" s="49">
        <v>1.0</v>
      </c>
      <c r="E1129" s="50">
        <v>2.09</v>
      </c>
      <c r="F1129" s="54">
        <f t="shared" si="51"/>
        <v>2.09</v>
      </c>
      <c r="G1129" s="52"/>
      <c r="H1129" s="52"/>
      <c r="I1129" s="52"/>
      <c r="J1129" s="52"/>
      <c r="K1129" s="52"/>
      <c r="L1129" s="52"/>
      <c r="M1129" s="52"/>
      <c r="N1129" s="52"/>
      <c r="O1129" s="52"/>
      <c r="P1129" s="52"/>
      <c r="Q1129" s="52"/>
      <c r="R1129" s="52"/>
      <c r="S1129" s="52"/>
      <c r="T1129" s="52"/>
      <c r="U1129" s="52"/>
      <c r="V1129" s="52"/>
      <c r="W1129" s="52"/>
      <c r="X1129" s="52"/>
      <c r="Y1129" s="52"/>
      <c r="Z1129" s="52"/>
      <c r="AA1129" s="52"/>
      <c r="AB1129" s="52"/>
      <c r="AC1129" s="52"/>
    </row>
    <row r="1130">
      <c r="A1130" s="52"/>
      <c r="B1130" s="63" t="s">
        <v>635</v>
      </c>
      <c r="C1130" s="52"/>
      <c r="D1130" s="49">
        <v>8.0</v>
      </c>
      <c r="E1130" s="50">
        <v>3.49</v>
      </c>
      <c r="F1130" s="54">
        <f t="shared" si="51"/>
        <v>27.92</v>
      </c>
      <c r="G1130" s="52"/>
      <c r="H1130" s="52"/>
      <c r="I1130" s="52"/>
      <c r="J1130" s="52"/>
      <c r="K1130" s="52"/>
      <c r="L1130" s="52"/>
      <c r="M1130" s="52"/>
      <c r="N1130" s="52"/>
      <c r="O1130" s="52"/>
      <c r="P1130" s="52"/>
      <c r="Q1130" s="52"/>
      <c r="R1130" s="52"/>
      <c r="S1130" s="52"/>
      <c r="T1130" s="52"/>
      <c r="U1130" s="52"/>
      <c r="V1130" s="52"/>
      <c r="W1130" s="52"/>
      <c r="X1130" s="52"/>
      <c r="Y1130" s="52"/>
      <c r="Z1130" s="52"/>
      <c r="AA1130" s="52"/>
      <c r="AB1130" s="52"/>
      <c r="AC1130" s="52"/>
    </row>
    <row r="1131">
      <c r="A1131" s="52"/>
      <c r="B1131" s="63" t="s">
        <v>1465</v>
      </c>
      <c r="C1131" s="52"/>
      <c r="D1131" s="49">
        <v>1.0</v>
      </c>
      <c r="E1131" s="50">
        <v>1.79</v>
      </c>
      <c r="F1131" s="54">
        <f t="shared" si="51"/>
        <v>1.79</v>
      </c>
      <c r="G1131" s="52"/>
      <c r="H1131" s="54">
        <f>sum(F1099:F1131)</f>
        <v>445.44</v>
      </c>
      <c r="I1131" s="52"/>
      <c r="J1131" s="52"/>
      <c r="K1131" s="52"/>
      <c r="L1131" s="52"/>
      <c r="M1131" s="52"/>
      <c r="N1131" s="52"/>
      <c r="O1131" s="52"/>
      <c r="P1131" s="52"/>
      <c r="Q1131" s="52"/>
      <c r="R1131" s="52"/>
      <c r="S1131" s="52"/>
      <c r="T1131" s="52"/>
      <c r="U1131" s="52"/>
      <c r="V1131" s="52"/>
      <c r="W1131" s="52"/>
      <c r="X1131" s="52"/>
      <c r="Y1131" s="52"/>
      <c r="Z1131" s="52"/>
      <c r="AA1131" s="52"/>
      <c r="AB1131" s="52"/>
      <c r="AC1131" s="52"/>
    </row>
    <row r="1132">
      <c r="A1132" s="48">
        <v>44323.0</v>
      </c>
      <c r="B1132" s="63" t="s">
        <v>1466</v>
      </c>
      <c r="C1132" s="52"/>
      <c r="D1132" s="49">
        <v>86.0</v>
      </c>
      <c r="E1132" s="50">
        <v>14.99</v>
      </c>
      <c r="F1132" s="54">
        <f t="shared" si="51"/>
        <v>1289.14</v>
      </c>
      <c r="G1132" s="52"/>
      <c r="H1132" s="52"/>
      <c r="I1132" s="52"/>
      <c r="J1132" s="52"/>
      <c r="K1132" s="52"/>
      <c r="L1132" s="52"/>
      <c r="M1132" s="52"/>
      <c r="N1132" s="52"/>
      <c r="O1132" s="52"/>
      <c r="P1132" s="52"/>
      <c r="Q1132" s="52"/>
      <c r="R1132" s="52"/>
      <c r="S1132" s="52"/>
      <c r="T1132" s="52"/>
      <c r="U1132" s="52"/>
      <c r="V1132" s="52"/>
      <c r="W1132" s="52"/>
      <c r="X1132" s="52"/>
      <c r="Y1132" s="52"/>
      <c r="Z1132" s="52"/>
      <c r="AA1132" s="52"/>
      <c r="AB1132" s="52"/>
      <c r="AC1132" s="52"/>
    </row>
    <row r="1133">
      <c r="A1133" s="52"/>
      <c r="B1133" s="63" t="s">
        <v>1467</v>
      </c>
      <c r="C1133" s="52"/>
      <c r="D1133" s="49">
        <v>18.0</v>
      </c>
      <c r="E1133" s="50">
        <v>7.99</v>
      </c>
      <c r="F1133" s="54">
        <f t="shared" si="51"/>
        <v>143.82</v>
      </c>
      <c r="G1133" s="52"/>
      <c r="H1133" s="52"/>
      <c r="I1133" s="52"/>
      <c r="J1133" s="52"/>
      <c r="K1133" s="52"/>
      <c r="L1133" s="52"/>
      <c r="M1133" s="52"/>
      <c r="N1133" s="52"/>
      <c r="O1133" s="52"/>
      <c r="P1133" s="52"/>
      <c r="Q1133" s="52"/>
      <c r="R1133" s="52"/>
      <c r="S1133" s="52"/>
      <c r="T1133" s="52"/>
      <c r="U1133" s="52"/>
      <c r="V1133" s="52"/>
      <c r="W1133" s="52"/>
      <c r="X1133" s="52"/>
      <c r="Y1133" s="52"/>
      <c r="Z1133" s="52"/>
      <c r="AA1133" s="52"/>
      <c r="AB1133" s="52"/>
      <c r="AC1133" s="52"/>
    </row>
    <row r="1134">
      <c r="A1134" s="52"/>
      <c r="B1134" s="63" t="s">
        <v>1468</v>
      </c>
      <c r="C1134" s="52"/>
      <c r="D1134" s="49">
        <v>8.0</v>
      </c>
      <c r="E1134" s="50">
        <v>17.99</v>
      </c>
      <c r="F1134" s="54">
        <f t="shared" si="51"/>
        <v>143.92</v>
      </c>
      <c r="G1134" s="52"/>
      <c r="H1134" s="52"/>
      <c r="I1134" s="52"/>
      <c r="J1134" s="52"/>
      <c r="K1134" s="52"/>
      <c r="L1134" s="52"/>
      <c r="M1134" s="52"/>
      <c r="N1134" s="52"/>
      <c r="O1134" s="52"/>
      <c r="P1134" s="52"/>
      <c r="Q1134" s="52"/>
      <c r="R1134" s="52"/>
      <c r="S1134" s="52"/>
      <c r="T1134" s="52"/>
      <c r="U1134" s="52"/>
      <c r="V1134" s="52"/>
      <c r="W1134" s="52"/>
      <c r="X1134" s="52"/>
      <c r="Y1134" s="52"/>
      <c r="Z1134" s="52"/>
      <c r="AA1134" s="52"/>
      <c r="AB1134" s="52"/>
      <c r="AC1134" s="52"/>
    </row>
    <row r="1135">
      <c r="A1135" s="52"/>
      <c r="B1135" s="63" t="s">
        <v>1469</v>
      </c>
      <c r="C1135" s="52"/>
      <c r="D1135" s="49">
        <v>14.0</v>
      </c>
      <c r="E1135" s="50">
        <v>5.99</v>
      </c>
      <c r="F1135" s="54">
        <f t="shared" si="51"/>
        <v>83.86</v>
      </c>
      <c r="G1135" s="52"/>
      <c r="H1135" s="54">
        <f>sum(F1132:F1135)</f>
        <v>1660.74</v>
      </c>
      <c r="I1135" s="52"/>
      <c r="J1135" s="52"/>
      <c r="K1135" s="52"/>
      <c r="L1135" s="52"/>
      <c r="M1135" s="52"/>
      <c r="N1135" s="52"/>
      <c r="O1135" s="52"/>
      <c r="P1135" s="52"/>
      <c r="Q1135" s="52"/>
      <c r="R1135" s="52"/>
      <c r="S1135" s="52"/>
      <c r="T1135" s="52"/>
      <c r="U1135" s="52"/>
      <c r="V1135" s="52"/>
      <c r="W1135" s="52"/>
      <c r="X1135" s="52"/>
      <c r="Y1135" s="52"/>
      <c r="Z1135" s="52"/>
      <c r="AA1135" s="52"/>
      <c r="AB1135" s="52"/>
      <c r="AC1135" s="52"/>
    </row>
    <row r="1136">
      <c r="A1136" s="48">
        <v>44336.0</v>
      </c>
      <c r="B1136" s="63" t="s">
        <v>1470</v>
      </c>
      <c r="C1136" s="52"/>
      <c r="D1136" s="49">
        <v>6.0</v>
      </c>
      <c r="E1136" s="50">
        <v>3.99</v>
      </c>
      <c r="F1136" s="54">
        <f t="shared" si="51"/>
        <v>23.94</v>
      </c>
      <c r="G1136" s="52"/>
      <c r="H1136" s="52"/>
      <c r="I1136" s="52"/>
      <c r="J1136" s="52"/>
      <c r="K1136" s="52"/>
      <c r="L1136" s="52"/>
      <c r="M1136" s="52"/>
      <c r="N1136" s="52"/>
      <c r="O1136" s="52"/>
      <c r="P1136" s="52"/>
      <c r="Q1136" s="52"/>
      <c r="R1136" s="52"/>
      <c r="S1136" s="52"/>
      <c r="T1136" s="52"/>
      <c r="U1136" s="52"/>
      <c r="V1136" s="52"/>
      <c r="W1136" s="52"/>
      <c r="X1136" s="52"/>
      <c r="Y1136" s="52"/>
      <c r="Z1136" s="52"/>
      <c r="AA1136" s="52"/>
      <c r="AB1136" s="52"/>
      <c r="AC1136" s="52"/>
    </row>
    <row r="1137">
      <c r="A1137" s="52"/>
      <c r="B1137" s="63" t="s">
        <v>1471</v>
      </c>
      <c r="C1137" s="52"/>
      <c r="D1137" s="49">
        <v>1.0</v>
      </c>
      <c r="E1137" s="50">
        <v>5.49</v>
      </c>
      <c r="F1137" s="54">
        <f t="shared" si="51"/>
        <v>5.49</v>
      </c>
      <c r="G1137" s="52"/>
      <c r="H1137" s="52"/>
      <c r="I1137" s="52"/>
      <c r="J1137" s="52"/>
      <c r="K1137" s="52"/>
      <c r="L1137" s="52"/>
      <c r="M1137" s="52"/>
      <c r="N1137" s="52"/>
      <c r="O1137" s="52"/>
      <c r="P1137" s="52"/>
      <c r="Q1137" s="52"/>
      <c r="R1137" s="52"/>
      <c r="S1137" s="52"/>
      <c r="T1137" s="52"/>
      <c r="U1137" s="52"/>
      <c r="V1137" s="52"/>
      <c r="W1137" s="52"/>
      <c r="X1137" s="52"/>
      <c r="Y1137" s="52"/>
      <c r="Z1137" s="52"/>
      <c r="AA1137" s="52"/>
      <c r="AB1137" s="52"/>
      <c r="AC1137" s="52"/>
    </row>
    <row r="1138">
      <c r="A1138" s="52"/>
      <c r="B1138" s="63" t="s">
        <v>1472</v>
      </c>
      <c r="C1138" s="52"/>
      <c r="D1138" s="49">
        <v>1.0</v>
      </c>
      <c r="E1138" s="50">
        <v>9.99</v>
      </c>
      <c r="F1138" s="54">
        <f t="shared" si="51"/>
        <v>9.99</v>
      </c>
      <c r="G1138" s="52"/>
      <c r="H1138" s="54">
        <f>sum(F1136:F1138)</f>
        <v>39.42</v>
      </c>
      <c r="I1138" s="52"/>
      <c r="J1138" s="52"/>
      <c r="K1138" s="52"/>
      <c r="L1138" s="52"/>
      <c r="M1138" s="52"/>
      <c r="N1138" s="52"/>
      <c r="O1138" s="52"/>
      <c r="P1138" s="52"/>
      <c r="Q1138" s="52"/>
      <c r="R1138" s="52"/>
      <c r="S1138" s="52"/>
      <c r="T1138" s="52"/>
      <c r="U1138" s="52"/>
      <c r="V1138" s="52"/>
      <c r="W1138" s="52"/>
      <c r="X1138" s="52"/>
      <c r="Y1138" s="52"/>
      <c r="Z1138" s="52"/>
      <c r="AA1138" s="52"/>
      <c r="AB1138" s="52"/>
      <c r="AC1138" s="52"/>
    </row>
    <row r="1139">
      <c r="A1139" s="48">
        <v>44334.0</v>
      </c>
      <c r="B1139" s="63" t="s">
        <v>1473</v>
      </c>
      <c r="C1139" s="52"/>
      <c r="D1139" s="49">
        <v>1.0</v>
      </c>
      <c r="E1139" s="50">
        <v>10.49</v>
      </c>
      <c r="F1139" s="54">
        <f t="shared" si="51"/>
        <v>10.49</v>
      </c>
      <c r="G1139" s="52"/>
      <c r="H1139" s="52"/>
      <c r="I1139" s="52"/>
      <c r="J1139" s="52"/>
      <c r="K1139" s="52"/>
      <c r="L1139" s="52"/>
      <c r="M1139" s="52"/>
      <c r="N1139" s="52"/>
      <c r="O1139" s="52"/>
      <c r="P1139" s="52"/>
      <c r="Q1139" s="52"/>
      <c r="R1139" s="52"/>
      <c r="S1139" s="52"/>
      <c r="T1139" s="52"/>
      <c r="U1139" s="52"/>
      <c r="V1139" s="52"/>
      <c r="W1139" s="52"/>
      <c r="X1139" s="52"/>
      <c r="Y1139" s="52"/>
      <c r="Z1139" s="52"/>
      <c r="AA1139" s="52"/>
      <c r="AB1139" s="52"/>
      <c r="AC1139" s="52"/>
    </row>
    <row r="1140">
      <c r="A1140" s="52"/>
      <c r="B1140" s="63" t="s">
        <v>1474</v>
      </c>
      <c r="C1140" s="52"/>
      <c r="D1140" s="49">
        <v>1.0</v>
      </c>
      <c r="E1140" s="50">
        <v>10.49</v>
      </c>
      <c r="F1140" s="54">
        <f t="shared" si="51"/>
        <v>10.49</v>
      </c>
      <c r="G1140" s="52"/>
      <c r="H1140" s="52"/>
      <c r="I1140" s="52"/>
      <c r="J1140" s="52"/>
      <c r="K1140" s="52"/>
      <c r="L1140" s="52"/>
      <c r="M1140" s="52"/>
      <c r="N1140" s="52"/>
      <c r="O1140" s="52"/>
      <c r="P1140" s="52"/>
      <c r="Q1140" s="52"/>
      <c r="R1140" s="52"/>
      <c r="S1140" s="52"/>
      <c r="T1140" s="52"/>
      <c r="U1140" s="52"/>
      <c r="V1140" s="52"/>
      <c r="W1140" s="52"/>
      <c r="X1140" s="52"/>
      <c r="Y1140" s="52"/>
      <c r="Z1140" s="52"/>
      <c r="AA1140" s="52"/>
      <c r="AB1140" s="52"/>
      <c r="AC1140" s="52"/>
    </row>
    <row r="1141">
      <c r="A1141" s="52"/>
      <c r="B1141" s="63" t="s">
        <v>1475</v>
      </c>
      <c r="C1141" s="52"/>
      <c r="D1141" s="49">
        <v>1.0</v>
      </c>
      <c r="E1141" s="50">
        <v>4.39</v>
      </c>
      <c r="F1141" s="54">
        <f t="shared" si="51"/>
        <v>4.39</v>
      </c>
      <c r="G1141" s="52"/>
      <c r="H1141" s="52"/>
      <c r="I1141" s="52"/>
      <c r="J1141" s="52"/>
      <c r="K1141" s="52"/>
      <c r="L1141" s="52"/>
      <c r="M1141" s="52"/>
      <c r="N1141" s="52"/>
      <c r="O1141" s="52"/>
      <c r="P1141" s="52"/>
      <c r="Q1141" s="52"/>
      <c r="R1141" s="52"/>
      <c r="S1141" s="52"/>
      <c r="T1141" s="52"/>
      <c r="U1141" s="52"/>
      <c r="V1141" s="52"/>
      <c r="W1141" s="52"/>
      <c r="X1141" s="52"/>
      <c r="Y1141" s="52"/>
      <c r="Z1141" s="52"/>
      <c r="AA1141" s="52"/>
      <c r="AB1141" s="52"/>
      <c r="AC1141" s="52"/>
    </row>
    <row r="1142">
      <c r="A1142" s="52"/>
      <c r="B1142" s="63" t="s">
        <v>1476</v>
      </c>
      <c r="C1142" s="52"/>
      <c r="D1142" s="49">
        <v>1.0</v>
      </c>
      <c r="E1142" s="52"/>
      <c r="F1142" s="52">
        <f t="shared" si="51"/>
        <v>0</v>
      </c>
      <c r="G1142" s="52"/>
      <c r="H1142" s="52"/>
      <c r="I1142" s="52"/>
      <c r="J1142" s="52"/>
      <c r="K1142" s="52"/>
      <c r="L1142" s="52"/>
      <c r="M1142" s="52"/>
      <c r="N1142" s="52"/>
      <c r="O1142" s="52"/>
      <c r="P1142" s="52"/>
      <c r="Q1142" s="52"/>
      <c r="R1142" s="52"/>
      <c r="S1142" s="52"/>
      <c r="T1142" s="52"/>
      <c r="U1142" s="52"/>
      <c r="V1142" s="52"/>
      <c r="W1142" s="52"/>
      <c r="X1142" s="52"/>
      <c r="Y1142" s="52"/>
      <c r="Z1142" s="52"/>
      <c r="AA1142" s="52"/>
      <c r="AB1142" s="52"/>
      <c r="AC1142" s="52"/>
    </row>
    <row r="1143">
      <c r="A1143" s="52"/>
      <c r="B1143" s="63" t="s">
        <v>1477</v>
      </c>
      <c r="C1143" s="52"/>
      <c r="D1143" s="49">
        <v>1.0</v>
      </c>
      <c r="E1143" s="50">
        <v>3.29</v>
      </c>
      <c r="F1143" s="54">
        <f t="shared" si="51"/>
        <v>3.29</v>
      </c>
      <c r="G1143" s="52"/>
      <c r="H1143" s="52"/>
      <c r="I1143" s="52"/>
      <c r="J1143" s="52"/>
      <c r="K1143" s="52"/>
      <c r="L1143" s="52"/>
      <c r="M1143" s="52"/>
      <c r="N1143" s="52"/>
      <c r="O1143" s="52"/>
      <c r="P1143" s="52"/>
      <c r="Q1143" s="52"/>
      <c r="R1143" s="52"/>
      <c r="S1143" s="52"/>
      <c r="T1143" s="52"/>
      <c r="U1143" s="52"/>
      <c r="V1143" s="52"/>
      <c r="W1143" s="52"/>
      <c r="X1143" s="52"/>
      <c r="Y1143" s="52"/>
      <c r="Z1143" s="52"/>
      <c r="AA1143" s="52"/>
      <c r="AB1143" s="52"/>
      <c r="AC1143" s="52"/>
    </row>
    <row r="1144">
      <c r="A1144" s="52"/>
      <c r="B1144" s="63" t="s">
        <v>1478</v>
      </c>
      <c r="C1144" s="52"/>
      <c r="D1144" s="49">
        <v>2.0</v>
      </c>
      <c r="E1144" s="50">
        <v>3.49</v>
      </c>
      <c r="F1144" s="54">
        <f t="shared" si="51"/>
        <v>6.98</v>
      </c>
      <c r="G1144" s="52"/>
      <c r="H1144" s="54">
        <f>sum(F1139:F1144)</f>
        <v>35.64</v>
      </c>
      <c r="I1144" s="52"/>
      <c r="J1144" s="52"/>
      <c r="K1144" s="52"/>
      <c r="L1144" s="52"/>
      <c r="M1144" s="52"/>
      <c r="N1144" s="52"/>
      <c r="O1144" s="52"/>
      <c r="P1144" s="52"/>
      <c r="Q1144" s="52"/>
      <c r="R1144" s="52"/>
      <c r="S1144" s="52"/>
      <c r="T1144" s="52"/>
      <c r="U1144" s="52"/>
      <c r="V1144" s="52"/>
      <c r="W1144" s="52"/>
      <c r="X1144" s="52"/>
      <c r="Y1144" s="52"/>
      <c r="Z1144" s="52"/>
      <c r="AA1144" s="52"/>
      <c r="AB1144" s="52"/>
      <c r="AC1144" s="52"/>
    </row>
    <row r="1145">
      <c r="A1145" s="48">
        <v>44337.0</v>
      </c>
      <c r="B1145" s="63" t="s">
        <v>1479</v>
      </c>
      <c r="C1145" s="52"/>
      <c r="D1145" s="49">
        <v>10.0</v>
      </c>
      <c r="E1145" s="50">
        <v>5.29</v>
      </c>
      <c r="F1145" s="54">
        <f t="shared" si="51"/>
        <v>52.9</v>
      </c>
      <c r="G1145" s="52"/>
      <c r="H1145" s="52"/>
      <c r="I1145" s="52"/>
      <c r="J1145" s="52"/>
      <c r="K1145" s="52"/>
      <c r="L1145" s="52"/>
      <c r="M1145" s="52"/>
      <c r="N1145" s="52"/>
      <c r="O1145" s="52"/>
      <c r="P1145" s="52"/>
      <c r="Q1145" s="52"/>
      <c r="R1145" s="52"/>
      <c r="S1145" s="52"/>
      <c r="T1145" s="52"/>
      <c r="U1145" s="52"/>
      <c r="V1145" s="52"/>
      <c r="W1145" s="52"/>
      <c r="X1145" s="52"/>
      <c r="Y1145" s="52"/>
      <c r="Z1145" s="52"/>
      <c r="AA1145" s="52"/>
      <c r="AB1145" s="52"/>
      <c r="AC1145" s="52"/>
    </row>
    <row r="1146">
      <c r="A1146" s="52"/>
      <c r="B1146" s="63" t="s">
        <v>1480</v>
      </c>
      <c r="C1146" s="52"/>
      <c r="D1146" s="49">
        <v>4.0</v>
      </c>
      <c r="E1146" s="50">
        <v>5.49</v>
      </c>
      <c r="F1146" s="54">
        <f t="shared" si="51"/>
        <v>21.96</v>
      </c>
      <c r="G1146" s="52"/>
      <c r="H1146" s="52"/>
      <c r="I1146" s="52"/>
      <c r="J1146" s="52"/>
      <c r="K1146" s="52"/>
      <c r="L1146" s="52"/>
      <c r="M1146" s="52"/>
      <c r="N1146" s="52"/>
      <c r="O1146" s="52"/>
      <c r="P1146" s="52"/>
      <c r="Q1146" s="52"/>
      <c r="R1146" s="52"/>
      <c r="S1146" s="52"/>
      <c r="T1146" s="52"/>
      <c r="U1146" s="52"/>
      <c r="V1146" s="52"/>
      <c r="W1146" s="52"/>
      <c r="X1146" s="52"/>
      <c r="Y1146" s="52"/>
      <c r="Z1146" s="52"/>
      <c r="AA1146" s="52"/>
      <c r="AB1146" s="52"/>
      <c r="AC1146" s="52"/>
    </row>
    <row r="1147">
      <c r="A1147" s="52"/>
      <c r="B1147" s="63" t="s">
        <v>1481</v>
      </c>
      <c r="C1147" s="52"/>
      <c r="D1147" s="49">
        <v>3.0</v>
      </c>
      <c r="E1147" s="50">
        <v>5.29</v>
      </c>
      <c r="F1147" s="54">
        <f t="shared" si="51"/>
        <v>15.87</v>
      </c>
      <c r="G1147" s="52"/>
      <c r="H1147" s="52"/>
      <c r="I1147" s="52"/>
      <c r="J1147" s="52"/>
      <c r="K1147" s="52"/>
      <c r="L1147" s="52"/>
      <c r="M1147" s="52"/>
      <c r="N1147" s="52"/>
      <c r="O1147" s="52"/>
      <c r="P1147" s="52"/>
      <c r="Q1147" s="52"/>
      <c r="R1147" s="52"/>
      <c r="S1147" s="52"/>
      <c r="T1147" s="52"/>
      <c r="U1147" s="52"/>
      <c r="V1147" s="52"/>
      <c r="W1147" s="52"/>
      <c r="X1147" s="52"/>
      <c r="Y1147" s="52"/>
      <c r="Z1147" s="52"/>
      <c r="AA1147" s="52"/>
      <c r="AB1147" s="52"/>
      <c r="AC1147" s="52"/>
    </row>
    <row r="1148">
      <c r="A1148" s="52"/>
      <c r="B1148" s="63" t="s">
        <v>1482</v>
      </c>
      <c r="C1148" s="52"/>
      <c r="D1148" s="49">
        <v>2.0</v>
      </c>
      <c r="E1148" s="50">
        <v>5.29</v>
      </c>
      <c r="F1148" s="54">
        <f t="shared" si="51"/>
        <v>10.58</v>
      </c>
      <c r="G1148" s="52"/>
      <c r="H1148" s="52"/>
      <c r="I1148" s="52"/>
      <c r="J1148" s="52"/>
      <c r="K1148" s="52"/>
      <c r="L1148" s="52"/>
      <c r="M1148" s="52"/>
      <c r="N1148" s="52"/>
      <c r="O1148" s="52"/>
      <c r="P1148" s="52"/>
      <c r="Q1148" s="52"/>
      <c r="R1148" s="52"/>
      <c r="S1148" s="52"/>
      <c r="T1148" s="52"/>
      <c r="U1148" s="52"/>
      <c r="V1148" s="52"/>
      <c r="W1148" s="52"/>
      <c r="X1148" s="52"/>
      <c r="Y1148" s="52"/>
      <c r="Z1148" s="52"/>
      <c r="AA1148" s="52"/>
      <c r="AB1148" s="52"/>
      <c r="AC1148" s="52"/>
    </row>
    <row r="1149">
      <c r="A1149" s="52"/>
      <c r="B1149" s="63" t="s">
        <v>1483</v>
      </c>
      <c r="C1149" s="52"/>
      <c r="D1149" s="49">
        <v>4.0</v>
      </c>
      <c r="E1149" s="50">
        <v>4.39</v>
      </c>
      <c r="F1149" s="54">
        <f t="shared" si="51"/>
        <v>17.56</v>
      </c>
      <c r="G1149" s="52"/>
      <c r="H1149" s="52"/>
      <c r="I1149" s="52"/>
      <c r="J1149" s="52"/>
      <c r="K1149" s="52"/>
      <c r="L1149" s="52"/>
      <c r="M1149" s="52"/>
      <c r="N1149" s="52"/>
      <c r="O1149" s="52"/>
      <c r="P1149" s="52"/>
      <c r="Q1149" s="52"/>
      <c r="R1149" s="52"/>
      <c r="S1149" s="52"/>
      <c r="T1149" s="52"/>
      <c r="U1149" s="52"/>
      <c r="V1149" s="52"/>
      <c r="W1149" s="52"/>
      <c r="X1149" s="52"/>
      <c r="Y1149" s="52"/>
      <c r="Z1149" s="52"/>
      <c r="AA1149" s="52"/>
      <c r="AB1149" s="52"/>
      <c r="AC1149" s="52"/>
    </row>
    <row r="1150">
      <c r="A1150" s="52"/>
      <c r="B1150" s="63" t="s">
        <v>1484</v>
      </c>
      <c r="C1150" s="52"/>
      <c r="D1150" s="49">
        <v>1.0</v>
      </c>
      <c r="E1150" s="50">
        <v>3.49</v>
      </c>
      <c r="F1150" s="54">
        <f t="shared" si="51"/>
        <v>3.49</v>
      </c>
      <c r="G1150" s="52"/>
      <c r="H1150" s="54">
        <f>sum(F1145:F1150)</f>
        <v>122.36</v>
      </c>
      <c r="I1150" s="52"/>
      <c r="J1150" s="52"/>
      <c r="K1150" s="52"/>
      <c r="L1150" s="52"/>
      <c r="M1150" s="52"/>
      <c r="N1150" s="52"/>
      <c r="O1150" s="52"/>
      <c r="P1150" s="52"/>
      <c r="Q1150" s="52"/>
      <c r="R1150" s="52"/>
      <c r="S1150" s="52"/>
      <c r="T1150" s="52"/>
      <c r="U1150" s="52"/>
      <c r="V1150" s="52"/>
      <c r="W1150" s="52"/>
      <c r="X1150" s="52"/>
      <c r="Y1150" s="52"/>
      <c r="Z1150" s="52"/>
      <c r="AA1150" s="52"/>
      <c r="AB1150" s="52"/>
      <c r="AC1150" s="52"/>
    </row>
    <row r="1151">
      <c r="A1151" s="48">
        <v>44419.0</v>
      </c>
      <c r="B1151" s="63" t="s">
        <v>1485</v>
      </c>
      <c r="C1151" s="52"/>
      <c r="D1151" s="49">
        <v>36.0</v>
      </c>
      <c r="E1151" s="50">
        <v>1.49</v>
      </c>
      <c r="F1151" s="54">
        <f t="shared" si="51"/>
        <v>53.64</v>
      </c>
      <c r="G1151" s="52"/>
      <c r="H1151" s="52"/>
      <c r="I1151" s="52"/>
      <c r="J1151" s="52"/>
      <c r="K1151" s="52"/>
      <c r="L1151" s="52"/>
      <c r="M1151" s="52"/>
      <c r="N1151" s="52"/>
      <c r="O1151" s="52"/>
      <c r="P1151" s="52"/>
      <c r="Q1151" s="52"/>
      <c r="R1151" s="52"/>
      <c r="S1151" s="52"/>
      <c r="T1151" s="52"/>
      <c r="U1151" s="52"/>
      <c r="V1151" s="52"/>
      <c r="W1151" s="52"/>
      <c r="X1151" s="52"/>
      <c r="Y1151" s="52"/>
      <c r="Z1151" s="52"/>
      <c r="AA1151" s="52"/>
      <c r="AB1151" s="52"/>
      <c r="AC1151" s="52"/>
    </row>
    <row r="1152">
      <c r="A1152" s="52"/>
      <c r="B1152" s="63" t="s">
        <v>1486</v>
      </c>
      <c r="C1152" s="52"/>
      <c r="D1152" s="49">
        <v>70.0</v>
      </c>
      <c r="E1152" s="50">
        <v>1.49</v>
      </c>
      <c r="F1152" s="54">
        <f t="shared" si="51"/>
        <v>104.3</v>
      </c>
      <c r="G1152" s="52"/>
      <c r="H1152" s="52"/>
      <c r="I1152" s="52"/>
      <c r="J1152" s="52"/>
      <c r="K1152" s="52"/>
      <c r="L1152" s="52"/>
      <c r="M1152" s="52"/>
      <c r="N1152" s="52"/>
      <c r="O1152" s="52"/>
      <c r="P1152" s="52"/>
      <c r="Q1152" s="52"/>
      <c r="R1152" s="52"/>
      <c r="S1152" s="52"/>
      <c r="T1152" s="52"/>
      <c r="U1152" s="52"/>
      <c r="V1152" s="52"/>
      <c r="W1152" s="52"/>
      <c r="X1152" s="52"/>
      <c r="Y1152" s="52"/>
      <c r="Z1152" s="52"/>
      <c r="AA1152" s="52"/>
      <c r="AB1152" s="52"/>
      <c r="AC1152" s="52"/>
    </row>
    <row r="1153">
      <c r="A1153" s="52"/>
      <c r="B1153" s="63" t="s">
        <v>1487</v>
      </c>
      <c r="C1153" s="52"/>
      <c r="D1153" s="49">
        <v>5.0</v>
      </c>
      <c r="E1153" s="50">
        <v>2.19</v>
      </c>
      <c r="F1153" s="54">
        <f t="shared" si="51"/>
        <v>10.95</v>
      </c>
      <c r="G1153" s="52"/>
      <c r="H1153" s="52"/>
      <c r="I1153" s="52"/>
      <c r="J1153" s="52"/>
      <c r="K1153" s="52"/>
      <c r="L1153" s="52"/>
      <c r="M1153" s="52"/>
      <c r="N1153" s="52"/>
      <c r="O1153" s="52"/>
      <c r="P1153" s="52"/>
      <c r="Q1153" s="52"/>
      <c r="R1153" s="52"/>
      <c r="S1153" s="52"/>
      <c r="T1153" s="52"/>
      <c r="U1153" s="52"/>
      <c r="V1153" s="52"/>
      <c r="W1153" s="52"/>
      <c r="X1153" s="52"/>
      <c r="Y1153" s="52"/>
      <c r="Z1153" s="52"/>
      <c r="AA1153" s="52"/>
      <c r="AB1153" s="52"/>
      <c r="AC1153" s="52"/>
    </row>
    <row r="1154">
      <c r="A1154" s="52"/>
      <c r="B1154" s="63" t="s">
        <v>1488</v>
      </c>
      <c r="C1154" s="52"/>
      <c r="D1154" s="49">
        <v>36.0</v>
      </c>
      <c r="E1154" s="50"/>
      <c r="F1154" s="54">
        <f t="shared" si="51"/>
        <v>0</v>
      </c>
      <c r="G1154" s="52"/>
      <c r="H1154" s="52"/>
      <c r="I1154" s="52"/>
      <c r="J1154" s="52"/>
      <c r="K1154" s="52"/>
      <c r="L1154" s="52"/>
      <c r="M1154" s="52"/>
      <c r="N1154" s="52"/>
      <c r="O1154" s="52"/>
      <c r="P1154" s="52"/>
      <c r="Q1154" s="52"/>
      <c r="R1154" s="52"/>
      <c r="S1154" s="52"/>
      <c r="T1154" s="52"/>
      <c r="U1154" s="52"/>
      <c r="V1154" s="52"/>
      <c r="W1154" s="52"/>
      <c r="X1154" s="52"/>
      <c r="Y1154" s="52"/>
      <c r="Z1154" s="52"/>
      <c r="AA1154" s="52"/>
      <c r="AB1154" s="52"/>
      <c r="AC1154" s="52"/>
    </row>
    <row r="1155">
      <c r="A1155" s="52"/>
      <c r="B1155" s="63" t="s">
        <v>1489</v>
      </c>
      <c r="C1155" s="52"/>
      <c r="D1155" s="49">
        <v>72.0</v>
      </c>
      <c r="E1155" s="50">
        <v>2.09</v>
      </c>
      <c r="F1155" s="54">
        <f t="shared" si="51"/>
        <v>150.48</v>
      </c>
      <c r="G1155" s="52"/>
      <c r="H1155" s="52"/>
      <c r="I1155" s="52"/>
      <c r="J1155" s="52"/>
      <c r="K1155" s="52"/>
      <c r="L1155" s="52"/>
      <c r="M1155" s="52"/>
      <c r="N1155" s="52"/>
      <c r="O1155" s="52"/>
      <c r="P1155" s="52"/>
      <c r="Q1155" s="52"/>
      <c r="R1155" s="52"/>
      <c r="S1155" s="52"/>
      <c r="T1155" s="52"/>
      <c r="U1155" s="52"/>
      <c r="V1155" s="52"/>
      <c r="W1155" s="52"/>
      <c r="X1155" s="52"/>
      <c r="Y1155" s="52"/>
      <c r="Z1155" s="52"/>
      <c r="AA1155" s="52"/>
      <c r="AB1155" s="52"/>
      <c r="AC1155" s="52"/>
    </row>
    <row r="1156">
      <c r="A1156" s="52"/>
      <c r="B1156" s="63" t="s">
        <v>1490</v>
      </c>
      <c r="C1156" s="52"/>
      <c r="D1156" s="49">
        <v>8.0</v>
      </c>
      <c r="E1156" s="50">
        <v>13.79</v>
      </c>
      <c r="F1156" s="54">
        <f t="shared" si="51"/>
        <v>110.32</v>
      </c>
      <c r="G1156" s="52"/>
      <c r="H1156" s="52"/>
      <c r="I1156" s="52"/>
      <c r="J1156" s="52"/>
      <c r="K1156" s="52"/>
      <c r="L1156" s="52"/>
      <c r="M1156" s="52"/>
      <c r="N1156" s="52"/>
      <c r="O1156" s="52"/>
      <c r="P1156" s="52"/>
      <c r="Q1156" s="52"/>
      <c r="R1156" s="52"/>
      <c r="S1156" s="52"/>
      <c r="T1156" s="52"/>
      <c r="U1156" s="52"/>
      <c r="V1156" s="52"/>
      <c r="W1156" s="52"/>
      <c r="X1156" s="52"/>
      <c r="Y1156" s="52"/>
      <c r="Z1156" s="52"/>
      <c r="AA1156" s="52"/>
      <c r="AB1156" s="52"/>
      <c r="AC1156" s="52"/>
    </row>
    <row r="1157">
      <c r="A1157" s="52"/>
      <c r="B1157" s="63" t="s">
        <v>1491</v>
      </c>
      <c r="C1157" s="52"/>
      <c r="D1157" s="49">
        <v>4.0</v>
      </c>
      <c r="E1157" s="50">
        <v>12.49</v>
      </c>
      <c r="F1157" s="54">
        <f t="shared" si="51"/>
        <v>49.96</v>
      </c>
      <c r="G1157" s="52"/>
      <c r="H1157" s="52"/>
      <c r="I1157" s="52"/>
      <c r="J1157" s="52"/>
      <c r="K1157" s="52"/>
      <c r="L1157" s="52"/>
      <c r="M1157" s="52"/>
      <c r="N1157" s="52"/>
      <c r="O1157" s="52"/>
      <c r="P1157" s="52"/>
      <c r="Q1157" s="52"/>
      <c r="R1157" s="52"/>
      <c r="S1157" s="52"/>
      <c r="T1157" s="52"/>
      <c r="U1157" s="52"/>
      <c r="V1157" s="52"/>
      <c r="W1157" s="52"/>
      <c r="X1157" s="52"/>
      <c r="Y1157" s="52"/>
      <c r="Z1157" s="52"/>
      <c r="AA1157" s="52"/>
      <c r="AB1157" s="52"/>
      <c r="AC1157" s="52"/>
    </row>
    <row r="1158">
      <c r="A1158" s="52"/>
      <c r="B1158" s="63" t="s">
        <v>1492</v>
      </c>
      <c r="C1158" s="52"/>
      <c r="D1158" s="49">
        <v>8.0</v>
      </c>
      <c r="E1158" s="50">
        <v>5.29</v>
      </c>
      <c r="F1158" s="54">
        <f t="shared" si="51"/>
        <v>42.32</v>
      </c>
      <c r="G1158" s="52"/>
      <c r="H1158" s="54">
        <f>sum(F1151:F1158)</f>
        <v>521.97</v>
      </c>
      <c r="I1158" s="52"/>
      <c r="J1158" s="52"/>
      <c r="K1158" s="52"/>
      <c r="L1158" s="52"/>
      <c r="M1158" s="52"/>
      <c r="N1158" s="52"/>
      <c r="O1158" s="52"/>
      <c r="P1158" s="52"/>
      <c r="Q1158" s="52"/>
      <c r="R1158" s="52"/>
      <c r="S1158" s="52"/>
      <c r="T1158" s="52"/>
      <c r="U1158" s="52"/>
      <c r="V1158" s="52"/>
      <c r="W1158" s="52"/>
      <c r="X1158" s="52"/>
      <c r="Y1158" s="52"/>
      <c r="Z1158" s="52"/>
      <c r="AA1158" s="52"/>
      <c r="AB1158" s="52"/>
      <c r="AC1158" s="52"/>
    </row>
    <row r="1159">
      <c r="A1159" s="48">
        <v>44358.0</v>
      </c>
      <c r="B1159" s="63" t="s">
        <v>1493</v>
      </c>
      <c r="C1159" s="52"/>
      <c r="D1159" s="49">
        <v>6.0</v>
      </c>
      <c r="E1159" s="50">
        <v>2.49</v>
      </c>
      <c r="F1159" s="54">
        <f t="shared" si="51"/>
        <v>14.94</v>
      </c>
      <c r="G1159" s="52"/>
      <c r="H1159" s="52"/>
      <c r="I1159" s="52"/>
      <c r="J1159" s="52"/>
      <c r="K1159" s="52"/>
      <c r="L1159" s="52"/>
      <c r="M1159" s="52"/>
      <c r="N1159" s="52"/>
      <c r="O1159" s="52"/>
      <c r="P1159" s="52"/>
      <c r="Q1159" s="52"/>
      <c r="R1159" s="52"/>
      <c r="S1159" s="52"/>
      <c r="T1159" s="52"/>
      <c r="U1159" s="52"/>
      <c r="V1159" s="52"/>
      <c r="W1159" s="52"/>
      <c r="X1159" s="52"/>
      <c r="Y1159" s="52"/>
      <c r="Z1159" s="52"/>
      <c r="AA1159" s="52"/>
      <c r="AB1159" s="52"/>
      <c r="AC1159" s="52"/>
    </row>
    <row r="1160">
      <c r="A1160" s="52"/>
      <c r="B1160" s="63" t="s">
        <v>1494</v>
      </c>
      <c r="C1160" s="52"/>
      <c r="D1160" s="49">
        <v>1.0</v>
      </c>
      <c r="E1160" s="50">
        <v>16.99</v>
      </c>
      <c r="F1160" s="54">
        <f t="shared" si="51"/>
        <v>16.99</v>
      </c>
      <c r="G1160" s="52"/>
      <c r="H1160" s="52"/>
      <c r="I1160" s="52"/>
      <c r="J1160" s="52"/>
      <c r="K1160" s="52"/>
      <c r="L1160" s="52"/>
      <c r="M1160" s="52"/>
      <c r="N1160" s="52"/>
      <c r="O1160" s="52"/>
      <c r="P1160" s="52"/>
      <c r="Q1160" s="52"/>
      <c r="R1160" s="52"/>
      <c r="S1160" s="52"/>
      <c r="T1160" s="52"/>
      <c r="U1160" s="52"/>
      <c r="V1160" s="52"/>
      <c r="W1160" s="52"/>
      <c r="X1160" s="52"/>
      <c r="Y1160" s="52"/>
      <c r="Z1160" s="52"/>
      <c r="AA1160" s="52"/>
      <c r="AB1160" s="52"/>
      <c r="AC1160" s="52"/>
    </row>
    <row r="1161">
      <c r="A1161" s="52"/>
      <c r="B1161" s="63" t="s">
        <v>1495</v>
      </c>
      <c r="C1161" s="52"/>
      <c r="D1161" s="49">
        <v>1.0</v>
      </c>
      <c r="E1161" s="50">
        <v>19.99</v>
      </c>
      <c r="F1161" s="54">
        <f t="shared" si="51"/>
        <v>19.99</v>
      </c>
      <c r="G1161" s="52"/>
      <c r="H1161" s="52"/>
      <c r="I1161" s="52"/>
      <c r="J1161" s="52"/>
      <c r="K1161" s="52"/>
      <c r="L1161" s="52"/>
      <c r="M1161" s="52"/>
      <c r="N1161" s="52"/>
      <c r="O1161" s="52"/>
      <c r="P1161" s="52"/>
      <c r="Q1161" s="52"/>
      <c r="R1161" s="52"/>
      <c r="S1161" s="52"/>
      <c r="T1161" s="52"/>
      <c r="U1161" s="52"/>
      <c r="V1161" s="52"/>
      <c r="W1161" s="52"/>
      <c r="X1161" s="52"/>
      <c r="Y1161" s="52"/>
      <c r="Z1161" s="52"/>
      <c r="AA1161" s="52"/>
      <c r="AB1161" s="52"/>
      <c r="AC1161" s="52"/>
    </row>
    <row r="1162">
      <c r="A1162" s="52"/>
      <c r="B1162" s="63" t="s">
        <v>1496</v>
      </c>
      <c r="C1162" s="52"/>
      <c r="D1162" s="49">
        <v>1.0</v>
      </c>
      <c r="E1162" s="50">
        <v>6.29</v>
      </c>
      <c r="F1162" s="54">
        <f t="shared" si="51"/>
        <v>6.29</v>
      </c>
      <c r="G1162" s="52"/>
      <c r="H1162" s="52"/>
      <c r="I1162" s="52"/>
      <c r="J1162" s="52"/>
      <c r="K1162" s="52"/>
      <c r="L1162" s="52"/>
      <c r="M1162" s="52"/>
      <c r="N1162" s="52"/>
      <c r="O1162" s="52"/>
      <c r="P1162" s="52"/>
      <c r="Q1162" s="52"/>
      <c r="R1162" s="52"/>
      <c r="S1162" s="52"/>
      <c r="T1162" s="52"/>
      <c r="U1162" s="52"/>
      <c r="V1162" s="52"/>
      <c r="W1162" s="52"/>
      <c r="X1162" s="52"/>
      <c r="Y1162" s="52"/>
      <c r="Z1162" s="52"/>
      <c r="AA1162" s="52"/>
      <c r="AB1162" s="52"/>
      <c r="AC1162" s="52"/>
    </row>
    <row r="1163">
      <c r="A1163" s="52"/>
      <c r="B1163" s="63" t="s">
        <v>1497</v>
      </c>
      <c r="C1163" s="52"/>
      <c r="D1163" s="49">
        <v>1.0</v>
      </c>
      <c r="E1163" s="50">
        <v>21.49</v>
      </c>
      <c r="F1163" s="54">
        <f t="shared" si="51"/>
        <v>21.49</v>
      </c>
      <c r="G1163" s="52"/>
      <c r="H1163" s="52"/>
      <c r="I1163" s="52"/>
      <c r="J1163" s="52"/>
      <c r="K1163" s="52"/>
      <c r="L1163" s="52"/>
      <c r="M1163" s="52"/>
      <c r="N1163" s="52"/>
      <c r="O1163" s="52"/>
      <c r="P1163" s="52"/>
      <c r="Q1163" s="52"/>
      <c r="R1163" s="52"/>
      <c r="S1163" s="52"/>
      <c r="T1163" s="52"/>
      <c r="U1163" s="52"/>
      <c r="V1163" s="52"/>
      <c r="W1163" s="52"/>
      <c r="X1163" s="52"/>
      <c r="Y1163" s="52"/>
      <c r="Z1163" s="52"/>
      <c r="AA1163" s="52"/>
      <c r="AB1163" s="52"/>
      <c r="AC1163" s="52"/>
    </row>
    <row r="1164">
      <c r="A1164" s="52"/>
      <c r="B1164" s="63" t="s">
        <v>1498</v>
      </c>
      <c r="C1164" s="52"/>
      <c r="D1164" s="49">
        <v>1.0</v>
      </c>
      <c r="E1164" s="50">
        <v>21.99</v>
      </c>
      <c r="F1164" s="54">
        <f t="shared" si="51"/>
        <v>21.99</v>
      </c>
      <c r="G1164" s="52"/>
      <c r="H1164" s="52"/>
      <c r="I1164" s="52"/>
      <c r="J1164" s="52"/>
      <c r="K1164" s="52"/>
      <c r="L1164" s="52"/>
      <c r="M1164" s="52"/>
      <c r="N1164" s="52"/>
      <c r="O1164" s="52"/>
      <c r="P1164" s="52"/>
      <c r="Q1164" s="52"/>
      <c r="R1164" s="52"/>
      <c r="S1164" s="52"/>
      <c r="T1164" s="52"/>
      <c r="U1164" s="52"/>
      <c r="V1164" s="52"/>
      <c r="W1164" s="52"/>
      <c r="X1164" s="52"/>
      <c r="Y1164" s="52"/>
      <c r="Z1164" s="52"/>
      <c r="AA1164" s="52"/>
      <c r="AB1164" s="52"/>
      <c r="AC1164" s="52"/>
    </row>
    <row r="1165">
      <c r="A1165" s="52"/>
      <c r="B1165" s="63" t="s">
        <v>1499</v>
      </c>
      <c r="C1165" s="52"/>
      <c r="D1165" s="49">
        <v>1.0</v>
      </c>
      <c r="E1165" s="50">
        <v>3.49</v>
      </c>
      <c r="F1165" s="54">
        <f t="shared" si="51"/>
        <v>3.49</v>
      </c>
      <c r="G1165" s="52"/>
      <c r="H1165" s="52"/>
      <c r="I1165" s="52"/>
      <c r="J1165" s="52"/>
      <c r="K1165" s="52"/>
      <c r="L1165" s="52"/>
      <c r="M1165" s="52"/>
      <c r="N1165" s="52"/>
      <c r="O1165" s="52"/>
      <c r="P1165" s="52"/>
      <c r="Q1165" s="52"/>
      <c r="R1165" s="52"/>
      <c r="S1165" s="52"/>
      <c r="T1165" s="52"/>
      <c r="U1165" s="52"/>
      <c r="V1165" s="52"/>
      <c r="W1165" s="52"/>
      <c r="X1165" s="52"/>
      <c r="Y1165" s="52"/>
      <c r="Z1165" s="52"/>
      <c r="AA1165" s="52"/>
      <c r="AB1165" s="52"/>
      <c r="AC1165" s="52"/>
    </row>
    <row r="1166">
      <c r="A1166" s="52"/>
      <c r="B1166" s="63" t="s">
        <v>1500</v>
      </c>
      <c r="C1166" s="52"/>
      <c r="D1166" s="49">
        <v>1.0</v>
      </c>
      <c r="E1166" s="50">
        <v>41.29</v>
      </c>
      <c r="F1166" s="54">
        <f t="shared" si="51"/>
        <v>41.29</v>
      </c>
      <c r="G1166" s="52"/>
      <c r="H1166" s="52"/>
      <c r="I1166" s="52"/>
      <c r="J1166" s="52"/>
      <c r="K1166" s="52"/>
      <c r="L1166" s="52"/>
      <c r="M1166" s="52"/>
      <c r="N1166" s="52"/>
      <c r="O1166" s="52"/>
      <c r="P1166" s="52"/>
      <c r="Q1166" s="52"/>
      <c r="R1166" s="52"/>
      <c r="S1166" s="52"/>
      <c r="T1166" s="52"/>
      <c r="U1166" s="52"/>
      <c r="V1166" s="52"/>
      <c r="W1166" s="52"/>
      <c r="X1166" s="52"/>
      <c r="Y1166" s="52"/>
      <c r="Z1166" s="52"/>
      <c r="AA1166" s="52"/>
      <c r="AB1166" s="52"/>
      <c r="AC1166" s="52"/>
    </row>
    <row r="1167">
      <c r="A1167" s="52"/>
      <c r="B1167" s="63" t="s">
        <v>1501</v>
      </c>
      <c r="C1167" s="52"/>
      <c r="D1167" s="49">
        <v>8.0</v>
      </c>
      <c r="E1167" s="50">
        <v>43.29</v>
      </c>
      <c r="F1167" s="54">
        <f t="shared" si="51"/>
        <v>346.32</v>
      </c>
      <c r="G1167" s="52"/>
      <c r="H1167" s="52"/>
      <c r="I1167" s="52"/>
      <c r="J1167" s="52"/>
      <c r="K1167" s="52"/>
      <c r="L1167" s="52"/>
      <c r="M1167" s="52"/>
      <c r="N1167" s="52"/>
      <c r="O1167" s="52"/>
      <c r="P1167" s="52"/>
      <c r="Q1167" s="52"/>
      <c r="R1167" s="52"/>
      <c r="S1167" s="52"/>
      <c r="T1167" s="52"/>
      <c r="U1167" s="52"/>
      <c r="V1167" s="52"/>
      <c r="W1167" s="52"/>
      <c r="X1167" s="52"/>
      <c r="Y1167" s="52"/>
      <c r="Z1167" s="52"/>
      <c r="AA1167" s="52"/>
      <c r="AB1167" s="52"/>
      <c r="AC1167" s="52"/>
    </row>
    <row r="1168">
      <c r="A1168" s="52"/>
      <c r="B1168" s="63" t="s">
        <v>1502</v>
      </c>
      <c r="C1168" s="52"/>
      <c r="D1168" s="49">
        <v>3.0</v>
      </c>
      <c r="E1168" s="50">
        <v>32.49</v>
      </c>
      <c r="F1168" s="54">
        <f t="shared" si="51"/>
        <v>97.47</v>
      </c>
      <c r="G1168" s="52"/>
      <c r="H1168" s="52"/>
      <c r="I1168" s="52"/>
      <c r="J1168" s="52"/>
      <c r="K1168" s="52"/>
      <c r="L1168" s="52"/>
      <c r="M1168" s="52"/>
      <c r="N1168" s="52"/>
      <c r="O1168" s="52"/>
      <c r="P1168" s="52"/>
      <c r="Q1168" s="52"/>
      <c r="R1168" s="52"/>
      <c r="S1168" s="52"/>
      <c r="T1168" s="52"/>
      <c r="U1168" s="52"/>
      <c r="V1168" s="52"/>
      <c r="W1168" s="52"/>
      <c r="X1168" s="52"/>
      <c r="Y1168" s="52"/>
      <c r="Z1168" s="52"/>
      <c r="AA1168" s="52"/>
      <c r="AB1168" s="52"/>
      <c r="AC1168" s="52"/>
    </row>
    <row r="1169">
      <c r="A1169" s="52"/>
      <c r="B1169" s="63" t="s">
        <v>1503</v>
      </c>
      <c r="C1169" s="52"/>
      <c r="D1169" s="49">
        <v>1.0</v>
      </c>
      <c r="E1169" s="50">
        <v>14.49</v>
      </c>
      <c r="F1169" s="54">
        <f t="shared" si="51"/>
        <v>14.49</v>
      </c>
      <c r="G1169" s="52"/>
      <c r="H1169" s="52"/>
      <c r="I1169" s="52"/>
      <c r="J1169" s="52"/>
      <c r="K1169" s="52"/>
      <c r="L1169" s="52"/>
      <c r="M1169" s="52"/>
      <c r="N1169" s="52"/>
      <c r="O1169" s="52"/>
      <c r="P1169" s="52"/>
      <c r="Q1169" s="52"/>
      <c r="R1169" s="52"/>
      <c r="S1169" s="52"/>
      <c r="T1169" s="52"/>
      <c r="U1169" s="52"/>
      <c r="V1169" s="52"/>
      <c r="W1169" s="52"/>
      <c r="X1169" s="52"/>
      <c r="Y1169" s="52"/>
      <c r="Z1169" s="52"/>
      <c r="AA1169" s="52"/>
      <c r="AB1169" s="52"/>
      <c r="AC1169" s="52"/>
    </row>
    <row r="1170">
      <c r="A1170" s="52"/>
      <c r="B1170" s="63" t="s">
        <v>1504</v>
      </c>
      <c r="C1170" s="52"/>
      <c r="D1170" s="49">
        <v>1.0</v>
      </c>
      <c r="E1170" s="50">
        <v>8.59</v>
      </c>
      <c r="F1170" s="54">
        <f t="shared" si="51"/>
        <v>8.59</v>
      </c>
      <c r="G1170" s="52"/>
      <c r="H1170" s="52"/>
      <c r="I1170" s="52"/>
      <c r="J1170" s="52"/>
      <c r="K1170" s="52"/>
      <c r="L1170" s="52"/>
      <c r="M1170" s="52"/>
      <c r="N1170" s="52"/>
      <c r="O1170" s="52"/>
      <c r="P1170" s="52"/>
      <c r="Q1170" s="52"/>
      <c r="R1170" s="52"/>
      <c r="S1170" s="52"/>
      <c r="T1170" s="52"/>
      <c r="U1170" s="52"/>
      <c r="V1170" s="52"/>
      <c r="W1170" s="52"/>
      <c r="X1170" s="52"/>
      <c r="Y1170" s="52"/>
      <c r="Z1170" s="52"/>
      <c r="AA1170" s="52"/>
      <c r="AB1170" s="52"/>
      <c r="AC1170" s="52"/>
    </row>
    <row r="1171">
      <c r="A1171" s="52"/>
      <c r="B1171" s="63" t="s">
        <v>1505</v>
      </c>
      <c r="C1171" s="52"/>
      <c r="D1171" s="49">
        <v>1.0</v>
      </c>
      <c r="E1171" s="50">
        <v>5.99</v>
      </c>
      <c r="F1171" s="54">
        <f t="shared" si="51"/>
        <v>5.99</v>
      </c>
      <c r="G1171" s="52"/>
      <c r="H1171" s="54">
        <f>sum(F1159:F1171)</f>
        <v>619.33</v>
      </c>
      <c r="I1171" s="52"/>
      <c r="J1171" s="52"/>
      <c r="K1171" s="52"/>
      <c r="L1171" s="52"/>
      <c r="M1171" s="52"/>
      <c r="N1171" s="52"/>
      <c r="O1171" s="52"/>
      <c r="P1171" s="52"/>
      <c r="Q1171" s="52"/>
      <c r="R1171" s="52"/>
      <c r="S1171" s="52"/>
      <c r="T1171" s="52"/>
      <c r="U1171" s="52"/>
      <c r="V1171" s="52"/>
      <c r="W1171" s="52"/>
      <c r="X1171" s="52"/>
      <c r="Y1171" s="52"/>
      <c r="Z1171" s="52"/>
      <c r="AA1171" s="52"/>
      <c r="AB1171" s="52"/>
      <c r="AC1171" s="52"/>
    </row>
    <row r="1172">
      <c r="A1172" s="48">
        <v>44427.0</v>
      </c>
      <c r="B1172" s="63" t="s">
        <v>1506</v>
      </c>
      <c r="C1172" s="52"/>
      <c r="D1172" s="49">
        <v>17.0</v>
      </c>
      <c r="E1172" s="50">
        <v>4.99</v>
      </c>
      <c r="F1172" s="54">
        <f t="shared" si="51"/>
        <v>84.83</v>
      </c>
      <c r="G1172" s="52"/>
      <c r="H1172" s="52"/>
      <c r="I1172" s="52"/>
      <c r="J1172" s="52"/>
      <c r="K1172" s="52"/>
      <c r="L1172" s="52"/>
      <c r="M1172" s="52"/>
      <c r="N1172" s="52"/>
      <c r="O1172" s="52"/>
      <c r="P1172" s="52"/>
      <c r="Q1172" s="52"/>
      <c r="R1172" s="52"/>
      <c r="S1172" s="52"/>
      <c r="T1172" s="52"/>
      <c r="U1172" s="52"/>
      <c r="V1172" s="52"/>
      <c r="W1172" s="52"/>
      <c r="X1172" s="52"/>
      <c r="Y1172" s="52"/>
      <c r="Z1172" s="52"/>
      <c r="AA1172" s="52"/>
      <c r="AB1172" s="52"/>
      <c r="AC1172" s="52"/>
    </row>
    <row r="1173">
      <c r="A1173" s="52"/>
      <c r="B1173" s="63" t="s">
        <v>1507</v>
      </c>
      <c r="C1173" s="52"/>
      <c r="D1173" s="49">
        <v>1.0</v>
      </c>
      <c r="E1173" s="50">
        <v>9.99</v>
      </c>
      <c r="F1173" s="54">
        <f t="shared" si="51"/>
        <v>9.99</v>
      </c>
      <c r="G1173" s="52"/>
      <c r="H1173" s="52"/>
      <c r="I1173" s="52"/>
      <c r="J1173" s="52"/>
      <c r="K1173" s="52"/>
      <c r="L1173" s="52"/>
      <c r="M1173" s="52"/>
      <c r="N1173" s="52"/>
      <c r="O1173" s="52"/>
      <c r="P1173" s="52"/>
      <c r="Q1173" s="52"/>
      <c r="R1173" s="52"/>
      <c r="S1173" s="52"/>
      <c r="T1173" s="52"/>
      <c r="U1173" s="52"/>
      <c r="V1173" s="52"/>
      <c r="W1173" s="52"/>
      <c r="X1173" s="52"/>
      <c r="Y1173" s="52"/>
      <c r="Z1173" s="52"/>
      <c r="AA1173" s="52"/>
      <c r="AB1173" s="52"/>
      <c r="AC1173" s="52"/>
    </row>
    <row r="1174">
      <c r="A1174" s="52"/>
      <c r="B1174" s="63" t="s">
        <v>1508</v>
      </c>
      <c r="C1174" s="52"/>
      <c r="D1174" s="49">
        <v>1.0</v>
      </c>
      <c r="E1174" s="50">
        <v>8.59</v>
      </c>
      <c r="F1174" s="54">
        <f t="shared" si="51"/>
        <v>8.59</v>
      </c>
      <c r="G1174" s="52"/>
      <c r="H1174" s="52"/>
      <c r="I1174" s="52"/>
      <c r="J1174" s="52"/>
      <c r="K1174" s="52"/>
      <c r="L1174" s="52"/>
      <c r="M1174" s="52"/>
      <c r="N1174" s="52"/>
      <c r="O1174" s="52"/>
      <c r="P1174" s="52"/>
      <c r="Q1174" s="52"/>
      <c r="R1174" s="52"/>
      <c r="S1174" s="52"/>
      <c r="T1174" s="52"/>
      <c r="U1174" s="52"/>
      <c r="V1174" s="52"/>
      <c r="W1174" s="52"/>
      <c r="X1174" s="52"/>
      <c r="Y1174" s="52"/>
      <c r="Z1174" s="52"/>
      <c r="AA1174" s="52"/>
      <c r="AB1174" s="52"/>
      <c r="AC1174" s="52"/>
    </row>
    <row r="1175">
      <c r="A1175" s="52"/>
      <c r="B1175" s="63" t="s">
        <v>1509</v>
      </c>
      <c r="C1175" s="52"/>
      <c r="D1175" s="49">
        <v>1.0</v>
      </c>
      <c r="E1175" s="50">
        <v>7.99</v>
      </c>
      <c r="F1175" s="54">
        <f t="shared" si="51"/>
        <v>7.99</v>
      </c>
      <c r="G1175" s="52"/>
      <c r="H1175" s="52"/>
      <c r="I1175" s="52"/>
      <c r="J1175" s="52"/>
      <c r="K1175" s="52"/>
      <c r="L1175" s="52"/>
      <c r="M1175" s="52"/>
      <c r="N1175" s="52"/>
      <c r="O1175" s="52"/>
      <c r="P1175" s="52"/>
      <c r="Q1175" s="52"/>
      <c r="R1175" s="52"/>
      <c r="S1175" s="52"/>
      <c r="T1175" s="52"/>
      <c r="U1175" s="52"/>
      <c r="V1175" s="52"/>
      <c r="W1175" s="52"/>
      <c r="X1175" s="52"/>
      <c r="Y1175" s="52"/>
      <c r="Z1175" s="52"/>
      <c r="AA1175" s="52"/>
      <c r="AB1175" s="52"/>
      <c r="AC1175" s="52"/>
    </row>
    <row r="1176">
      <c r="A1176" s="52"/>
      <c r="B1176" s="63" t="s">
        <v>1510</v>
      </c>
      <c r="C1176" s="52"/>
      <c r="D1176" s="49">
        <v>1.0</v>
      </c>
      <c r="E1176" s="50">
        <v>4.69</v>
      </c>
      <c r="F1176" s="54">
        <f t="shared" si="51"/>
        <v>4.69</v>
      </c>
      <c r="G1176" s="52"/>
      <c r="H1176" s="52"/>
      <c r="I1176" s="52"/>
      <c r="J1176" s="52"/>
      <c r="K1176" s="52"/>
      <c r="L1176" s="52"/>
      <c r="M1176" s="52"/>
      <c r="N1176" s="52"/>
      <c r="O1176" s="52"/>
      <c r="P1176" s="52"/>
      <c r="Q1176" s="52"/>
      <c r="R1176" s="52"/>
      <c r="S1176" s="52"/>
      <c r="T1176" s="52"/>
      <c r="U1176" s="52"/>
      <c r="V1176" s="52"/>
      <c r="W1176" s="52"/>
      <c r="X1176" s="52"/>
      <c r="Y1176" s="52"/>
      <c r="Z1176" s="52"/>
      <c r="AA1176" s="52"/>
      <c r="AB1176" s="52"/>
      <c r="AC1176" s="52"/>
    </row>
    <row r="1177">
      <c r="A1177" s="52"/>
      <c r="B1177" s="63" t="s">
        <v>1511</v>
      </c>
      <c r="C1177" s="52"/>
      <c r="D1177" s="49">
        <v>1.0</v>
      </c>
      <c r="E1177" s="50">
        <v>4.99</v>
      </c>
      <c r="F1177" s="54">
        <f t="shared" si="51"/>
        <v>4.99</v>
      </c>
      <c r="G1177" s="52"/>
      <c r="H1177" s="52"/>
      <c r="I1177" s="52"/>
      <c r="J1177" s="52"/>
      <c r="K1177" s="52"/>
      <c r="L1177" s="52"/>
      <c r="M1177" s="52"/>
      <c r="N1177" s="52"/>
      <c r="O1177" s="52"/>
      <c r="P1177" s="52"/>
      <c r="Q1177" s="52"/>
      <c r="R1177" s="52"/>
      <c r="S1177" s="52"/>
      <c r="T1177" s="52"/>
      <c r="U1177" s="52"/>
      <c r="V1177" s="52"/>
      <c r="W1177" s="52"/>
      <c r="X1177" s="52"/>
      <c r="Y1177" s="52"/>
      <c r="Z1177" s="52"/>
      <c r="AA1177" s="52"/>
      <c r="AB1177" s="52"/>
      <c r="AC1177" s="52"/>
    </row>
    <row r="1178">
      <c r="A1178" s="52"/>
      <c r="B1178" s="63" t="s">
        <v>1512</v>
      </c>
      <c r="C1178" s="52"/>
      <c r="D1178" s="49">
        <v>1.0</v>
      </c>
      <c r="E1178" s="50">
        <v>7.29</v>
      </c>
      <c r="F1178" s="54">
        <f t="shared" si="51"/>
        <v>7.29</v>
      </c>
      <c r="G1178" s="52"/>
      <c r="H1178" s="52"/>
      <c r="I1178" s="52"/>
      <c r="J1178" s="52"/>
      <c r="K1178" s="52"/>
      <c r="L1178" s="52"/>
      <c r="M1178" s="52"/>
      <c r="N1178" s="52"/>
      <c r="O1178" s="52"/>
      <c r="P1178" s="52"/>
      <c r="Q1178" s="52"/>
      <c r="R1178" s="52"/>
      <c r="S1178" s="52"/>
      <c r="T1178" s="52"/>
      <c r="U1178" s="52"/>
      <c r="V1178" s="52"/>
      <c r="W1178" s="52"/>
      <c r="X1178" s="52"/>
      <c r="Y1178" s="52"/>
      <c r="Z1178" s="52"/>
      <c r="AA1178" s="52"/>
      <c r="AB1178" s="52"/>
      <c r="AC1178" s="52"/>
    </row>
    <row r="1179">
      <c r="A1179" s="52"/>
      <c r="B1179" s="63" t="s">
        <v>1513</v>
      </c>
      <c r="C1179" s="52"/>
      <c r="D1179" s="49">
        <v>1.0</v>
      </c>
      <c r="E1179" s="50">
        <v>19.49</v>
      </c>
      <c r="F1179" s="54">
        <f t="shared" si="51"/>
        <v>19.49</v>
      </c>
      <c r="G1179" s="52"/>
      <c r="H1179" s="52"/>
      <c r="I1179" s="52"/>
      <c r="J1179" s="52"/>
      <c r="K1179" s="52"/>
      <c r="L1179" s="52"/>
      <c r="M1179" s="52"/>
      <c r="N1179" s="52"/>
      <c r="O1179" s="52"/>
      <c r="P1179" s="52"/>
      <c r="Q1179" s="52"/>
      <c r="R1179" s="52"/>
      <c r="S1179" s="52"/>
      <c r="T1179" s="52"/>
      <c r="U1179" s="52"/>
      <c r="V1179" s="52"/>
      <c r="W1179" s="52"/>
      <c r="X1179" s="52"/>
      <c r="Y1179" s="52"/>
      <c r="Z1179" s="52"/>
      <c r="AA1179" s="52"/>
      <c r="AB1179" s="52"/>
      <c r="AC1179" s="52"/>
    </row>
    <row r="1180">
      <c r="A1180" s="52"/>
      <c r="B1180" s="63" t="s">
        <v>1514</v>
      </c>
      <c r="C1180" s="52"/>
      <c r="D1180" s="49">
        <v>1.0</v>
      </c>
      <c r="E1180" s="50">
        <v>6.59</v>
      </c>
      <c r="F1180" s="54">
        <f t="shared" si="51"/>
        <v>6.59</v>
      </c>
      <c r="G1180" s="52"/>
      <c r="H1180" s="52"/>
      <c r="I1180" s="52"/>
      <c r="J1180" s="52"/>
      <c r="K1180" s="52"/>
      <c r="L1180" s="52"/>
      <c r="M1180" s="52"/>
      <c r="N1180" s="52"/>
      <c r="O1180" s="52"/>
      <c r="P1180" s="52"/>
      <c r="Q1180" s="52"/>
      <c r="R1180" s="52"/>
      <c r="S1180" s="52"/>
      <c r="T1180" s="52"/>
      <c r="U1180" s="52"/>
      <c r="V1180" s="52"/>
      <c r="W1180" s="52"/>
      <c r="X1180" s="52"/>
      <c r="Y1180" s="52"/>
      <c r="Z1180" s="52"/>
      <c r="AA1180" s="52"/>
      <c r="AB1180" s="52"/>
      <c r="AC1180" s="52"/>
    </row>
    <row r="1181">
      <c r="A1181" s="52"/>
      <c r="B1181" s="63" t="s">
        <v>1515</v>
      </c>
      <c r="C1181" s="52"/>
      <c r="D1181" s="49">
        <v>1.0</v>
      </c>
      <c r="E1181" s="50">
        <v>14.99</v>
      </c>
      <c r="F1181" s="54">
        <f t="shared" si="51"/>
        <v>14.99</v>
      </c>
      <c r="G1181" s="52"/>
      <c r="H1181" s="52"/>
      <c r="I1181" s="52"/>
      <c r="J1181" s="52"/>
      <c r="K1181" s="52"/>
      <c r="L1181" s="52"/>
      <c r="M1181" s="52"/>
      <c r="N1181" s="52"/>
      <c r="O1181" s="52"/>
      <c r="P1181" s="52"/>
      <c r="Q1181" s="52"/>
      <c r="R1181" s="52"/>
      <c r="S1181" s="52"/>
      <c r="T1181" s="52"/>
      <c r="U1181" s="52"/>
      <c r="V1181" s="52"/>
      <c r="W1181" s="52"/>
      <c r="X1181" s="52"/>
      <c r="Y1181" s="52"/>
      <c r="Z1181" s="52"/>
      <c r="AA1181" s="52"/>
      <c r="AB1181" s="52"/>
      <c r="AC1181" s="52"/>
    </row>
    <row r="1182">
      <c r="A1182" s="52"/>
      <c r="B1182" s="63" t="s">
        <v>1516</v>
      </c>
      <c r="C1182" s="52"/>
      <c r="D1182" s="49">
        <v>1.0</v>
      </c>
      <c r="E1182" s="50">
        <v>4.39</v>
      </c>
      <c r="F1182" s="54">
        <f t="shared" si="51"/>
        <v>4.39</v>
      </c>
      <c r="G1182" s="52"/>
      <c r="H1182" s="52"/>
      <c r="I1182" s="52"/>
      <c r="J1182" s="52"/>
      <c r="K1182" s="52"/>
      <c r="L1182" s="52"/>
      <c r="M1182" s="52"/>
      <c r="N1182" s="52"/>
      <c r="O1182" s="52"/>
      <c r="P1182" s="52"/>
      <c r="Q1182" s="52"/>
      <c r="R1182" s="52"/>
      <c r="S1182" s="52"/>
      <c r="T1182" s="52"/>
      <c r="U1182" s="52"/>
      <c r="V1182" s="52"/>
      <c r="W1182" s="52"/>
      <c r="X1182" s="52"/>
      <c r="Y1182" s="52"/>
      <c r="Z1182" s="52"/>
      <c r="AA1182" s="52"/>
      <c r="AB1182" s="52"/>
      <c r="AC1182" s="52"/>
    </row>
    <row r="1183">
      <c r="A1183" s="52"/>
      <c r="B1183" s="63" t="s">
        <v>1517</v>
      </c>
      <c r="C1183" s="52"/>
      <c r="D1183" s="49">
        <v>1.0</v>
      </c>
      <c r="E1183" s="50">
        <v>4.79</v>
      </c>
      <c r="F1183" s="54">
        <f t="shared" si="51"/>
        <v>4.79</v>
      </c>
      <c r="G1183" s="52"/>
      <c r="H1183" s="52"/>
      <c r="I1183" s="52"/>
      <c r="J1183" s="52"/>
      <c r="K1183" s="52"/>
      <c r="L1183" s="52"/>
      <c r="M1183" s="52"/>
      <c r="N1183" s="52"/>
      <c r="O1183" s="52"/>
      <c r="P1183" s="52"/>
      <c r="Q1183" s="52"/>
      <c r="R1183" s="52"/>
      <c r="S1183" s="52"/>
      <c r="T1183" s="52"/>
      <c r="U1183" s="52"/>
      <c r="V1183" s="52"/>
      <c r="W1183" s="52"/>
      <c r="X1183" s="52"/>
      <c r="Y1183" s="52"/>
      <c r="Z1183" s="52"/>
      <c r="AA1183" s="52"/>
      <c r="AB1183" s="52"/>
      <c r="AC1183" s="52"/>
    </row>
    <row r="1184">
      <c r="A1184" s="52"/>
      <c r="B1184" s="63" t="s">
        <v>1518</v>
      </c>
      <c r="C1184" s="52"/>
      <c r="D1184" s="49">
        <v>1.0</v>
      </c>
      <c r="E1184" s="50">
        <v>5.99</v>
      </c>
      <c r="F1184" s="54">
        <f t="shared" si="51"/>
        <v>5.99</v>
      </c>
      <c r="G1184" s="52"/>
      <c r="H1184" s="52"/>
      <c r="I1184" s="52"/>
      <c r="J1184" s="52"/>
      <c r="K1184" s="52"/>
      <c r="L1184" s="52"/>
      <c r="M1184" s="52"/>
      <c r="N1184" s="52"/>
      <c r="O1184" s="52"/>
      <c r="P1184" s="52"/>
      <c r="Q1184" s="52"/>
      <c r="R1184" s="52"/>
      <c r="S1184" s="52"/>
      <c r="T1184" s="52"/>
      <c r="U1184" s="52"/>
      <c r="V1184" s="52"/>
      <c r="W1184" s="52"/>
      <c r="X1184" s="52"/>
      <c r="Y1184" s="52"/>
      <c r="Z1184" s="52"/>
      <c r="AA1184" s="52"/>
      <c r="AB1184" s="52"/>
      <c r="AC1184" s="52"/>
    </row>
    <row r="1185">
      <c r="A1185" s="52"/>
      <c r="B1185" s="63" t="s">
        <v>1519</v>
      </c>
      <c r="C1185" s="52"/>
      <c r="D1185" s="49">
        <v>1.0</v>
      </c>
      <c r="E1185" s="50">
        <v>16.99</v>
      </c>
      <c r="F1185" s="54">
        <f t="shared" si="51"/>
        <v>16.99</v>
      </c>
      <c r="G1185" s="52"/>
      <c r="H1185" s="52"/>
      <c r="I1185" s="52"/>
      <c r="J1185" s="52"/>
      <c r="K1185" s="52"/>
      <c r="L1185" s="52"/>
      <c r="M1185" s="52"/>
      <c r="N1185" s="52"/>
      <c r="O1185" s="52"/>
      <c r="P1185" s="52"/>
      <c r="Q1185" s="52"/>
      <c r="R1185" s="52"/>
      <c r="S1185" s="52"/>
      <c r="T1185" s="52"/>
      <c r="U1185" s="52"/>
      <c r="V1185" s="52"/>
      <c r="W1185" s="52"/>
      <c r="X1185" s="52"/>
      <c r="Y1185" s="52"/>
      <c r="Z1185" s="52"/>
      <c r="AA1185" s="52"/>
      <c r="AB1185" s="52"/>
      <c r="AC1185" s="52"/>
    </row>
    <row r="1186">
      <c r="A1186" s="52"/>
      <c r="B1186" s="63" t="s">
        <v>1520</v>
      </c>
      <c r="C1186" s="52"/>
      <c r="D1186" s="49">
        <v>1.0</v>
      </c>
      <c r="E1186" s="50">
        <v>4.39</v>
      </c>
      <c r="F1186" s="54">
        <f t="shared" si="51"/>
        <v>4.39</v>
      </c>
      <c r="G1186" s="52"/>
      <c r="H1186" s="52"/>
      <c r="I1186" s="52"/>
      <c r="J1186" s="52"/>
      <c r="K1186" s="52"/>
      <c r="L1186" s="52"/>
      <c r="M1186" s="52"/>
      <c r="N1186" s="52"/>
      <c r="O1186" s="52"/>
      <c r="P1186" s="52"/>
      <c r="Q1186" s="52"/>
      <c r="R1186" s="52"/>
      <c r="S1186" s="52"/>
      <c r="T1186" s="52"/>
      <c r="U1186" s="52"/>
      <c r="V1186" s="52"/>
      <c r="W1186" s="52"/>
      <c r="X1186" s="52"/>
      <c r="Y1186" s="52"/>
      <c r="Z1186" s="52"/>
      <c r="AA1186" s="52"/>
      <c r="AB1186" s="52"/>
      <c r="AC1186" s="52"/>
    </row>
    <row r="1187">
      <c r="A1187" s="52"/>
      <c r="B1187" s="63" t="s">
        <v>1521</v>
      </c>
      <c r="C1187" s="52"/>
      <c r="D1187" s="49">
        <v>1.0</v>
      </c>
      <c r="E1187" s="50">
        <v>18.99</v>
      </c>
      <c r="F1187" s="54">
        <f t="shared" si="51"/>
        <v>18.99</v>
      </c>
      <c r="G1187" s="52"/>
      <c r="H1187" s="52"/>
      <c r="I1187" s="52"/>
      <c r="J1187" s="52"/>
      <c r="K1187" s="52"/>
      <c r="L1187" s="52"/>
      <c r="M1187" s="52"/>
      <c r="N1187" s="52"/>
      <c r="O1187" s="52"/>
      <c r="P1187" s="52"/>
      <c r="Q1187" s="52"/>
      <c r="R1187" s="52"/>
      <c r="S1187" s="52"/>
      <c r="T1187" s="52"/>
      <c r="U1187" s="52"/>
      <c r="V1187" s="52"/>
      <c r="W1187" s="52"/>
      <c r="X1187" s="52"/>
      <c r="Y1187" s="52"/>
      <c r="Z1187" s="52"/>
      <c r="AA1187" s="52"/>
      <c r="AB1187" s="52"/>
      <c r="AC1187" s="52"/>
    </row>
    <row r="1188">
      <c r="A1188" s="52"/>
      <c r="B1188" s="63" t="s">
        <v>1522</v>
      </c>
      <c r="C1188" s="52"/>
      <c r="D1188" s="49">
        <v>1.0</v>
      </c>
      <c r="E1188" s="50">
        <v>14.79</v>
      </c>
      <c r="F1188" s="54">
        <f t="shared" si="51"/>
        <v>14.79</v>
      </c>
      <c r="G1188" s="52"/>
      <c r="H1188" s="52"/>
      <c r="I1188" s="52"/>
      <c r="J1188" s="52"/>
      <c r="K1188" s="52"/>
      <c r="L1188" s="52"/>
      <c r="M1188" s="52"/>
      <c r="N1188" s="52"/>
      <c r="O1188" s="52"/>
      <c r="P1188" s="52"/>
      <c r="Q1188" s="52"/>
      <c r="R1188" s="52"/>
      <c r="S1188" s="52"/>
      <c r="T1188" s="52"/>
      <c r="U1188" s="52"/>
      <c r="V1188" s="52"/>
      <c r="W1188" s="52"/>
      <c r="X1188" s="52"/>
      <c r="Y1188" s="52"/>
      <c r="Z1188" s="52"/>
      <c r="AA1188" s="52"/>
      <c r="AB1188" s="52"/>
      <c r="AC1188" s="52"/>
    </row>
    <row r="1189">
      <c r="A1189" s="52"/>
      <c r="B1189" s="63" t="s">
        <v>1523</v>
      </c>
      <c r="C1189" s="52"/>
      <c r="D1189" s="49">
        <v>1.0</v>
      </c>
      <c r="E1189" s="50">
        <v>3.49</v>
      </c>
      <c r="F1189" s="54">
        <f t="shared" si="51"/>
        <v>3.49</v>
      </c>
      <c r="G1189" s="52"/>
      <c r="H1189" s="54">
        <f>sum(F1172:F1189)</f>
        <v>243.26</v>
      </c>
      <c r="I1189" s="52"/>
      <c r="J1189" s="52"/>
      <c r="K1189" s="52"/>
      <c r="L1189" s="52"/>
      <c r="M1189" s="52"/>
      <c r="N1189" s="52"/>
      <c r="O1189" s="52"/>
      <c r="P1189" s="52"/>
      <c r="Q1189" s="52"/>
      <c r="R1189" s="52"/>
      <c r="S1189" s="52"/>
      <c r="T1189" s="52"/>
      <c r="U1189" s="52"/>
      <c r="V1189" s="52"/>
      <c r="W1189" s="52"/>
      <c r="X1189" s="52"/>
      <c r="Y1189" s="52"/>
      <c r="Z1189" s="52"/>
      <c r="AA1189" s="52"/>
      <c r="AB1189" s="52"/>
      <c r="AC1189" s="52"/>
    </row>
    <row r="1190">
      <c r="A1190" s="48">
        <v>44420.0</v>
      </c>
      <c r="B1190" s="63" t="s">
        <v>1524</v>
      </c>
      <c r="C1190" s="49" t="s">
        <v>1525</v>
      </c>
      <c r="D1190" s="49">
        <v>2.0</v>
      </c>
      <c r="E1190" s="50">
        <v>45.99</v>
      </c>
      <c r="F1190" s="54">
        <f t="shared" si="51"/>
        <v>91.98</v>
      </c>
      <c r="G1190" s="52"/>
      <c r="H1190" s="52"/>
      <c r="I1190" s="52"/>
      <c r="J1190" s="52"/>
      <c r="K1190" s="52"/>
      <c r="L1190" s="52"/>
      <c r="M1190" s="52"/>
      <c r="N1190" s="52"/>
      <c r="O1190" s="52"/>
      <c r="P1190" s="52"/>
      <c r="Q1190" s="52"/>
      <c r="R1190" s="52"/>
      <c r="S1190" s="52"/>
      <c r="T1190" s="52"/>
      <c r="U1190" s="52"/>
      <c r="V1190" s="52"/>
      <c r="W1190" s="52"/>
      <c r="X1190" s="52"/>
      <c r="Y1190" s="52"/>
      <c r="Z1190" s="52"/>
      <c r="AA1190" s="52"/>
      <c r="AB1190" s="52"/>
      <c r="AC1190" s="52"/>
    </row>
    <row r="1191">
      <c r="A1191" s="52"/>
      <c r="B1191" s="63" t="s">
        <v>1526</v>
      </c>
      <c r="C1191" s="49" t="s">
        <v>1525</v>
      </c>
      <c r="D1191" s="49">
        <v>2.0</v>
      </c>
      <c r="E1191" s="50">
        <v>36.49</v>
      </c>
      <c r="F1191" s="54">
        <f t="shared" si="51"/>
        <v>72.98</v>
      </c>
      <c r="G1191" s="52"/>
      <c r="H1191" s="52"/>
      <c r="I1191" s="52"/>
      <c r="J1191" s="52"/>
      <c r="K1191" s="52"/>
      <c r="L1191" s="52"/>
      <c r="M1191" s="52"/>
      <c r="N1191" s="52"/>
      <c r="O1191" s="52"/>
      <c r="P1191" s="52"/>
      <c r="Q1191" s="52"/>
      <c r="R1191" s="52"/>
      <c r="S1191" s="52"/>
      <c r="T1191" s="52"/>
      <c r="U1191" s="52"/>
      <c r="V1191" s="52"/>
      <c r="W1191" s="52"/>
      <c r="X1191" s="52"/>
      <c r="Y1191" s="52"/>
      <c r="Z1191" s="52"/>
      <c r="AA1191" s="52"/>
      <c r="AB1191" s="52"/>
      <c r="AC1191" s="52"/>
    </row>
    <row r="1192">
      <c r="A1192" s="52"/>
      <c r="B1192" s="63" t="s">
        <v>1527</v>
      </c>
      <c r="C1192" s="52"/>
      <c r="D1192" s="49">
        <v>2.0</v>
      </c>
      <c r="E1192" s="50">
        <v>18.79</v>
      </c>
      <c r="F1192" s="54">
        <f t="shared" si="51"/>
        <v>37.58</v>
      </c>
      <c r="G1192" s="52"/>
      <c r="H1192" s="52"/>
      <c r="I1192" s="52"/>
      <c r="J1192" s="52"/>
      <c r="K1192" s="52"/>
      <c r="L1192" s="52"/>
      <c r="M1192" s="52"/>
      <c r="N1192" s="52"/>
      <c r="O1192" s="52"/>
      <c r="P1192" s="52"/>
      <c r="Q1192" s="52"/>
      <c r="R1192" s="52"/>
      <c r="S1192" s="52"/>
      <c r="T1192" s="52"/>
      <c r="U1192" s="52"/>
      <c r="V1192" s="52"/>
      <c r="W1192" s="52"/>
      <c r="X1192" s="52"/>
      <c r="Y1192" s="52"/>
      <c r="Z1192" s="52"/>
      <c r="AA1192" s="52"/>
      <c r="AB1192" s="52"/>
      <c r="AC1192" s="52"/>
    </row>
    <row r="1193">
      <c r="A1193" s="52"/>
      <c r="B1193" s="63" t="s">
        <v>1528</v>
      </c>
      <c r="C1193" s="52"/>
      <c r="D1193" s="49">
        <v>2.0</v>
      </c>
      <c r="E1193" s="50">
        <v>2.59</v>
      </c>
      <c r="F1193" s="54">
        <f t="shared" si="51"/>
        <v>5.18</v>
      </c>
      <c r="G1193" s="52"/>
      <c r="H1193" s="52"/>
      <c r="I1193" s="52"/>
      <c r="J1193" s="52"/>
      <c r="K1193" s="52"/>
      <c r="L1193" s="52"/>
      <c r="M1193" s="52"/>
      <c r="N1193" s="52"/>
      <c r="O1193" s="52"/>
      <c r="P1193" s="52"/>
      <c r="Q1193" s="52"/>
      <c r="R1193" s="52"/>
      <c r="S1193" s="52"/>
      <c r="T1193" s="52"/>
      <c r="U1193" s="52"/>
      <c r="V1193" s="52"/>
      <c r="W1193" s="52"/>
      <c r="X1193" s="52"/>
      <c r="Y1193" s="52"/>
      <c r="Z1193" s="52"/>
      <c r="AA1193" s="52"/>
      <c r="AB1193" s="52"/>
      <c r="AC1193" s="52"/>
    </row>
    <row r="1194">
      <c r="A1194" s="52"/>
      <c r="B1194" s="63" t="s">
        <v>1529</v>
      </c>
      <c r="C1194" s="52"/>
      <c r="D1194" s="49">
        <v>1.0</v>
      </c>
      <c r="E1194" s="50">
        <v>10.49</v>
      </c>
      <c r="F1194" s="54">
        <f t="shared" si="51"/>
        <v>10.49</v>
      </c>
      <c r="G1194" s="52"/>
      <c r="H1194" s="54">
        <f>sum(F1190:F1194)</f>
        <v>218.21</v>
      </c>
      <c r="I1194" s="52"/>
      <c r="J1194" s="52"/>
      <c r="K1194" s="52"/>
      <c r="L1194" s="52"/>
      <c r="M1194" s="52"/>
      <c r="N1194" s="52"/>
      <c r="O1194" s="52"/>
      <c r="P1194" s="52"/>
      <c r="Q1194" s="52"/>
      <c r="R1194" s="52"/>
      <c r="S1194" s="52"/>
      <c r="T1194" s="52"/>
      <c r="U1194" s="52"/>
      <c r="V1194" s="52"/>
      <c r="W1194" s="52"/>
      <c r="X1194" s="52"/>
      <c r="Y1194" s="52"/>
      <c r="Z1194" s="52"/>
      <c r="AA1194" s="52"/>
      <c r="AB1194" s="52"/>
      <c r="AC1194" s="52"/>
    </row>
    <row r="1195">
      <c r="A1195" s="48">
        <v>44419.0</v>
      </c>
      <c r="B1195" s="63" t="s">
        <v>1530</v>
      </c>
      <c r="C1195" s="52"/>
      <c r="D1195" s="49">
        <v>1.0</v>
      </c>
      <c r="E1195" s="50">
        <v>6.99</v>
      </c>
      <c r="F1195" s="52"/>
      <c r="G1195" s="52"/>
      <c r="H1195" s="52"/>
      <c r="I1195" s="52"/>
      <c r="J1195" s="52"/>
      <c r="K1195" s="52"/>
      <c r="L1195" s="52"/>
      <c r="M1195" s="52"/>
      <c r="N1195" s="52"/>
      <c r="O1195" s="52"/>
      <c r="P1195" s="52"/>
      <c r="Q1195" s="52"/>
      <c r="R1195" s="52"/>
      <c r="S1195" s="52"/>
      <c r="T1195" s="52"/>
      <c r="U1195" s="52"/>
      <c r="V1195" s="52"/>
      <c r="W1195" s="52"/>
      <c r="X1195" s="52"/>
      <c r="Y1195" s="52"/>
      <c r="Z1195" s="52"/>
      <c r="AA1195" s="52"/>
      <c r="AB1195" s="52"/>
      <c r="AC1195" s="52"/>
    </row>
    <row r="1196">
      <c r="A1196" s="52"/>
      <c r="B1196" s="63" t="s">
        <v>1531</v>
      </c>
      <c r="C1196" s="52"/>
      <c r="D1196" s="49">
        <v>1.0</v>
      </c>
      <c r="E1196" s="50">
        <v>3.29</v>
      </c>
      <c r="F1196" s="52"/>
      <c r="G1196" s="52"/>
      <c r="H1196" s="52"/>
      <c r="I1196" s="52"/>
      <c r="J1196" s="52"/>
      <c r="K1196" s="52"/>
      <c r="L1196" s="52"/>
      <c r="M1196" s="52"/>
      <c r="N1196" s="52"/>
      <c r="O1196" s="52"/>
      <c r="P1196" s="52"/>
      <c r="Q1196" s="52"/>
      <c r="R1196" s="52"/>
      <c r="S1196" s="52"/>
      <c r="T1196" s="52"/>
      <c r="U1196" s="52"/>
      <c r="V1196" s="52"/>
      <c r="W1196" s="52"/>
      <c r="X1196" s="52"/>
      <c r="Y1196" s="52"/>
      <c r="Z1196" s="52"/>
      <c r="AA1196" s="52"/>
      <c r="AB1196" s="52"/>
      <c r="AC1196" s="52"/>
    </row>
    <row r="1197">
      <c r="A1197" s="52"/>
      <c r="B1197" s="63" t="s">
        <v>1532</v>
      </c>
      <c r="C1197" s="52"/>
      <c r="D1197" s="49">
        <v>1.0</v>
      </c>
      <c r="E1197" s="50">
        <v>11.99</v>
      </c>
      <c r="F1197" s="52"/>
      <c r="G1197" s="52"/>
      <c r="H1197" s="52"/>
      <c r="I1197" s="52"/>
      <c r="J1197" s="52"/>
      <c r="K1197" s="52"/>
      <c r="L1197" s="52"/>
      <c r="M1197" s="52"/>
      <c r="N1197" s="52"/>
      <c r="O1197" s="52"/>
      <c r="P1197" s="52"/>
      <c r="Q1197" s="52"/>
      <c r="R1197" s="52"/>
      <c r="S1197" s="52"/>
      <c r="T1197" s="52"/>
      <c r="U1197" s="52"/>
      <c r="V1197" s="52"/>
      <c r="W1197" s="52"/>
      <c r="X1197" s="52"/>
      <c r="Y1197" s="52"/>
      <c r="Z1197" s="52"/>
      <c r="AA1197" s="52"/>
      <c r="AB1197" s="52"/>
      <c r="AC1197" s="52"/>
    </row>
    <row r="1198">
      <c r="A1198" s="52"/>
      <c r="B1198" s="63" t="s">
        <v>1533</v>
      </c>
      <c r="C1198" s="52"/>
      <c r="D1198" s="49">
        <v>1.0</v>
      </c>
      <c r="E1198" s="50">
        <v>32.49</v>
      </c>
      <c r="F1198" s="52"/>
      <c r="G1198" s="52"/>
      <c r="H1198" s="52"/>
      <c r="I1198" s="52"/>
      <c r="J1198" s="52"/>
      <c r="K1198" s="52"/>
      <c r="L1198" s="52"/>
      <c r="M1198" s="52"/>
      <c r="N1198" s="52"/>
      <c r="O1198" s="52"/>
      <c r="P1198" s="52"/>
      <c r="Q1198" s="52"/>
      <c r="R1198" s="52"/>
      <c r="S1198" s="52"/>
      <c r="T1198" s="52"/>
      <c r="U1198" s="52"/>
      <c r="V1198" s="52"/>
      <c r="W1198" s="52"/>
      <c r="X1198" s="52"/>
      <c r="Y1198" s="52"/>
      <c r="Z1198" s="52"/>
      <c r="AA1198" s="52"/>
      <c r="AB1198" s="52"/>
      <c r="AC1198" s="52"/>
    </row>
    <row r="1199">
      <c r="A1199" s="52"/>
      <c r="B1199" s="63" t="s">
        <v>1534</v>
      </c>
      <c r="C1199" s="52"/>
      <c r="D1199" s="49">
        <v>1.0</v>
      </c>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c r="AA1199" s="52"/>
      <c r="AB1199" s="52"/>
      <c r="AC1199" s="52"/>
    </row>
    <row r="1200">
      <c r="A1200" s="52"/>
      <c r="B1200" s="63" t="s">
        <v>1535</v>
      </c>
      <c r="C1200" s="52"/>
      <c r="D1200" s="49">
        <v>1.0</v>
      </c>
      <c r="E1200" s="52"/>
      <c r="F1200" s="52"/>
      <c r="G1200" s="52"/>
      <c r="H1200" s="52"/>
      <c r="I1200" s="52"/>
      <c r="J1200" s="52"/>
      <c r="K1200" s="52"/>
      <c r="L1200" s="52"/>
      <c r="M1200" s="52"/>
      <c r="N1200" s="52"/>
      <c r="O1200" s="52"/>
      <c r="P1200" s="52"/>
      <c r="Q1200" s="52"/>
      <c r="R1200" s="52"/>
      <c r="S1200" s="52"/>
      <c r="T1200" s="52"/>
      <c r="U1200" s="52"/>
      <c r="V1200" s="52"/>
      <c r="W1200" s="52"/>
      <c r="X1200" s="52"/>
      <c r="Y1200" s="52"/>
      <c r="Z1200" s="52"/>
      <c r="AA1200" s="52"/>
      <c r="AB1200" s="52"/>
      <c r="AC1200" s="52"/>
    </row>
    <row r="1201">
      <c r="A1201" s="52"/>
      <c r="B1201" s="63" t="s">
        <v>1536</v>
      </c>
      <c r="C1201" s="52"/>
      <c r="D1201" s="49">
        <v>1.0</v>
      </c>
      <c r="E1201" s="52"/>
      <c r="F1201" s="52"/>
      <c r="G1201" s="52"/>
      <c r="H1201" s="52"/>
      <c r="I1201" s="52"/>
      <c r="J1201" s="52"/>
      <c r="K1201" s="52"/>
      <c r="L1201" s="52"/>
      <c r="M1201" s="52"/>
      <c r="N1201" s="52"/>
      <c r="O1201" s="52"/>
      <c r="P1201" s="52"/>
      <c r="Q1201" s="52"/>
      <c r="R1201" s="52"/>
      <c r="S1201" s="52"/>
      <c r="T1201" s="52"/>
      <c r="U1201" s="52"/>
      <c r="V1201" s="52"/>
      <c r="W1201" s="52"/>
      <c r="X1201" s="52"/>
      <c r="Y1201" s="52"/>
      <c r="Z1201" s="52"/>
      <c r="AA1201" s="52"/>
      <c r="AB1201" s="52"/>
      <c r="AC1201" s="52"/>
    </row>
    <row r="1202">
      <c r="A1202" s="48">
        <v>44612.0</v>
      </c>
      <c r="B1202" s="63" t="s">
        <v>1537</v>
      </c>
      <c r="C1202" s="49" t="s">
        <v>1538</v>
      </c>
      <c r="D1202" s="49">
        <v>16.0</v>
      </c>
      <c r="E1202" s="50">
        <v>5.59</v>
      </c>
      <c r="F1202" s="52"/>
      <c r="G1202" s="52"/>
      <c r="H1202" s="52"/>
      <c r="I1202" s="52"/>
      <c r="J1202" s="52"/>
      <c r="K1202" s="52"/>
      <c r="L1202" s="52"/>
      <c r="M1202" s="52"/>
      <c r="N1202" s="52"/>
      <c r="O1202" s="52"/>
      <c r="P1202" s="52"/>
      <c r="Q1202" s="52"/>
      <c r="R1202" s="52"/>
      <c r="S1202" s="52"/>
      <c r="T1202" s="52"/>
      <c r="U1202" s="52"/>
      <c r="V1202" s="52"/>
      <c r="W1202" s="52"/>
      <c r="X1202" s="52"/>
      <c r="Y1202" s="52"/>
      <c r="Z1202" s="52"/>
      <c r="AA1202" s="52"/>
      <c r="AB1202" s="52"/>
      <c r="AC1202" s="52"/>
    </row>
    <row r="1203">
      <c r="A1203" s="52"/>
      <c r="B1203" s="63" t="s">
        <v>1539</v>
      </c>
      <c r="C1203" s="49" t="s">
        <v>1540</v>
      </c>
      <c r="D1203" s="49">
        <v>12.0</v>
      </c>
      <c r="E1203" s="50">
        <v>9.75</v>
      </c>
      <c r="F1203" s="52"/>
      <c r="G1203" s="52"/>
      <c r="H1203" s="52"/>
      <c r="I1203" s="52"/>
      <c r="J1203" s="52"/>
      <c r="K1203" s="52"/>
      <c r="L1203" s="52"/>
      <c r="M1203" s="52"/>
      <c r="N1203" s="52"/>
      <c r="O1203" s="52"/>
      <c r="P1203" s="52"/>
      <c r="Q1203" s="52"/>
      <c r="R1203" s="52"/>
      <c r="S1203" s="52"/>
      <c r="T1203" s="52"/>
      <c r="U1203" s="52"/>
      <c r="V1203" s="52"/>
      <c r="W1203" s="52"/>
      <c r="X1203" s="52"/>
      <c r="Y1203" s="52"/>
      <c r="Z1203" s="52"/>
      <c r="AA1203" s="52"/>
      <c r="AB1203" s="52"/>
      <c r="AC1203" s="52"/>
    </row>
    <row r="1204">
      <c r="A1204" s="52"/>
      <c r="B1204" s="63" t="s">
        <v>1541</v>
      </c>
      <c r="C1204" s="49" t="s">
        <v>1542</v>
      </c>
      <c r="D1204" s="49">
        <v>5.0</v>
      </c>
      <c r="E1204" s="50">
        <v>10.49</v>
      </c>
      <c r="F1204" s="52"/>
      <c r="G1204" s="52"/>
      <c r="H1204" s="52"/>
      <c r="I1204" s="52"/>
      <c r="J1204" s="52"/>
      <c r="K1204" s="52"/>
      <c r="L1204" s="52"/>
      <c r="M1204" s="52"/>
      <c r="N1204" s="52"/>
      <c r="O1204" s="52"/>
      <c r="P1204" s="52"/>
      <c r="Q1204" s="52"/>
      <c r="R1204" s="52"/>
      <c r="S1204" s="52"/>
      <c r="T1204" s="52"/>
      <c r="U1204" s="52"/>
      <c r="V1204" s="52"/>
      <c r="W1204" s="52"/>
      <c r="X1204" s="52"/>
      <c r="Y1204" s="52"/>
      <c r="Z1204" s="52"/>
      <c r="AA1204" s="52"/>
      <c r="AB1204" s="52"/>
      <c r="AC1204" s="52"/>
    </row>
    <row r="1205">
      <c r="A1205" s="52"/>
      <c r="B1205" s="79"/>
      <c r="C1205" s="52"/>
      <c r="D1205" s="52"/>
      <c r="E1205" s="52"/>
      <c r="F1205" s="52"/>
      <c r="G1205" s="52"/>
      <c r="H1205" s="52"/>
      <c r="I1205" s="52"/>
      <c r="J1205" s="52"/>
      <c r="K1205" s="52"/>
      <c r="L1205" s="52"/>
      <c r="M1205" s="52"/>
      <c r="N1205" s="52"/>
      <c r="O1205" s="52"/>
      <c r="P1205" s="52"/>
      <c r="Q1205" s="52"/>
      <c r="R1205" s="52"/>
      <c r="S1205" s="52"/>
      <c r="T1205" s="52"/>
      <c r="U1205" s="52"/>
      <c r="V1205" s="52"/>
      <c r="W1205" s="52"/>
      <c r="X1205" s="52"/>
      <c r="Y1205" s="52"/>
      <c r="Z1205" s="52"/>
      <c r="AA1205" s="52"/>
      <c r="AB1205" s="52"/>
      <c r="AC1205" s="52"/>
    </row>
    <row r="1206">
      <c r="A1206" s="52"/>
      <c r="B1206" s="79"/>
      <c r="C1206" s="52"/>
      <c r="D1206" s="52"/>
      <c r="E1206" s="52"/>
      <c r="F1206" s="52"/>
      <c r="G1206" s="52"/>
      <c r="H1206" s="52"/>
      <c r="I1206" s="52"/>
      <c r="J1206" s="52"/>
      <c r="K1206" s="52"/>
      <c r="L1206" s="52"/>
      <c r="M1206" s="52"/>
      <c r="N1206" s="52"/>
      <c r="O1206" s="52"/>
      <c r="P1206" s="52"/>
      <c r="Q1206" s="52"/>
      <c r="R1206" s="52"/>
      <c r="S1206" s="52"/>
      <c r="T1206" s="52"/>
      <c r="U1206" s="52"/>
      <c r="V1206" s="52"/>
      <c r="W1206" s="52"/>
      <c r="X1206" s="52"/>
      <c r="Y1206" s="52"/>
      <c r="Z1206" s="52"/>
      <c r="AA1206" s="52"/>
      <c r="AB1206" s="52"/>
      <c r="AC1206" s="52"/>
    </row>
    <row r="1207">
      <c r="A1207" s="52"/>
      <c r="B1207" s="79"/>
      <c r="C1207" s="52"/>
      <c r="D1207" s="52"/>
      <c r="E1207" s="52"/>
      <c r="F1207" s="52"/>
      <c r="G1207" s="52"/>
      <c r="H1207" s="52"/>
      <c r="I1207" s="52"/>
      <c r="J1207" s="52"/>
      <c r="K1207" s="52"/>
      <c r="L1207" s="52"/>
      <c r="M1207" s="52"/>
      <c r="N1207" s="52"/>
      <c r="O1207" s="52"/>
      <c r="P1207" s="52"/>
      <c r="Q1207" s="52"/>
      <c r="R1207" s="52"/>
      <c r="S1207" s="52"/>
      <c r="T1207" s="52"/>
      <c r="U1207" s="52"/>
      <c r="V1207" s="52"/>
      <c r="W1207" s="52"/>
      <c r="X1207" s="52"/>
      <c r="Y1207" s="52"/>
      <c r="Z1207" s="52"/>
      <c r="AA1207" s="52"/>
      <c r="AB1207" s="52"/>
      <c r="AC1207" s="52"/>
    </row>
    <row r="1208">
      <c r="A1208" s="52"/>
      <c r="B1208" s="79"/>
      <c r="C1208" s="52"/>
      <c r="D1208" s="52"/>
      <c r="E1208" s="52"/>
      <c r="F1208" s="52"/>
      <c r="G1208" s="52"/>
      <c r="H1208" s="52"/>
      <c r="I1208" s="52"/>
      <c r="J1208" s="52"/>
      <c r="K1208" s="52"/>
      <c r="L1208" s="52"/>
      <c r="M1208" s="52"/>
      <c r="N1208" s="52"/>
      <c r="O1208" s="52"/>
      <c r="P1208" s="52"/>
      <c r="Q1208" s="52"/>
      <c r="R1208" s="52"/>
      <c r="S1208" s="52"/>
      <c r="T1208" s="52"/>
      <c r="U1208" s="52"/>
      <c r="V1208" s="52"/>
      <c r="W1208" s="52"/>
      <c r="X1208" s="52"/>
      <c r="Y1208" s="52"/>
      <c r="Z1208" s="52"/>
      <c r="AA1208" s="52"/>
      <c r="AB1208" s="52"/>
      <c r="AC1208" s="52"/>
    </row>
    <row r="1209">
      <c r="A1209" s="52"/>
      <c r="B1209" s="79"/>
      <c r="C1209" s="52"/>
      <c r="D1209" s="52"/>
      <c r="E1209" s="52"/>
      <c r="F1209" s="52"/>
      <c r="G1209" s="52"/>
      <c r="H1209" s="52"/>
      <c r="I1209" s="52"/>
      <c r="J1209" s="52"/>
      <c r="K1209" s="52"/>
      <c r="L1209" s="52"/>
      <c r="M1209" s="52"/>
      <c r="N1209" s="52"/>
      <c r="O1209" s="52"/>
      <c r="P1209" s="52"/>
      <c r="Q1209" s="52"/>
      <c r="R1209" s="52"/>
      <c r="S1209" s="52"/>
      <c r="T1209" s="52"/>
      <c r="U1209" s="52"/>
      <c r="V1209" s="52"/>
      <c r="W1209" s="52"/>
      <c r="X1209" s="52"/>
      <c r="Y1209" s="52"/>
      <c r="Z1209" s="52"/>
      <c r="AA1209" s="52"/>
      <c r="AB1209" s="52"/>
      <c r="AC1209" s="52"/>
    </row>
    <row r="1210">
      <c r="A1210" s="52"/>
      <c r="B1210" s="79"/>
      <c r="C1210" s="52"/>
      <c r="D1210" s="52"/>
      <c r="E1210" s="52"/>
      <c r="F1210" s="52"/>
      <c r="G1210" s="52"/>
      <c r="H1210" s="52"/>
      <c r="I1210" s="52"/>
      <c r="J1210" s="52"/>
      <c r="K1210" s="52"/>
      <c r="L1210" s="52"/>
      <c r="M1210" s="52"/>
      <c r="N1210" s="52"/>
      <c r="O1210" s="52"/>
      <c r="P1210" s="52"/>
      <c r="Q1210" s="52"/>
      <c r="R1210" s="52"/>
      <c r="S1210" s="52"/>
      <c r="T1210" s="52"/>
      <c r="U1210" s="52"/>
      <c r="V1210" s="52"/>
      <c r="W1210" s="52"/>
      <c r="X1210" s="52"/>
      <c r="Y1210" s="52"/>
      <c r="Z1210" s="52"/>
      <c r="AA1210" s="52"/>
      <c r="AB1210" s="52"/>
      <c r="AC1210" s="52"/>
    </row>
    <row r="1211">
      <c r="A1211" s="52"/>
      <c r="B1211" s="79"/>
      <c r="C1211" s="52"/>
      <c r="D1211" s="52"/>
      <c r="E1211" s="52"/>
      <c r="F1211" s="52"/>
      <c r="G1211" s="52"/>
      <c r="H1211" s="52"/>
      <c r="I1211" s="52"/>
      <c r="J1211" s="52"/>
      <c r="K1211" s="52"/>
      <c r="L1211" s="52"/>
      <c r="M1211" s="52"/>
      <c r="N1211" s="52"/>
      <c r="O1211" s="52"/>
      <c r="P1211" s="52"/>
      <c r="Q1211" s="52"/>
      <c r="R1211" s="52"/>
      <c r="S1211" s="52"/>
      <c r="T1211" s="52"/>
      <c r="U1211" s="52"/>
      <c r="V1211" s="52"/>
      <c r="W1211" s="52"/>
      <c r="X1211" s="52"/>
      <c r="Y1211" s="52"/>
      <c r="Z1211" s="52"/>
      <c r="AA1211" s="52"/>
      <c r="AB1211" s="52"/>
      <c r="AC1211" s="52"/>
    </row>
    <row r="1212">
      <c r="A1212" s="52"/>
      <c r="B1212" s="79"/>
      <c r="C1212" s="52"/>
      <c r="D1212" s="52"/>
      <c r="E1212" s="52"/>
      <c r="F1212" s="52"/>
      <c r="G1212" s="52"/>
      <c r="H1212" s="52"/>
      <c r="I1212" s="52"/>
      <c r="J1212" s="52"/>
      <c r="K1212" s="52"/>
      <c r="L1212" s="52"/>
      <c r="M1212" s="52"/>
      <c r="N1212" s="52"/>
      <c r="O1212" s="52"/>
      <c r="P1212" s="52"/>
      <c r="Q1212" s="52"/>
      <c r="R1212" s="52"/>
      <c r="S1212" s="52"/>
      <c r="T1212" s="52"/>
      <c r="U1212" s="52"/>
      <c r="V1212" s="52"/>
      <c r="W1212" s="52"/>
      <c r="X1212" s="52"/>
      <c r="Y1212" s="52"/>
      <c r="Z1212" s="52"/>
      <c r="AA1212" s="52"/>
      <c r="AB1212" s="52"/>
      <c r="AC1212" s="52"/>
    </row>
    <row r="1213">
      <c r="A1213" s="52"/>
      <c r="B1213" s="79"/>
      <c r="C1213" s="52"/>
      <c r="D1213" s="52"/>
      <c r="E1213" s="52"/>
      <c r="F1213" s="52"/>
      <c r="G1213" s="52"/>
      <c r="H1213" s="52"/>
      <c r="I1213" s="52"/>
      <c r="J1213" s="52"/>
      <c r="K1213" s="52"/>
      <c r="L1213" s="52"/>
      <c r="M1213" s="52"/>
      <c r="N1213" s="52"/>
      <c r="O1213" s="52"/>
      <c r="P1213" s="52"/>
      <c r="Q1213" s="52"/>
      <c r="R1213" s="52"/>
      <c r="S1213" s="52"/>
      <c r="T1213" s="52"/>
      <c r="U1213" s="52"/>
      <c r="V1213" s="52"/>
      <c r="W1213" s="52"/>
      <c r="X1213" s="52"/>
      <c r="Y1213" s="52"/>
      <c r="Z1213" s="52"/>
      <c r="AA1213" s="52"/>
      <c r="AB1213" s="52"/>
      <c r="AC1213" s="52"/>
    </row>
    <row r="1214">
      <c r="A1214" s="52"/>
      <c r="B1214" s="79"/>
      <c r="C1214" s="52"/>
      <c r="D1214" s="52"/>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c r="AA1214" s="52"/>
      <c r="AB1214" s="52"/>
      <c r="AC1214" s="52"/>
    </row>
    <row r="1215">
      <c r="A1215" s="52"/>
      <c r="B1215" s="79"/>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c r="AA1215" s="52"/>
      <c r="AB1215" s="52"/>
      <c r="AC1215" s="52"/>
    </row>
    <row r="1216">
      <c r="A1216" s="52"/>
      <c r="B1216" s="79"/>
      <c r="C1216" s="52"/>
      <c r="D1216" s="52"/>
      <c r="E1216" s="52"/>
      <c r="F1216" s="52"/>
      <c r="G1216" s="52"/>
      <c r="H1216" s="52"/>
      <c r="I1216" s="52"/>
      <c r="J1216" s="52"/>
      <c r="K1216" s="52"/>
      <c r="L1216" s="52"/>
      <c r="M1216" s="52"/>
      <c r="N1216" s="52"/>
      <c r="O1216" s="52"/>
      <c r="P1216" s="52"/>
      <c r="Q1216" s="52"/>
      <c r="R1216" s="52"/>
      <c r="S1216" s="52"/>
      <c r="T1216" s="52"/>
      <c r="U1216" s="52"/>
      <c r="V1216" s="52"/>
      <c r="W1216" s="52"/>
      <c r="X1216" s="52"/>
      <c r="Y1216" s="52"/>
      <c r="Z1216" s="52"/>
      <c r="AA1216" s="52"/>
      <c r="AB1216" s="52"/>
      <c r="AC1216" s="52"/>
    </row>
    <row r="1217">
      <c r="A1217" s="52"/>
      <c r="B1217" s="79"/>
      <c r="C1217" s="52"/>
      <c r="D1217" s="52"/>
      <c r="E1217" s="52"/>
      <c r="F1217" s="52"/>
      <c r="G1217" s="52"/>
      <c r="H1217" s="52"/>
      <c r="I1217" s="52"/>
      <c r="J1217" s="52"/>
      <c r="K1217" s="52"/>
      <c r="L1217" s="52"/>
      <c r="M1217" s="52"/>
      <c r="N1217" s="52"/>
      <c r="O1217" s="52"/>
      <c r="P1217" s="52"/>
      <c r="Q1217" s="52"/>
      <c r="R1217" s="52"/>
      <c r="S1217" s="52"/>
      <c r="T1217" s="52"/>
      <c r="U1217" s="52"/>
      <c r="V1217" s="52"/>
      <c r="W1217" s="52"/>
      <c r="X1217" s="52"/>
      <c r="Y1217" s="52"/>
      <c r="Z1217" s="52"/>
      <c r="AA1217" s="52"/>
      <c r="AB1217" s="52"/>
      <c r="AC1217" s="52"/>
    </row>
    <row r="1218">
      <c r="A1218" s="52"/>
      <c r="B1218" s="79"/>
      <c r="C1218" s="52"/>
      <c r="D1218" s="52"/>
      <c r="E1218" s="52"/>
      <c r="F1218" s="52"/>
      <c r="G1218" s="52"/>
      <c r="H1218" s="52"/>
      <c r="I1218" s="52"/>
      <c r="J1218" s="52"/>
      <c r="K1218" s="52"/>
      <c r="L1218" s="52"/>
      <c r="M1218" s="52"/>
      <c r="N1218" s="52"/>
      <c r="O1218" s="52"/>
      <c r="P1218" s="52"/>
      <c r="Q1218" s="52"/>
      <c r="R1218" s="52"/>
      <c r="S1218" s="52"/>
      <c r="T1218" s="52"/>
      <c r="U1218" s="52"/>
      <c r="V1218" s="52"/>
      <c r="W1218" s="52"/>
      <c r="X1218" s="52"/>
      <c r="Y1218" s="52"/>
      <c r="Z1218" s="52"/>
      <c r="AA1218" s="52"/>
      <c r="AB1218" s="52"/>
      <c r="AC1218" s="52"/>
    </row>
    <row r="1219">
      <c r="A1219" s="52"/>
      <c r="B1219" s="79"/>
      <c r="C1219" s="52"/>
      <c r="D1219" s="52"/>
      <c r="E1219" s="52"/>
      <c r="F1219" s="52"/>
      <c r="G1219" s="52"/>
      <c r="H1219" s="52"/>
      <c r="I1219" s="52"/>
      <c r="J1219" s="52"/>
      <c r="K1219" s="52"/>
      <c r="L1219" s="52"/>
      <c r="M1219" s="52"/>
      <c r="N1219" s="52"/>
      <c r="O1219" s="52"/>
      <c r="P1219" s="52"/>
      <c r="Q1219" s="52"/>
      <c r="R1219" s="52"/>
      <c r="S1219" s="52"/>
      <c r="T1219" s="52"/>
      <c r="U1219" s="52"/>
      <c r="V1219" s="52"/>
      <c r="W1219" s="52"/>
      <c r="X1219" s="52"/>
      <c r="Y1219" s="52"/>
      <c r="Z1219" s="52"/>
      <c r="AA1219" s="52"/>
      <c r="AB1219" s="52"/>
      <c r="AC1219" s="52"/>
    </row>
    <row r="1220">
      <c r="A1220" s="52"/>
      <c r="B1220" s="79"/>
      <c r="C1220" s="52"/>
      <c r="D1220" s="52"/>
      <c r="E1220" s="52"/>
      <c r="F1220" s="52"/>
      <c r="G1220" s="52"/>
      <c r="H1220" s="52"/>
      <c r="I1220" s="52"/>
      <c r="J1220" s="52"/>
      <c r="K1220" s="52"/>
      <c r="L1220" s="52"/>
      <c r="M1220" s="52"/>
      <c r="N1220" s="52"/>
      <c r="O1220" s="52"/>
      <c r="P1220" s="52"/>
      <c r="Q1220" s="52"/>
      <c r="R1220" s="52"/>
      <c r="S1220" s="52"/>
      <c r="T1220" s="52"/>
      <c r="U1220" s="52"/>
      <c r="V1220" s="52"/>
      <c r="W1220" s="52"/>
      <c r="X1220" s="52"/>
      <c r="Y1220" s="52"/>
      <c r="Z1220" s="52"/>
      <c r="AA1220" s="52"/>
      <c r="AB1220" s="52"/>
      <c r="AC1220" s="52"/>
    </row>
    <row r="1221">
      <c r="A1221" s="52"/>
      <c r="B1221" s="79"/>
      <c r="C1221" s="52"/>
      <c r="D1221" s="52"/>
      <c r="E1221" s="52"/>
      <c r="F1221" s="52"/>
      <c r="G1221" s="52"/>
      <c r="H1221" s="52"/>
      <c r="I1221" s="52"/>
      <c r="J1221" s="52"/>
      <c r="K1221" s="52"/>
      <c r="L1221" s="52"/>
      <c r="M1221" s="52"/>
      <c r="N1221" s="52"/>
      <c r="O1221" s="52"/>
      <c r="P1221" s="52"/>
      <c r="Q1221" s="52"/>
      <c r="R1221" s="52"/>
      <c r="S1221" s="52"/>
      <c r="T1221" s="52"/>
      <c r="U1221" s="52"/>
      <c r="V1221" s="52"/>
      <c r="W1221" s="52"/>
      <c r="X1221" s="52"/>
      <c r="Y1221" s="52"/>
      <c r="Z1221" s="52"/>
      <c r="AA1221" s="52"/>
      <c r="AB1221" s="52"/>
      <c r="AC1221" s="52"/>
    </row>
    <row r="1222">
      <c r="A1222" s="52"/>
      <c r="B1222" s="79"/>
      <c r="C1222" s="52"/>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Z1222" s="52"/>
      <c r="AA1222" s="52"/>
      <c r="AB1222" s="52"/>
      <c r="AC1222" s="52"/>
    </row>
    <row r="1223">
      <c r="A1223" s="52"/>
      <c r="B1223" s="79"/>
      <c r="C1223" s="52"/>
      <c r="D1223" s="52"/>
      <c r="E1223" s="52"/>
      <c r="F1223" s="52"/>
      <c r="G1223" s="52"/>
      <c r="H1223" s="52"/>
      <c r="I1223" s="52"/>
      <c r="J1223" s="52"/>
      <c r="K1223" s="52"/>
      <c r="L1223" s="52"/>
      <c r="M1223" s="52"/>
      <c r="N1223" s="52"/>
      <c r="O1223" s="52"/>
      <c r="P1223" s="52"/>
      <c r="Q1223" s="52"/>
      <c r="R1223" s="52"/>
      <c r="S1223" s="52"/>
      <c r="T1223" s="52"/>
      <c r="U1223" s="52"/>
      <c r="V1223" s="52"/>
      <c r="W1223" s="52"/>
      <c r="X1223" s="52"/>
      <c r="Y1223" s="52"/>
      <c r="Z1223" s="52"/>
      <c r="AA1223" s="52"/>
      <c r="AB1223" s="52"/>
      <c r="AC1223" s="52"/>
    </row>
    <row r="1224">
      <c r="A1224" s="52"/>
      <c r="B1224" s="79"/>
      <c r="C1224" s="52"/>
      <c r="D1224" s="52"/>
      <c r="E1224" s="52"/>
      <c r="F1224" s="52"/>
      <c r="G1224" s="52"/>
      <c r="H1224" s="52"/>
      <c r="I1224" s="52"/>
      <c r="J1224" s="52"/>
      <c r="K1224" s="52"/>
      <c r="L1224" s="52"/>
      <c r="M1224" s="52"/>
      <c r="N1224" s="52"/>
      <c r="O1224" s="52"/>
      <c r="P1224" s="52"/>
      <c r="Q1224" s="52"/>
      <c r="R1224" s="52"/>
      <c r="S1224" s="52"/>
      <c r="T1224" s="52"/>
      <c r="U1224" s="52"/>
      <c r="V1224" s="52"/>
      <c r="W1224" s="52"/>
      <c r="X1224" s="52"/>
      <c r="Y1224" s="52"/>
      <c r="Z1224" s="52"/>
      <c r="AA1224" s="52"/>
      <c r="AB1224" s="52"/>
      <c r="AC1224" s="52"/>
    </row>
    <row r="1225">
      <c r="A1225" s="52"/>
      <c r="B1225" s="79"/>
      <c r="C1225" s="52"/>
      <c r="D1225" s="52"/>
      <c r="E1225" s="52"/>
      <c r="F1225" s="52"/>
      <c r="G1225" s="52"/>
      <c r="H1225" s="52"/>
      <c r="I1225" s="52"/>
      <c r="J1225" s="52"/>
      <c r="K1225" s="52"/>
      <c r="L1225" s="52"/>
      <c r="M1225" s="52"/>
      <c r="N1225" s="52"/>
      <c r="O1225" s="52"/>
      <c r="P1225" s="52"/>
      <c r="Q1225" s="52"/>
      <c r="R1225" s="52"/>
      <c r="S1225" s="52"/>
      <c r="T1225" s="52"/>
      <c r="U1225" s="52"/>
      <c r="V1225" s="52"/>
      <c r="W1225" s="52"/>
      <c r="X1225" s="52"/>
      <c r="Y1225" s="52"/>
      <c r="Z1225" s="52"/>
      <c r="AA1225" s="52"/>
      <c r="AB1225" s="52"/>
      <c r="AC1225" s="52"/>
    </row>
    <row r="1226">
      <c r="A1226" s="52"/>
      <c r="B1226" s="79"/>
      <c r="C1226" s="52"/>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Z1226" s="52"/>
      <c r="AA1226" s="52"/>
      <c r="AB1226" s="52"/>
      <c r="AC1226" s="52"/>
    </row>
    <row r="1227">
      <c r="A1227" s="52"/>
      <c r="B1227" s="79"/>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c r="AA1227" s="52"/>
      <c r="AB1227" s="52"/>
      <c r="AC1227" s="52"/>
    </row>
    <row r="1228">
      <c r="A1228" s="52"/>
      <c r="B1228" s="79"/>
      <c r="C1228" s="52"/>
      <c r="D1228" s="52"/>
      <c r="E1228" s="52"/>
      <c r="F1228" s="52"/>
      <c r="G1228" s="52"/>
      <c r="H1228" s="52"/>
      <c r="I1228" s="52"/>
      <c r="J1228" s="52"/>
      <c r="K1228" s="52"/>
      <c r="L1228" s="52"/>
      <c r="M1228" s="52"/>
      <c r="N1228" s="52"/>
      <c r="O1228" s="52"/>
      <c r="P1228" s="52"/>
      <c r="Q1228" s="52"/>
      <c r="R1228" s="52"/>
      <c r="S1228" s="52"/>
      <c r="T1228" s="52"/>
      <c r="U1228" s="52"/>
      <c r="V1228" s="52"/>
      <c r="W1228" s="52"/>
      <c r="X1228" s="52"/>
      <c r="Y1228" s="52"/>
      <c r="Z1228" s="52"/>
      <c r="AA1228" s="52"/>
      <c r="AB1228" s="52"/>
      <c r="AC1228" s="52"/>
    </row>
    <row r="1229">
      <c r="A1229" s="52"/>
      <c r="B1229" s="79"/>
      <c r="C1229" s="52"/>
      <c r="D1229" s="52"/>
      <c r="E1229" s="52"/>
      <c r="F1229" s="52"/>
      <c r="G1229" s="52"/>
      <c r="H1229" s="52"/>
      <c r="I1229" s="52"/>
      <c r="J1229" s="52"/>
      <c r="K1229" s="52"/>
      <c r="L1229" s="52"/>
      <c r="M1229" s="52"/>
      <c r="N1229" s="52"/>
      <c r="O1229" s="52"/>
      <c r="P1229" s="52"/>
      <c r="Q1229" s="52"/>
      <c r="R1229" s="52"/>
      <c r="S1229" s="52"/>
      <c r="T1229" s="52"/>
      <c r="U1229" s="52"/>
      <c r="V1229" s="52"/>
      <c r="W1229" s="52"/>
      <c r="X1229" s="52"/>
      <c r="Y1229" s="52"/>
      <c r="Z1229" s="52"/>
      <c r="AA1229" s="52"/>
      <c r="AB1229" s="52"/>
      <c r="AC1229" s="52"/>
    </row>
    <row r="1230">
      <c r="A1230" s="52"/>
      <c r="B1230" s="79"/>
      <c r="C1230" s="52"/>
      <c r="D1230" s="52"/>
      <c r="E1230" s="52"/>
      <c r="F1230" s="52"/>
      <c r="G1230" s="52"/>
      <c r="H1230" s="52"/>
      <c r="I1230" s="52"/>
      <c r="J1230" s="52"/>
      <c r="K1230" s="52"/>
      <c r="L1230" s="52"/>
      <c r="M1230" s="52"/>
      <c r="N1230" s="52"/>
      <c r="O1230" s="52"/>
      <c r="P1230" s="52"/>
      <c r="Q1230" s="52"/>
      <c r="R1230" s="52"/>
      <c r="S1230" s="52"/>
      <c r="T1230" s="52"/>
      <c r="U1230" s="52"/>
      <c r="V1230" s="52"/>
      <c r="W1230" s="52"/>
      <c r="X1230" s="52"/>
      <c r="Y1230" s="52"/>
      <c r="Z1230" s="52"/>
      <c r="AA1230" s="52"/>
      <c r="AB1230" s="52"/>
      <c r="AC1230" s="52"/>
    </row>
    <row r="1231">
      <c r="A1231" s="52"/>
      <c r="B1231" s="79"/>
      <c r="C1231" s="52"/>
      <c r="D1231" s="52"/>
      <c r="E1231" s="52"/>
      <c r="F1231" s="52"/>
      <c r="G1231" s="52"/>
      <c r="H1231" s="52"/>
      <c r="I1231" s="52"/>
      <c r="J1231" s="52"/>
      <c r="K1231" s="52"/>
      <c r="L1231" s="52"/>
      <c r="M1231" s="52"/>
      <c r="N1231" s="52"/>
      <c r="O1231" s="52"/>
      <c r="P1231" s="52"/>
      <c r="Q1231" s="52"/>
      <c r="R1231" s="52"/>
      <c r="S1231" s="52"/>
      <c r="T1231" s="52"/>
      <c r="U1231" s="52"/>
      <c r="V1231" s="52"/>
      <c r="W1231" s="52"/>
      <c r="X1231" s="52"/>
      <c r="Y1231" s="52"/>
      <c r="Z1231" s="52"/>
      <c r="AA1231" s="52"/>
      <c r="AB1231" s="52"/>
      <c r="AC1231" s="52"/>
    </row>
    <row r="1232">
      <c r="A1232" s="52"/>
      <c r="B1232" s="79"/>
      <c r="C1232" s="52"/>
      <c r="D1232" s="52"/>
      <c r="E1232" s="52"/>
      <c r="F1232" s="52"/>
      <c r="G1232" s="52"/>
      <c r="H1232" s="52"/>
      <c r="I1232" s="52"/>
      <c r="J1232" s="52"/>
      <c r="K1232" s="52"/>
      <c r="L1232" s="52"/>
      <c r="M1232" s="52"/>
      <c r="N1232" s="52"/>
      <c r="O1232" s="52"/>
      <c r="P1232" s="52"/>
      <c r="Q1232" s="52"/>
      <c r="R1232" s="52"/>
      <c r="S1232" s="52"/>
      <c r="T1232" s="52"/>
      <c r="U1232" s="52"/>
      <c r="V1232" s="52"/>
      <c r="W1232" s="52"/>
      <c r="X1232" s="52"/>
      <c r="Y1232" s="52"/>
      <c r="Z1232" s="52"/>
      <c r="AA1232" s="52"/>
      <c r="AB1232" s="52"/>
      <c r="AC1232" s="52"/>
    </row>
    <row r="1233">
      <c r="A1233" s="52"/>
      <c r="B1233" s="79"/>
      <c r="C1233" s="52"/>
      <c r="D1233" s="52"/>
      <c r="E1233" s="52"/>
      <c r="F1233" s="52"/>
      <c r="G1233" s="52"/>
      <c r="H1233" s="52"/>
      <c r="I1233" s="52"/>
      <c r="J1233" s="52"/>
      <c r="K1233" s="52"/>
      <c r="L1233" s="52"/>
      <c r="M1233" s="52"/>
      <c r="N1233" s="52"/>
      <c r="O1233" s="52"/>
      <c r="P1233" s="52"/>
      <c r="Q1233" s="52"/>
      <c r="R1233" s="52"/>
      <c r="S1233" s="52"/>
      <c r="T1233" s="52"/>
      <c r="U1233" s="52"/>
      <c r="V1233" s="52"/>
      <c r="W1233" s="52"/>
      <c r="X1233" s="52"/>
      <c r="Y1233" s="52"/>
      <c r="Z1233" s="52"/>
      <c r="AA1233" s="52"/>
      <c r="AB1233" s="52"/>
      <c r="AC1233" s="52"/>
    </row>
    <row r="1234">
      <c r="A1234" s="52"/>
      <c r="B1234" s="79"/>
      <c r="C1234" s="52"/>
      <c r="D1234" s="52"/>
      <c r="E1234" s="52"/>
      <c r="F1234" s="52"/>
      <c r="G1234" s="52"/>
      <c r="H1234" s="52"/>
      <c r="I1234" s="52"/>
      <c r="J1234" s="52"/>
      <c r="K1234" s="52"/>
      <c r="L1234" s="52"/>
      <c r="M1234" s="52"/>
      <c r="N1234" s="52"/>
      <c r="O1234" s="52"/>
      <c r="P1234" s="52"/>
      <c r="Q1234" s="52"/>
      <c r="R1234" s="52"/>
      <c r="S1234" s="52"/>
      <c r="T1234" s="52"/>
      <c r="U1234" s="52"/>
      <c r="V1234" s="52"/>
      <c r="W1234" s="52"/>
      <c r="X1234" s="52"/>
      <c r="Y1234" s="52"/>
      <c r="Z1234" s="52"/>
      <c r="AA1234" s="52"/>
      <c r="AB1234" s="52"/>
      <c r="AC1234" s="52"/>
    </row>
    <row r="1235">
      <c r="A1235" s="52"/>
      <c r="B1235" s="79"/>
      <c r="C1235" s="52"/>
      <c r="D1235" s="52"/>
      <c r="E1235" s="52"/>
      <c r="F1235" s="52"/>
      <c r="G1235" s="52"/>
      <c r="H1235" s="52"/>
      <c r="I1235" s="52"/>
      <c r="J1235" s="52"/>
      <c r="K1235" s="52"/>
      <c r="L1235" s="52"/>
      <c r="M1235" s="52"/>
      <c r="N1235" s="52"/>
      <c r="O1235" s="52"/>
      <c r="P1235" s="52"/>
      <c r="Q1235" s="52"/>
      <c r="R1235" s="52"/>
      <c r="S1235" s="52"/>
      <c r="T1235" s="52"/>
      <c r="U1235" s="52"/>
      <c r="V1235" s="52"/>
      <c r="W1235" s="52"/>
      <c r="X1235" s="52"/>
      <c r="Y1235" s="52"/>
      <c r="Z1235" s="52"/>
      <c r="AA1235" s="52"/>
      <c r="AB1235" s="52"/>
      <c r="AC1235" s="52"/>
    </row>
    <row r="1236">
      <c r="A1236" s="52"/>
      <c r="B1236" s="79"/>
      <c r="C1236" s="52"/>
      <c r="D1236" s="52"/>
      <c r="E1236" s="52"/>
      <c r="F1236" s="52"/>
      <c r="G1236" s="52"/>
      <c r="H1236" s="52"/>
      <c r="I1236" s="52"/>
      <c r="J1236" s="52"/>
      <c r="K1236" s="52"/>
      <c r="L1236" s="52"/>
      <c r="M1236" s="52"/>
      <c r="N1236" s="52"/>
      <c r="O1236" s="52"/>
      <c r="P1236" s="52"/>
      <c r="Q1236" s="52"/>
      <c r="R1236" s="52"/>
      <c r="S1236" s="52"/>
      <c r="T1236" s="52"/>
      <c r="U1236" s="52"/>
      <c r="V1236" s="52"/>
      <c r="W1236" s="52"/>
      <c r="X1236" s="52"/>
      <c r="Y1236" s="52"/>
      <c r="Z1236" s="52"/>
      <c r="AA1236" s="52"/>
      <c r="AB1236" s="52"/>
      <c r="AC1236" s="52"/>
    </row>
    <row r="1237">
      <c r="A1237" s="52"/>
      <c r="B1237" s="79"/>
      <c r="C1237" s="52"/>
      <c r="D1237" s="52"/>
      <c r="E1237" s="52"/>
      <c r="F1237" s="52"/>
      <c r="G1237" s="52"/>
      <c r="H1237" s="52"/>
      <c r="I1237" s="52"/>
      <c r="J1237" s="52"/>
      <c r="K1237" s="52"/>
      <c r="L1237" s="52"/>
      <c r="M1237" s="52"/>
      <c r="N1237" s="52"/>
      <c r="O1237" s="52"/>
      <c r="P1237" s="52"/>
      <c r="Q1237" s="52"/>
      <c r="R1237" s="52"/>
      <c r="S1237" s="52"/>
      <c r="T1237" s="52"/>
      <c r="U1237" s="52"/>
      <c r="V1237" s="52"/>
      <c r="W1237" s="52"/>
      <c r="X1237" s="52"/>
      <c r="Y1237" s="52"/>
      <c r="Z1237" s="52"/>
      <c r="AA1237" s="52"/>
      <c r="AB1237" s="52"/>
      <c r="AC1237" s="52"/>
    </row>
    <row r="1238">
      <c r="A1238" s="52"/>
      <c r="B1238" s="79"/>
      <c r="C1238" s="52"/>
      <c r="D1238" s="52"/>
      <c r="E1238" s="52"/>
      <c r="F1238" s="52"/>
      <c r="G1238" s="52"/>
      <c r="H1238" s="52"/>
      <c r="I1238" s="52"/>
      <c r="J1238" s="52"/>
      <c r="K1238" s="52"/>
      <c r="L1238" s="52"/>
      <c r="M1238" s="52"/>
      <c r="N1238" s="52"/>
      <c r="O1238" s="52"/>
      <c r="P1238" s="52"/>
      <c r="Q1238" s="52"/>
      <c r="R1238" s="52"/>
      <c r="S1238" s="52"/>
      <c r="T1238" s="52"/>
      <c r="U1238" s="52"/>
      <c r="V1238" s="52"/>
      <c r="W1238" s="52"/>
      <c r="X1238" s="52"/>
      <c r="Y1238" s="52"/>
      <c r="Z1238" s="52"/>
      <c r="AA1238" s="52"/>
      <c r="AB1238" s="52"/>
      <c r="AC1238" s="52"/>
    </row>
    <row r="1239">
      <c r="A1239" s="52"/>
      <c r="B1239" s="79"/>
      <c r="C1239" s="52"/>
      <c r="D1239" s="52"/>
      <c r="E1239" s="52"/>
      <c r="F1239" s="52"/>
      <c r="G1239" s="52"/>
      <c r="H1239" s="52"/>
      <c r="I1239" s="52"/>
      <c r="J1239" s="52"/>
      <c r="K1239" s="52"/>
      <c r="L1239" s="52"/>
      <c r="M1239" s="52"/>
      <c r="N1239" s="52"/>
      <c r="O1239" s="52"/>
      <c r="P1239" s="52"/>
      <c r="Q1239" s="52"/>
      <c r="R1239" s="52"/>
      <c r="S1239" s="52"/>
      <c r="T1239" s="52"/>
      <c r="U1239" s="52"/>
      <c r="V1239" s="52"/>
      <c r="W1239" s="52"/>
      <c r="X1239" s="52"/>
      <c r="Y1239" s="52"/>
      <c r="Z1239" s="52"/>
      <c r="AA1239" s="52"/>
      <c r="AB1239" s="52"/>
      <c r="AC1239" s="52"/>
    </row>
    <row r="1240">
      <c r="A1240" s="52"/>
      <c r="B1240" s="79"/>
      <c r="C1240" s="52"/>
      <c r="D1240" s="52"/>
      <c r="E1240" s="52"/>
      <c r="F1240" s="52"/>
      <c r="G1240" s="52"/>
      <c r="H1240" s="52"/>
      <c r="I1240" s="52"/>
      <c r="J1240" s="52"/>
      <c r="K1240" s="52"/>
      <c r="L1240" s="52"/>
      <c r="M1240" s="52"/>
      <c r="N1240" s="52"/>
      <c r="O1240" s="52"/>
      <c r="P1240" s="52"/>
      <c r="Q1240" s="52"/>
      <c r="R1240" s="52"/>
      <c r="S1240" s="52"/>
      <c r="T1240" s="52"/>
      <c r="U1240" s="52"/>
      <c r="V1240" s="52"/>
      <c r="W1240" s="52"/>
      <c r="X1240" s="52"/>
      <c r="Y1240" s="52"/>
      <c r="Z1240" s="52"/>
      <c r="AA1240" s="52"/>
      <c r="AB1240" s="52"/>
      <c r="AC1240" s="52"/>
    </row>
    <row r="1241">
      <c r="A1241" s="52"/>
      <c r="B1241" s="79"/>
      <c r="C1241" s="52"/>
      <c r="D1241" s="52"/>
      <c r="E1241" s="52"/>
      <c r="F1241" s="52"/>
      <c r="G1241" s="52"/>
      <c r="H1241" s="52"/>
      <c r="I1241" s="52"/>
      <c r="J1241" s="52"/>
      <c r="K1241" s="52"/>
      <c r="L1241" s="52"/>
      <c r="M1241" s="52"/>
      <c r="N1241" s="52"/>
      <c r="O1241" s="52"/>
      <c r="P1241" s="52"/>
      <c r="Q1241" s="52"/>
      <c r="R1241" s="52"/>
      <c r="S1241" s="52"/>
      <c r="T1241" s="52"/>
      <c r="U1241" s="52"/>
      <c r="V1241" s="52"/>
      <c r="W1241" s="52"/>
      <c r="X1241" s="52"/>
      <c r="Y1241" s="52"/>
      <c r="Z1241" s="52"/>
      <c r="AA1241" s="52"/>
      <c r="AB1241" s="52"/>
      <c r="AC1241" s="52"/>
    </row>
    <row r="1242">
      <c r="A1242" s="52"/>
      <c r="B1242" s="79"/>
      <c r="C1242" s="52"/>
      <c r="D1242" s="52"/>
      <c r="E1242" s="52"/>
      <c r="F1242" s="52"/>
      <c r="G1242" s="52"/>
      <c r="H1242" s="52"/>
      <c r="I1242" s="52"/>
      <c r="J1242" s="52"/>
      <c r="K1242" s="52"/>
      <c r="L1242" s="52"/>
      <c r="M1242" s="52"/>
      <c r="N1242" s="52"/>
      <c r="O1242" s="52"/>
      <c r="P1242" s="52"/>
      <c r="Q1242" s="52"/>
      <c r="R1242" s="52"/>
      <c r="S1242" s="52"/>
      <c r="T1242" s="52"/>
      <c r="U1242" s="52"/>
      <c r="V1242" s="52"/>
      <c r="W1242" s="52"/>
      <c r="X1242" s="52"/>
      <c r="Y1242" s="52"/>
      <c r="Z1242" s="52"/>
      <c r="AA1242" s="52"/>
      <c r="AB1242" s="52"/>
      <c r="AC1242" s="52"/>
    </row>
    <row r="1243">
      <c r="A1243" s="52"/>
      <c r="B1243" s="79"/>
      <c r="C1243" s="52"/>
      <c r="D1243" s="52"/>
      <c r="E1243" s="52"/>
      <c r="F1243" s="52"/>
      <c r="G1243" s="52"/>
      <c r="H1243" s="52"/>
      <c r="I1243" s="52"/>
      <c r="J1243" s="52"/>
      <c r="K1243" s="52"/>
      <c r="L1243" s="52"/>
      <c r="M1243" s="52"/>
      <c r="N1243" s="52"/>
      <c r="O1243" s="52"/>
      <c r="P1243" s="52"/>
      <c r="Q1243" s="52"/>
      <c r="R1243" s="52"/>
      <c r="S1243" s="52"/>
      <c r="T1243" s="52"/>
      <c r="U1243" s="52"/>
      <c r="V1243" s="52"/>
      <c r="W1243" s="52"/>
      <c r="X1243" s="52"/>
      <c r="Y1243" s="52"/>
      <c r="Z1243" s="52"/>
      <c r="AA1243" s="52"/>
      <c r="AB1243" s="52"/>
      <c r="AC1243" s="52"/>
    </row>
    <row r="1244">
      <c r="A1244" s="52"/>
      <c r="B1244" s="79"/>
      <c r="C1244" s="52"/>
      <c r="D1244" s="52"/>
      <c r="E1244" s="52"/>
      <c r="F1244" s="52"/>
      <c r="G1244" s="52"/>
      <c r="H1244" s="52"/>
      <c r="I1244" s="52"/>
      <c r="J1244" s="52"/>
      <c r="K1244" s="52"/>
      <c r="L1244" s="52"/>
      <c r="M1244" s="52"/>
      <c r="N1244" s="52"/>
      <c r="O1244" s="52"/>
      <c r="P1244" s="52"/>
      <c r="Q1244" s="52"/>
      <c r="R1244" s="52"/>
      <c r="S1244" s="52"/>
      <c r="T1244" s="52"/>
      <c r="U1244" s="52"/>
      <c r="V1244" s="52"/>
      <c r="W1244" s="52"/>
      <c r="X1244" s="52"/>
      <c r="Y1244" s="52"/>
      <c r="Z1244" s="52"/>
      <c r="AA1244" s="52"/>
      <c r="AB1244" s="52"/>
      <c r="AC1244" s="52"/>
    </row>
    <row r="1245">
      <c r="A1245" s="52"/>
      <c r="B1245" s="79"/>
      <c r="C1245" s="52"/>
      <c r="D1245" s="52"/>
      <c r="E1245" s="52"/>
      <c r="F1245" s="52"/>
      <c r="G1245" s="52"/>
      <c r="H1245" s="52"/>
      <c r="I1245" s="52"/>
      <c r="J1245" s="52"/>
      <c r="K1245" s="52"/>
      <c r="L1245" s="52"/>
      <c r="M1245" s="52"/>
      <c r="N1245" s="52"/>
      <c r="O1245" s="52"/>
      <c r="P1245" s="52"/>
      <c r="Q1245" s="52"/>
      <c r="R1245" s="52"/>
      <c r="S1245" s="52"/>
      <c r="T1245" s="52"/>
      <c r="U1245" s="52"/>
      <c r="V1245" s="52"/>
      <c r="W1245" s="52"/>
      <c r="X1245" s="52"/>
      <c r="Y1245" s="52"/>
      <c r="Z1245" s="52"/>
      <c r="AA1245" s="52"/>
      <c r="AB1245" s="52"/>
      <c r="AC1245" s="52"/>
    </row>
  </sheetData>
  <conditionalFormatting sqref="E2:E798 E800:E1245">
    <cfRule type="notContainsText" dxfId="0" priority="1" operator="notContains" text="$">
      <formula>ISERROR(SEARCH(("$"),(E2)))</formula>
    </cfRule>
  </conditionalFormatting>
  <conditionalFormatting sqref="C1:C1245 B629">
    <cfRule type="containsText" dxfId="1" priority="2" operator="containsText" text="Seasonal">
      <formula>NOT(ISERROR(SEARCH(("Seasonal"),(C1))))</formula>
    </cfRule>
  </conditionalFormatting>
  <conditionalFormatting sqref="C1:C1245 B629">
    <cfRule type="containsText" dxfId="1" priority="3" operator="containsText" text="Holiday">
      <formula>NOT(ISERROR(SEARCH(("Holiday"),(C1))))</formula>
    </cfRule>
  </conditionalFormatting>
  <conditionalFormatting sqref="C1:C1245 B629">
    <cfRule type="containsText" dxfId="2" priority="4" operator="containsText" text="Nothing">
      <formula>NOT(ISERROR(SEARCH(("Nothing"),(C1))))</formula>
    </cfRule>
  </conditionalFormatting>
  <conditionalFormatting sqref="C1:C1245 B629">
    <cfRule type="containsText" dxfId="3" priority="5" operator="containsText" text="Slashed">
      <formula>NOT(ISERROR(SEARCH(("Slashed"),(C1))))</formula>
    </cfRule>
  </conditionalFormatting>
  <hyperlinks>
    <hyperlink display="Grand Total Wasted/Saved" location="'GRAND TOTALS'!A1" ref="J1"/>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8.25"/>
    <col customWidth="1" min="2" max="2" width="25.25"/>
    <col customWidth="1" min="3" max="3" width="24.38"/>
    <col customWidth="1" min="4" max="4" width="7.5"/>
    <col customWidth="1" min="5" max="5" width="13.38"/>
    <col customWidth="1" min="6" max="6" width="12.5"/>
    <col customWidth="1" min="7" max="7" width="12.38"/>
    <col customWidth="1" min="8" max="8" width="9.5"/>
    <col customWidth="1" min="9" max="9" width="14.25"/>
  </cols>
  <sheetData>
    <row r="1">
      <c r="A1" s="44"/>
      <c r="B1" s="44" t="s">
        <v>31</v>
      </c>
      <c r="C1" s="44" t="s">
        <v>32</v>
      </c>
      <c r="D1" s="44" t="s">
        <v>33</v>
      </c>
      <c r="E1" s="44" t="s">
        <v>34</v>
      </c>
      <c r="F1" s="44" t="s">
        <v>35</v>
      </c>
      <c r="G1" s="45" t="s">
        <v>36</v>
      </c>
      <c r="H1" s="44" t="s">
        <v>26</v>
      </c>
      <c r="I1" s="44" t="s">
        <v>37</v>
      </c>
      <c r="J1" s="46" t="s">
        <v>38</v>
      </c>
      <c r="K1" s="44" t="s">
        <v>1543</v>
      </c>
      <c r="L1" s="47"/>
      <c r="M1" s="47"/>
      <c r="N1" s="47"/>
      <c r="O1" s="47"/>
      <c r="P1" s="47"/>
      <c r="Q1" s="47"/>
      <c r="R1" s="47"/>
      <c r="S1" s="47"/>
      <c r="T1" s="47"/>
      <c r="U1" s="47"/>
      <c r="V1" s="47"/>
      <c r="W1" s="47"/>
      <c r="X1" s="47"/>
      <c r="Y1" s="47"/>
      <c r="Z1" s="47"/>
      <c r="AA1" s="47"/>
      <c r="AB1" s="47"/>
      <c r="AC1" s="47"/>
    </row>
    <row r="2">
      <c r="A2" s="48">
        <v>43798.0</v>
      </c>
      <c r="B2" s="49" t="s">
        <v>1544</v>
      </c>
      <c r="C2" s="49" t="s">
        <v>46</v>
      </c>
      <c r="D2" s="49">
        <v>1.0</v>
      </c>
      <c r="E2" s="50">
        <v>0.99</v>
      </c>
      <c r="F2" s="50">
        <f t="shared" ref="F2:F8" si="1">MULTIPLY(D2, E2)</f>
        <v>0.99</v>
      </c>
      <c r="G2" s="51"/>
      <c r="H2" s="52"/>
      <c r="I2" s="49">
        <f>Round(AVERAGE(H2:H1267), 2)</f>
        <v>924.38</v>
      </c>
      <c r="J2" s="53">
        <f>SUM(G2:G1267)</f>
        <v>5822.61</v>
      </c>
      <c r="K2" s="52">
        <f>sum(D2:D1267)</f>
        <v>9418</v>
      </c>
      <c r="L2" s="52"/>
      <c r="M2" s="52"/>
      <c r="N2" s="52"/>
      <c r="O2" s="52"/>
      <c r="P2" s="52"/>
      <c r="Q2" s="52"/>
      <c r="R2" s="52"/>
      <c r="S2" s="52"/>
      <c r="T2" s="52"/>
      <c r="U2" s="52"/>
      <c r="V2" s="52"/>
      <c r="W2" s="52"/>
      <c r="X2" s="52"/>
      <c r="Y2" s="52"/>
      <c r="Z2" s="52"/>
      <c r="AA2" s="52"/>
      <c r="AB2" s="52"/>
      <c r="AC2" s="52"/>
    </row>
    <row r="3">
      <c r="A3" s="48">
        <v>43800.0</v>
      </c>
      <c r="B3" s="49" t="s">
        <v>1545</v>
      </c>
      <c r="C3" s="49" t="s">
        <v>46</v>
      </c>
      <c r="D3" s="49">
        <v>1.0</v>
      </c>
      <c r="E3" s="50">
        <v>8.99</v>
      </c>
      <c r="F3" s="50">
        <f t="shared" si="1"/>
        <v>8.99</v>
      </c>
      <c r="G3" s="51"/>
      <c r="H3" s="54">
        <f>SUM(F2, F3)</f>
        <v>9.98</v>
      </c>
      <c r="I3" s="44" t="s">
        <v>44</v>
      </c>
      <c r="J3" s="54">
        <f>SUM(F2:F1267)</f>
        <v>42278.098</v>
      </c>
      <c r="K3" s="52"/>
      <c r="L3" s="52"/>
      <c r="M3" s="52"/>
      <c r="N3" s="52"/>
      <c r="O3" s="52"/>
      <c r="P3" s="52"/>
      <c r="Q3" s="52"/>
      <c r="R3" s="52"/>
      <c r="S3" s="52"/>
      <c r="T3" s="52"/>
      <c r="U3" s="52"/>
      <c r="V3" s="52"/>
      <c r="W3" s="52"/>
      <c r="X3" s="52"/>
      <c r="Y3" s="52"/>
      <c r="Z3" s="52"/>
      <c r="AA3" s="52"/>
      <c r="AB3" s="52"/>
      <c r="AC3" s="52"/>
    </row>
    <row r="4">
      <c r="A4" s="48">
        <v>43808.0</v>
      </c>
      <c r="B4" s="49" t="s">
        <v>1546</v>
      </c>
      <c r="C4" s="49" t="s">
        <v>617</v>
      </c>
      <c r="D4" s="49">
        <v>5.0</v>
      </c>
      <c r="E4" s="50">
        <v>5.99</v>
      </c>
      <c r="F4" s="50">
        <f t="shared" si="1"/>
        <v>29.95</v>
      </c>
      <c r="G4" s="51"/>
      <c r="H4" s="52"/>
      <c r="I4" s="52">
        <f>MAX(H2:H1267)</f>
        <v>16197.34</v>
      </c>
      <c r="J4" s="81">
        <f>SUM(H2:H1267)</f>
        <v>48067.768</v>
      </c>
      <c r="K4" s="52"/>
      <c r="L4" s="52"/>
      <c r="M4" s="52"/>
      <c r="N4" s="52"/>
      <c r="O4" s="52"/>
      <c r="P4" s="52"/>
      <c r="Q4" s="52"/>
      <c r="R4" s="52"/>
      <c r="S4" s="52"/>
      <c r="T4" s="52"/>
      <c r="U4" s="52"/>
      <c r="V4" s="52"/>
      <c r="W4" s="52"/>
      <c r="X4" s="52"/>
      <c r="Y4" s="52"/>
      <c r="Z4" s="52"/>
      <c r="AA4" s="52"/>
      <c r="AB4" s="52"/>
      <c r="AC4" s="52"/>
    </row>
    <row r="5">
      <c r="A5" s="52"/>
      <c r="B5" s="49" t="s">
        <v>1547</v>
      </c>
      <c r="C5" s="49" t="s">
        <v>46</v>
      </c>
      <c r="D5" s="49">
        <v>1.0</v>
      </c>
      <c r="E5" s="50">
        <v>2.99</v>
      </c>
      <c r="F5" s="50">
        <f t="shared" si="1"/>
        <v>2.99</v>
      </c>
      <c r="G5" s="51"/>
      <c r="H5" s="52"/>
      <c r="I5" s="44" t="s">
        <v>1548</v>
      </c>
      <c r="J5" s="52"/>
      <c r="K5" s="52"/>
      <c r="L5" s="52"/>
      <c r="M5" s="52"/>
      <c r="N5" s="52"/>
      <c r="O5" s="52"/>
      <c r="P5" s="52"/>
      <c r="Q5" s="52"/>
      <c r="R5" s="52"/>
      <c r="S5" s="52"/>
      <c r="T5" s="52"/>
      <c r="U5" s="52"/>
      <c r="V5" s="52"/>
      <c r="W5" s="52"/>
      <c r="X5" s="52"/>
      <c r="Y5" s="52"/>
      <c r="Z5" s="52"/>
      <c r="AA5" s="52"/>
      <c r="AB5" s="52"/>
      <c r="AC5" s="52"/>
    </row>
    <row r="6">
      <c r="A6" s="52"/>
      <c r="B6" s="49" t="s">
        <v>1549</v>
      </c>
      <c r="C6" s="49" t="s">
        <v>46</v>
      </c>
      <c r="D6" s="49">
        <v>2.0</v>
      </c>
      <c r="E6" s="50">
        <v>2.99</v>
      </c>
      <c r="F6" s="50">
        <f t="shared" si="1"/>
        <v>5.98</v>
      </c>
      <c r="G6" s="51"/>
      <c r="H6" s="54">
        <f>Sum(F4:F6)</f>
        <v>38.92</v>
      </c>
      <c r="I6" s="52">
        <f>sum(D2:D1267)</f>
        <v>9418</v>
      </c>
      <c r="J6" s="52"/>
      <c r="K6" s="52"/>
      <c r="L6" s="52"/>
      <c r="M6" s="52"/>
      <c r="N6" s="52"/>
      <c r="O6" s="52"/>
      <c r="P6" s="52"/>
      <c r="Q6" s="52"/>
      <c r="R6" s="52"/>
      <c r="S6" s="52"/>
      <c r="T6" s="52"/>
      <c r="U6" s="52"/>
      <c r="V6" s="52"/>
      <c r="W6" s="52"/>
      <c r="X6" s="52"/>
      <c r="Y6" s="52"/>
      <c r="Z6" s="52"/>
      <c r="AA6" s="52"/>
      <c r="AB6" s="52"/>
      <c r="AC6" s="52"/>
    </row>
    <row r="7">
      <c r="A7" s="48">
        <v>43840.0</v>
      </c>
      <c r="B7" s="49" t="s">
        <v>384</v>
      </c>
      <c r="C7" s="49" t="s">
        <v>46</v>
      </c>
      <c r="D7" s="49">
        <v>1.0</v>
      </c>
      <c r="E7" s="50">
        <v>3.79</v>
      </c>
      <c r="F7" s="50">
        <f t="shared" si="1"/>
        <v>3.79</v>
      </c>
      <c r="G7" s="51"/>
      <c r="H7" s="52"/>
      <c r="I7" s="52"/>
      <c r="J7" s="52"/>
      <c r="K7" s="52"/>
      <c r="L7" s="52"/>
      <c r="M7" s="52"/>
      <c r="N7" s="52"/>
      <c r="O7" s="52"/>
      <c r="P7" s="52"/>
      <c r="Q7" s="52"/>
      <c r="R7" s="52"/>
      <c r="S7" s="52"/>
      <c r="T7" s="52"/>
      <c r="U7" s="52"/>
      <c r="V7" s="52"/>
      <c r="W7" s="52"/>
      <c r="X7" s="52"/>
      <c r="Y7" s="52"/>
      <c r="Z7" s="52"/>
      <c r="AA7" s="52"/>
      <c r="AB7" s="52"/>
      <c r="AC7" s="52"/>
    </row>
    <row r="8">
      <c r="A8" s="52"/>
      <c r="B8" s="49" t="s">
        <v>1550</v>
      </c>
      <c r="C8" s="49" t="s">
        <v>46</v>
      </c>
      <c r="D8" s="49">
        <v>1.0</v>
      </c>
      <c r="E8" s="50">
        <v>11.49</v>
      </c>
      <c r="F8" s="50">
        <f t="shared" si="1"/>
        <v>11.49</v>
      </c>
      <c r="G8" s="51"/>
      <c r="H8" s="52"/>
      <c r="I8" s="52"/>
      <c r="J8" s="52"/>
      <c r="K8" s="52"/>
      <c r="L8" s="52"/>
      <c r="M8" s="52"/>
      <c r="N8" s="52"/>
      <c r="O8" s="52"/>
      <c r="P8" s="52"/>
      <c r="Q8" s="52"/>
      <c r="R8" s="52"/>
      <c r="S8" s="52"/>
      <c r="T8" s="52"/>
      <c r="U8" s="52"/>
      <c r="V8" s="52"/>
      <c r="W8" s="52"/>
      <c r="X8" s="52"/>
      <c r="Y8" s="52"/>
      <c r="Z8" s="52"/>
      <c r="AA8" s="52"/>
      <c r="AB8" s="52"/>
      <c r="AC8" s="52"/>
    </row>
    <row r="9">
      <c r="A9" s="52"/>
      <c r="B9" s="49" t="s">
        <v>1551</v>
      </c>
      <c r="C9" s="49" t="s">
        <v>46</v>
      </c>
      <c r="D9" s="49">
        <v>1.0</v>
      </c>
      <c r="E9" s="50"/>
      <c r="F9" s="52"/>
      <c r="G9" s="51"/>
      <c r="H9" s="52"/>
      <c r="I9" s="52"/>
      <c r="J9" s="52"/>
      <c r="K9" s="52"/>
      <c r="L9" s="52"/>
      <c r="M9" s="52"/>
      <c r="N9" s="52"/>
      <c r="O9" s="52"/>
      <c r="P9" s="52"/>
      <c r="Q9" s="52"/>
      <c r="R9" s="52"/>
      <c r="S9" s="52"/>
      <c r="T9" s="52"/>
      <c r="U9" s="52"/>
      <c r="V9" s="52"/>
      <c r="W9" s="52"/>
      <c r="X9" s="52"/>
      <c r="Y9" s="52"/>
      <c r="Z9" s="52"/>
      <c r="AA9" s="52"/>
      <c r="AB9" s="52"/>
      <c r="AC9" s="52"/>
    </row>
    <row r="10">
      <c r="A10" s="52"/>
      <c r="B10" s="49" t="s">
        <v>1552</v>
      </c>
      <c r="C10" s="49" t="s">
        <v>46</v>
      </c>
      <c r="D10" s="49">
        <v>1.0</v>
      </c>
      <c r="E10" s="50">
        <v>23.99</v>
      </c>
      <c r="F10" s="50">
        <f>MULTIPLY(D10, E10)</f>
        <v>23.99</v>
      </c>
      <c r="G10" s="51"/>
      <c r="H10" s="52"/>
      <c r="I10" s="52"/>
      <c r="J10" s="52"/>
      <c r="K10" s="52"/>
      <c r="L10" s="52"/>
      <c r="M10" s="52"/>
      <c r="N10" s="52"/>
      <c r="O10" s="52"/>
      <c r="P10" s="52"/>
      <c r="Q10" s="52"/>
      <c r="R10" s="52"/>
      <c r="S10" s="52"/>
      <c r="T10" s="52"/>
      <c r="U10" s="52"/>
      <c r="V10" s="52"/>
      <c r="W10" s="52"/>
      <c r="X10" s="52"/>
      <c r="Y10" s="52"/>
      <c r="Z10" s="52"/>
      <c r="AA10" s="52"/>
      <c r="AB10" s="52"/>
      <c r="AC10" s="52"/>
    </row>
    <row r="11">
      <c r="A11" s="49"/>
      <c r="B11" s="49" t="s">
        <v>1553</v>
      </c>
      <c r="C11" s="49" t="s">
        <v>46</v>
      </c>
      <c r="D11" s="49">
        <v>2.0</v>
      </c>
      <c r="E11" s="50"/>
      <c r="F11" s="52"/>
      <c r="G11" s="53"/>
      <c r="H11" s="52"/>
      <c r="I11" s="52"/>
      <c r="J11" s="52"/>
      <c r="K11" s="52"/>
      <c r="L11" s="52"/>
      <c r="M11" s="52"/>
      <c r="N11" s="52"/>
      <c r="O11" s="52"/>
      <c r="P11" s="52"/>
      <c r="Q11" s="52"/>
      <c r="R11" s="52"/>
      <c r="S11" s="52"/>
      <c r="T11" s="52"/>
      <c r="U11" s="52"/>
      <c r="V11" s="52"/>
      <c r="W11" s="52"/>
      <c r="X11" s="52"/>
      <c r="Y11" s="52"/>
      <c r="Z11" s="52"/>
      <c r="AA11" s="52"/>
      <c r="AB11" s="52"/>
      <c r="AC11" s="52"/>
    </row>
    <row r="12">
      <c r="A12" s="52"/>
      <c r="B12" s="49" t="s">
        <v>1554</v>
      </c>
      <c r="C12" s="49" t="s">
        <v>428</v>
      </c>
      <c r="D12" s="49">
        <v>14.0</v>
      </c>
      <c r="E12" s="50">
        <v>4.99</v>
      </c>
      <c r="F12" s="50">
        <f>MULTIPLY(D12, E12)</f>
        <v>69.86</v>
      </c>
      <c r="G12" s="53"/>
      <c r="H12" s="54">
        <f>sum(F7:F12)</f>
        <v>109.13</v>
      </c>
      <c r="I12" s="52"/>
      <c r="J12" s="52"/>
      <c r="K12" s="52"/>
      <c r="L12" s="52"/>
      <c r="M12" s="52"/>
      <c r="N12" s="52"/>
      <c r="O12" s="52"/>
      <c r="P12" s="52"/>
      <c r="Q12" s="52"/>
      <c r="R12" s="52"/>
      <c r="S12" s="52"/>
      <c r="T12" s="52"/>
      <c r="U12" s="52"/>
      <c r="V12" s="52"/>
      <c r="W12" s="52"/>
      <c r="X12" s="52"/>
      <c r="Y12" s="52"/>
      <c r="Z12" s="52"/>
      <c r="AA12" s="52"/>
      <c r="AB12" s="52"/>
      <c r="AC12" s="52"/>
    </row>
    <row r="13">
      <c r="A13" s="82">
        <v>43843.0</v>
      </c>
      <c r="B13" s="49" t="s">
        <v>1555</v>
      </c>
      <c r="C13" s="49" t="s">
        <v>486</v>
      </c>
      <c r="D13" s="49">
        <v>54.0</v>
      </c>
      <c r="E13" s="50">
        <v>4.29</v>
      </c>
      <c r="F13" s="54">
        <f t="shared" ref="F13:F18" si="2">multiply(D13, E13)</f>
        <v>231.66</v>
      </c>
      <c r="G13" s="53"/>
      <c r="H13" s="52"/>
      <c r="I13" s="52"/>
      <c r="J13" s="52"/>
      <c r="K13" s="52"/>
      <c r="L13" s="52"/>
      <c r="M13" s="52"/>
      <c r="N13" s="52"/>
      <c r="O13" s="52"/>
      <c r="P13" s="52"/>
      <c r="Q13" s="52"/>
      <c r="R13" s="52"/>
      <c r="S13" s="52"/>
      <c r="T13" s="52"/>
      <c r="U13" s="52"/>
      <c r="V13" s="52"/>
      <c r="W13" s="52"/>
      <c r="X13" s="52"/>
      <c r="Y13" s="52"/>
      <c r="Z13" s="52"/>
      <c r="AA13" s="52"/>
      <c r="AB13" s="52"/>
      <c r="AC13" s="52"/>
    </row>
    <row r="14">
      <c r="A14" s="52"/>
      <c r="B14" s="49" t="s">
        <v>1556</v>
      </c>
      <c r="C14" s="49" t="s">
        <v>486</v>
      </c>
      <c r="D14" s="49">
        <v>12.0</v>
      </c>
      <c r="E14" s="50">
        <v>4.99</v>
      </c>
      <c r="F14" s="54">
        <f t="shared" si="2"/>
        <v>59.88</v>
      </c>
      <c r="G14" s="53"/>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t="s">
        <v>1557</v>
      </c>
      <c r="C15" s="49" t="s">
        <v>486</v>
      </c>
      <c r="D15" s="49">
        <v>18.0</v>
      </c>
      <c r="E15" s="50">
        <v>5.99</v>
      </c>
      <c r="F15" s="54">
        <f t="shared" si="2"/>
        <v>107.82</v>
      </c>
      <c r="G15" s="53"/>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t="s">
        <v>1558</v>
      </c>
      <c r="C16" s="49" t="s">
        <v>486</v>
      </c>
      <c r="D16" s="49">
        <v>48.0</v>
      </c>
      <c r="E16" s="50">
        <v>7.99</v>
      </c>
      <c r="F16" s="54">
        <f t="shared" si="2"/>
        <v>383.52</v>
      </c>
      <c r="G16" s="53"/>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t="s">
        <v>1559</v>
      </c>
      <c r="C17" s="49" t="s">
        <v>486</v>
      </c>
      <c r="D17" s="49">
        <v>7.0</v>
      </c>
      <c r="E17" s="50">
        <v>8.95</v>
      </c>
      <c r="F17" s="54">
        <f t="shared" si="2"/>
        <v>62.65</v>
      </c>
      <c r="G17" s="53"/>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t="s">
        <v>1560</v>
      </c>
      <c r="C18" s="49" t="s">
        <v>486</v>
      </c>
      <c r="D18" s="49">
        <v>52.0</v>
      </c>
      <c r="E18" s="50">
        <v>9.95</v>
      </c>
      <c r="F18" s="54">
        <f t="shared" si="2"/>
        <v>517.4</v>
      </c>
      <c r="G18" s="53"/>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t="s">
        <v>1560</v>
      </c>
      <c r="C19" s="49" t="s">
        <v>749</v>
      </c>
      <c r="D19" s="49">
        <v>10.0</v>
      </c>
      <c r="E19" s="50">
        <v>9.95</v>
      </c>
      <c r="F19" s="52"/>
      <c r="G19" s="57">
        <f t="shared" ref="G19:G26" si="3">multiply(D19, E19)</f>
        <v>99.5</v>
      </c>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t="s">
        <v>1559</v>
      </c>
      <c r="C20" s="49" t="s">
        <v>749</v>
      </c>
      <c r="D20" s="49">
        <v>4.0</v>
      </c>
      <c r="E20" s="50">
        <v>8.95</v>
      </c>
      <c r="F20" s="52"/>
      <c r="G20" s="57">
        <f t="shared" si="3"/>
        <v>35.8</v>
      </c>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t="s">
        <v>1561</v>
      </c>
      <c r="C21" s="49" t="s">
        <v>1562</v>
      </c>
      <c r="D21" s="49">
        <v>14.0</v>
      </c>
      <c r="E21" s="50">
        <v>4.29</v>
      </c>
      <c r="F21" s="52"/>
      <c r="G21" s="57">
        <f t="shared" si="3"/>
        <v>60.06</v>
      </c>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t="s">
        <v>1563</v>
      </c>
      <c r="C22" s="49" t="s">
        <v>749</v>
      </c>
      <c r="D22" s="49">
        <v>1.0</v>
      </c>
      <c r="E22" s="50">
        <v>4.99</v>
      </c>
      <c r="F22" s="52"/>
      <c r="G22" s="57">
        <f t="shared" si="3"/>
        <v>4.99</v>
      </c>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t="s">
        <v>1564</v>
      </c>
      <c r="C23" s="49" t="s">
        <v>749</v>
      </c>
      <c r="D23" s="49">
        <v>1.0</v>
      </c>
      <c r="E23" s="50">
        <v>5.99</v>
      </c>
      <c r="F23" s="52"/>
      <c r="G23" s="57">
        <f t="shared" si="3"/>
        <v>5.99</v>
      </c>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t="s">
        <v>1565</v>
      </c>
      <c r="C24" s="49" t="s">
        <v>749</v>
      </c>
      <c r="D24" s="49">
        <v>15.0</v>
      </c>
      <c r="E24" s="50">
        <v>3.99</v>
      </c>
      <c r="F24" s="52"/>
      <c r="G24" s="57">
        <f t="shared" si="3"/>
        <v>59.85</v>
      </c>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t="s">
        <v>1566</v>
      </c>
      <c r="C25" s="49" t="s">
        <v>749</v>
      </c>
      <c r="D25" s="49">
        <v>63.0</v>
      </c>
      <c r="E25" s="50">
        <v>5.99</v>
      </c>
      <c r="F25" s="52"/>
      <c r="G25" s="57">
        <f t="shared" si="3"/>
        <v>377.37</v>
      </c>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t="s">
        <v>1567</v>
      </c>
      <c r="C26" s="49" t="s">
        <v>749</v>
      </c>
      <c r="D26" s="49">
        <v>7.0</v>
      </c>
      <c r="E26" s="50">
        <v>4.99</v>
      </c>
      <c r="F26" s="52"/>
      <c r="G26" s="57">
        <f t="shared" si="3"/>
        <v>34.93</v>
      </c>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t="s">
        <v>1568</v>
      </c>
      <c r="C27" s="49" t="s">
        <v>486</v>
      </c>
      <c r="D27" s="49">
        <v>6.0</v>
      </c>
      <c r="E27" s="50">
        <v>8.95</v>
      </c>
      <c r="F27" s="54">
        <f t="shared" ref="F27:F55" si="4">multiply(D27, E27)</f>
        <v>53.7</v>
      </c>
      <c r="G27" s="53"/>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t="s">
        <v>1569</v>
      </c>
      <c r="C28" s="49" t="s">
        <v>428</v>
      </c>
      <c r="D28" s="49">
        <v>3.0</v>
      </c>
      <c r="E28" s="50">
        <v>3.95</v>
      </c>
      <c r="F28" s="54">
        <f t="shared" si="4"/>
        <v>11.85</v>
      </c>
      <c r="G28" s="53"/>
      <c r="H28" s="52"/>
      <c r="I28" s="52"/>
      <c r="J28" s="52"/>
      <c r="K28" s="52"/>
      <c r="L28" s="52"/>
      <c r="M28" s="52"/>
      <c r="N28" s="52"/>
      <c r="O28" s="52"/>
      <c r="P28" s="52"/>
      <c r="Q28" s="52"/>
      <c r="R28" s="52"/>
      <c r="S28" s="52"/>
      <c r="T28" s="52"/>
      <c r="U28" s="52"/>
      <c r="V28" s="52"/>
      <c r="W28" s="52"/>
      <c r="X28" s="52"/>
      <c r="Y28" s="52"/>
      <c r="Z28" s="52"/>
      <c r="AA28" s="52"/>
      <c r="AB28" s="52"/>
      <c r="AC28" s="52"/>
    </row>
    <row r="29">
      <c r="A29" s="52"/>
      <c r="B29" s="49" t="s">
        <v>1570</v>
      </c>
      <c r="C29" s="49" t="s">
        <v>428</v>
      </c>
      <c r="D29" s="49">
        <v>6.0</v>
      </c>
      <c r="E29" s="61">
        <v>24.95</v>
      </c>
      <c r="F29" s="69">
        <f t="shared" si="4"/>
        <v>149.7</v>
      </c>
      <c r="G29" s="53"/>
      <c r="H29" s="52"/>
      <c r="I29" s="52"/>
      <c r="J29" s="52"/>
      <c r="K29" s="52"/>
      <c r="L29" s="52"/>
      <c r="M29" s="52"/>
      <c r="N29" s="52"/>
      <c r="O29" s="52"/>
      <c r="P29" s="52"/>
      <c r="Q29" s="52"/>
      <c r="R29" s="52"/>
      <c r="S29" s="52"/>
      <c r="T29" s="52"/>
      <c r="U29" s="52"/>
      <c r="V29" s="52"/>
      <c r="W29" s="52"/>
      <c r="X29" s="52"/>
      <c r="Y29" s="52"/>
      <c r="Z29" s="52"/>
      <c r="AA29" s="52"/>
      <c r="AB29" s="52"/>
      <c r="AC29" s="52"/>
    </row>
    <row r="30">
      <c r="A30" s="52"/>
      <c r="B30" s="49" t="s">
        <v>1571</v>
      </c>
      <c r="C30" s="49" t="s">
        <v>428</v>
      </c>
      <c r="D30" s="49">
        <v>1.0</v>
      </c>
      <c r="E30" s="50">
        <v>20.0</v>
      </c>
      <c r="F30" s="54">
        <f t="shared" si="4"/>
        <v>20</v>
      </c>
      <c r="G30" s="53"/>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t="s">
        <v>1572</v>
      </c>
      <c r="C31" s="49" t="s">
        <v>428</v>
      </c>
      <c r="D31" s="49">
        <v>1.0</v>
      </c>
      <c r="E31" s="50">
        <v>16.0</v>
      </c>
      <c r="F31" s="54">
        <f t="shared" si="4"/>
        <v>16</v>
      </c>
      <c r="G31" s="53"/>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t="s">
        <v>1573</v>
      </c>
      <c r="C32" s="49" t="s">
        <v>428</v>
      </c>
      <c r="D32" s="49">
        <v>1.0</v>
      </c>
      <c r="E32" s="50">
        <v>14.0</v>
      </c>
      <c r="F32" s="54">
        <f t="shared" si="4"/>
        <v>14</v>
      </c>
      <c r="G32" s="53"/>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t="s">
        <v>1574</v>
      </c>
      <c r="C33" s="49" t="s">
        <v>428</v>
      </c>
      <c r="D33" s="49">
        <v>3.0</v>
      </c>
      <c r="E33" s="50">
        <v>16.0</v>
      </c>
      <c r="F33" s="54">
        <f t="shared" si="4"/>
        <v>48</v>
      </c>
      <c r="G33" s="53"/>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t="s">
        <v>1575</v>
      </c>
      <c r="C34" s="49" t="s">
        <v>428</v>
      </c>
      <c r="D34" s="49">
        <v>1.0</v>
      </c>
      <c r="E34" s="50">
        <v>19.95</v>
      </c>
      <c r="F34" s="54">
        <f t="shared" si="4"/>
        <v>19.95</v>
      </c>
      <c r="G34" s="53"/>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t="s">
        <v>1576</v>
      </c>
      <c r="C35" s="49" t="s">
        <v>428</v>
      </c>
      <c r="D35" s="49">
        <v>3.0</v>
      </c>
      <c r="E35" s="50">
        <v>19.95</v>
      </c>
      <c r="F35" s="54">
        <f t="shared" si="4"/>
        <v>59.85</v>
      </c>
      <c r="G35" s="53"/>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t="s">
        <v>1577</v>
      </c>
      <c r="C36" s="49" t="s">
        <v>428</v>
      </c>
      <c r="D36" s="49">
        <v>3.0</v>
      </c>
      <c r="E36" s="50">
        <v>18.95</v>
      </c>
      <c r="F36" s="54">
        <f t="shared" si="4"/>
        <v>56.85</v>
      </c>
      <c r="G36" s="53"/>
      <c r="H36" s="52"/>
      <c r="I36" s="52"/>
      <c r="J36" s="52"/>
      <c r="K36" s="52"/>
      <c r="L36" s="52"/>
      <c r="M36" s="52"/>
      <c r="N36" s="52"/>
      <c r="O36" s="52"/>
      <c r="P36" s="52"/>
      <c r="Q36" s="52"/>
      <c r="R36" s="52"/>
      <c r="S36" s="52"/>
      <c r="T36" s="52"/>
      <c r="U36" s="52"/>
      <c r="V36" s="52"/>
      <c r="W36" s="52"/>
      <c r="X36" s="52"/>
      <c r="Y36" s="52"/>
      <c r="Z36" s="52"/>
      <c r="AA36" s="52"/>
      <c r="AB36" s="52"/>
      <c r="AC36" s="52"/>
    </row>
    <row r="37">
      <c r="A37" s="52"/>
      <c r="B37" s="49" t="s">
        <v>1578</v>
      </c>
      <c r="C37" s="49" t="s">
        <v>428</v>
      </c>
      <c r="D37" s="49">
        <v>1.0</v>
      </c>
      <c r="E37" s="50">
        <v>19.95</v>
      </c>
      <c r="F37" s="54">
        <f t="shared" si="4"/>
        <v>19.95</v>
      </c>
      <c r="G37" s="53"/>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t="s">
        <v>1579</v>
      </c>
      <c r="C38" s="49" t="s">
        <v>428</v>
      </c>
      <c r="D38" s="49">
        <v>3.0</v>
      </c>
      <c r="E38" s="50">
        <v>18.95</v>
      </c>
      <c r="F38" s="54">
        <f t="shared" si="4"/>
        <v>56.85</v>
      </c>
      <c r="G38" s="53"/>
      <c r="H38" s="52"/>
      <c r="I38" s="52"/>
      <c r="J38" s="52"/>
      <c r="K38" s="52"/>
      <c r="L38" s="52"/>
      <c r="M38" s="52"/>
      <c r="N38" s="52"/>
      <c r="O38" s="52"/>
      <c r="P38" s="52"/>
      <c r="Q38" s="52"/>
      <c r="R38" s="52"/>
      <c r="S38" s="52"/>
      <c r="T38" s="52"/>
      <c r="U38" s="52"/>
      <c r="V38" s="52"/>
      <c r="W38" s="52"/>
      <c r="X38" s="52"/>
      <c r="Y38" s="52"/>
      <c r="Z38" s="52"/>
      <c r="AA38" s="52"/>
      <c r="AB38" s="52"/>
      <c r="AC38" s="52"/>
    </row>
    <row r="39">
      <c r="A39" s="52"/>
      <c r="B39" s="49" t="s">
        <v>1580</v>
      </c>
      <c r="C39" s="49" t="s">
        <v>428</v>
      </c>
      <c r="D39" s="49">
        <v>1.0</v>
      </c>
      <c r="E39" s="50">
        <v>19.95</v>
      </c>
      <c r="F39" s="54">
        <f t="shared" si="4"/>
        <v>19.95</v>
      </c>
      <c r="G39" s="53"/>
      <c r="H39" s="52"/>
      <c r="I39" s="52"/>
      <c r="J39" s="52"/>
      <c r="K39" s="52"/>
      <c r="L39" s="52"/>
      <c r="M39" s="52"/>
      <c r="N39" s="52"/>
      <c r="O39" s="52"/>
      <c r="P39" s="52"/>
      <c r="Q39" s="52"/>
      <c r="R39" s="52"/>
      <c r="S39" s="52"/>
      <c r="T39" s="52"/>
      <c r="U39" s="52"/>
      <c r="V39" s="52"/>
      <c r="W39" s="52"/>
      <c r="X39" s="52"/>
      <c r="Y39" s="52"/>
      <c r="Z39" s="52"/>
      <c r="AA39" s="52"/>
      <c r="AB39" s="52"/>
      <c r="AC39" s="52"/>
    </row>
    <row r="40">
      <c r="A40" s="52"/>
      <c r="B40" s="49" t="s">
        <v>1581</v>
      </c>
      <c r="C40" s="49" t="s">
        <v>428</v>
      </c>
      <c r="D40" s="49">
        <v>3.0</v>
      </c>
      <c r="E40" s="50">
        <v>18.95</v>
      </c>
      <c r="F40" s="54">
        <f t="shared" si="4"/>
        <v>56.85</v>
      </c>
      <c r="G40" s="53"/>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t="s">
        <v>1582</v>
      </c>
      <c r="C41" s="49" t="s">
        <v>428</v>
      </c>
      <c r="D41" s="49">
        <v>3.0</v>
      </c>
      <c r="E41" s="50">
        <v>18.95</v>
      </c>
      <c r="F41" s="54">
        <f t="shared" si="4"/>
        <v>56.85</v>
      </c>
      <c r="G41" s="53"/>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t="s">
        <v>1583</v>
      </c>
      <c r="C42" s="49" t="s">
        <v>428</v>
      </c>
      <c r="D42" s="49">
        <v>1.0</v>
      </c>
      <c r="E42" s="50">
        <v>16.0</v>
      </c>
      <c r="F42" s="54">
        <f t="shared" si="4"/>
        <v>16</v>
      </c>
      <c r="G42" s="53"/>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t="s">
        <v>1584</v>
      </c>
      <c r="C43" s="49" t="s">
        <v>428</v>
      </c>
      <c r="D43" s="49">
        <v>1.0</v>
      </c>
      <c r="E43" s="50">
        <v>16.0</v>
      </c>
      <c r="F43" s="54">
        <f t="shared" si="4"/>
        <v>16</v>
      </c>
      <c r="G43" s="53"/>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t="s">
        <v>1585</v>
      </c>
      <c r="C44" s="49" t="s">
        <v>428</v>
      </c>
      <c r="D44" s="49">
        <v>3.0</v>
      </c>
      <c r="E44" s="50">
        <v>18.95</v>
      </c>
      <c r="F44" s="54">
        <f t="shared" si="4"/>
        <v>56.85</v>
      </c>
      <c r="G44" s="53"/>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t="s">
        <v>1586</v>
      </c>
      <c r="C45" s="49" t="s">
        <v>428</v>
      </c>
      <c r="D45" s="49">
        <v>1.0</v>
      </c>
      <c r="E45" s="50">
        <v>19.95</v>
      </c>
      <c r="F45" s="54">
        <f t="shared" si="4"/>
        <v>19.95</v>
      </c>
      <c r="G45" s="53"/>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t="s">
        <v>1587</v>
      </c>
      <c r="C46" s="49" t="s">
        <v>428</v>
      </c>
      <c r="D46" s="49">
        <v>2.0</v>
      </c>
      <c r="E46" s="50">
        <v>16.0</v>
      </c>
      <c r="F46" s="54">
        <f t="shared" si="4"/>
        <v>32</v>
      </c>
      <c r="G46" s="53"/>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t="s">
        <v>1588</v>
      </c>
      <c r="C47" s="49" t="s">
        <v>428</v>
      </c>
      <c r="D47" s="49">
        <v>1.0</v>
      </c>
      <c r="E47" s="50">
        <v>10.0</v>
      </c>
      <c r="F47" s="54">
        <f t="shared" si="4"/>
        <v>10</v>
      </c>
      <c r="G47" s="53"/>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t="s">
        <v>1589</v>
      </c>
      <c r="C48" s="49" t="s">
        <v>428</v>
      </c>
      <c r="D48" s="49">
        <v>1.0</v>
      </c>
      <c r="E48" s="50">
        <v>16.0</v>
      </c>
      <c r="F48" s="54">
        <f t="shared" si="4"/>
        <v>16</v>
      </c>
      <c r="G48" s="53"/>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t="s">
        <v>1590</v>
      </c>
      <c r="C49" s="49" t="s">
        <v>428</v>
      </c>
      <c r="D49" s="49">
        <v>1.0</v>
      </c>
      <c r="E49" s="50">
        <v>14.0</v>
      </c>
      <c r="F49" s="54">
        <f t="shared" si="4"/>
        <v>14</v>
      </c>
      <c r="G49" s="53"/>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t="s">
        <v>1591</v>
      </c>
      <c r="C50" s="49" t="s">
        <v>428</v>
      </c>
      <c r="D50" s="49">
        <v>11.0</v>
      </c>
      <c r="E50" s="50">
        <v>14.0</v>
      </c>
      <c r="F50" s="54">
        <f t="shared" si="4"/>
        <v>154</v>
      </c>
      <c r="G50" s="53"/>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t="s">
        <v>1592</v>
      </c>
      <c r="C51" s="49" t="s">
        <v>428</v>
      </c>
      <c r="D51" s="49">
        <v>18.0</v>
      </c>
      <c r="E51" s="50">
        <v>14.95</v>
      </c>
      <c r="F51" s="54">
        <f t="shared" si="4"/>
        <v>269.1</v>
      </c>
      <c r="G51" s="53"/>
      <c r="H51" s="54">
        <f>sum(F13:F51, G13:G51)</f>
        <v>3305.67</v>
      </c>
      <c r="I51" s="52"/>
      <c r="J51" s="52"/>
      <c r="K51" s="52"/>
      <c r="L51" s="52"/>
      <c r="M51" s="52"/>
      <c r="N51" s="52"/>
      <c r="O51" s="52"/>
      <c r="P51" s="52"/>
      <c r="Q51" s="52"/>
      <c r="R51" s="52"/>
      <c r="S51" s="52"/>
      <c r="T51" s="52"/>
      <c r="U51" s="52"/>
      <c r="V51" s="52"/>
      <c r="W51" s="52"/>
      <c r="X51" s="52"/>
      <c r="Y51" s="52"/>
      <c r="Z51" s="52"/>
      <c r="AA51" s="52"/>
      <c r="AB51" s="52"/>
      <c r="AC51" s="52"/>
    </row>
    <row r="52">
      <c r="A52" s="48">
        <v>43849.0</v>
      </c>
      <c r="B52" s="49" t="s">
        <v>1593</v>
      </c>
      <c r="C52" s="49" t="s">
        <v>1594</v>
      </c>
      <c r="D52" s="49">
        <v>4.0</v>
      </c>
      <c r="E52" s="50">
        <v>9.99</v>
      </c>
      <c r="F52" s="54">
        <f t="shared" si="4"/>
        <v>39.96</v>
      </c>
      <c r="G52" s="53"/>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t="s">
        <v>1595</v>
      </c>
      <c r="C53" s="49" t="s">
        <v>1596</v>
      </c>
      <c r="D53" s="49">
        <v>1.0</v>
      </c>
      <c r="E53" s="50">
        <v>2.99</v>
      </c>
      <c r="F53" s="54">
        <f t="shared" si="4"/>
        <v>2.99</v>
      </c>
      <c r="G53" s="53"/>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t="s">
        <v>1597</v>
      </c>
      <c r="C54" s="49" t="s">
        <v>1596</v>
      </c>
      <c r="D54" s="49">
        <v>1.0</v>
      </c>
      <c r="E54" s="50">
        <v>5.99</v>
      </c>
      <c r="F54" s="54">
        <f t="shared" si="4"/>
        <v>5.99</v>
      </c>
      <c r="G54" s="53"/>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t="s">
        <v>1598</v>
      </c>
      <c r="C55" s="49" t="s">
        <v>46</v>
      </c>
      <c r="D55" s="49">
        <v>2.0</v>
      </c>
      <c r="E55" s="50">
        <v>3.99</v>
      </c>
      <c r="F55" s="54">
        <f t="shared" si="4"/>
        <v>7.98</v>
      </c>
      <c r="G55" s="53"/>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t="s">
        <v>1599</v>
      </c>
      <c r="C56" s="49" t="s">
        <v>1600</v>
      </c>
      <c r="D56" s="49">
        <v>8.0</v>
      </c>
      <c r="E56" s="50">
        <v>3.99</v>
      </c>
      <c r="F56" s="52"/>
      <c r="G56" s="57">
        <f t="shared" ref="G56:G60" si="5">multiply(D56, E56)</f>
        <v>31.92</v>
      </c>
      <c r="H56" s="52"/>
      <c r="I56" s="52"/>
      <c r="J56" s="52"/>
      <c r="K56" s="52"/>
      <c r="L56" s="52"/>
      <c r="M56" s="52"/>
      <c r="N56" s="52"/>
      <c r="O56" s="52"/>
      <c r="P56" s="52"/>
      <c r="Q56" s="52"/>
      <c r="R56" s="52"/>
      <c r="S56" s="52"/>
      <c r="T56" s="52"/>
      <c r="U56" s="52"/>
      <c r="V56" s="52"/>
      <c r="W56" s="52"/>
      <c r="X56" s="52"/>
      <c r="Y56" s="52"/>
      <c r="Z56" s="52"/>
      <c r="AA56" s="52"/>
      <c r="AB56" s="52"/>
      <c r="AC56" s="52"/>
    </row>
    <row r="57">
      <c r="A57" s="52"/>
      <c r="B57" s="49" t="s">
        <v>1601</v>
      </c>
      <c r="C57" s="49" t="s">
        <v>46</v>
      </c>
      <c r="D57" s="49">
        <v>1.0</v>
      </c>
      <c r="E57" s="50">
        <v>4.99</v>
      </c>
      <c r="F57" s="52"/>
      <c r="G57" s="57">
        <f t="shared" si="5"/>
        <v>4.99</v>
      </c>
      <c r="H57" s="52"/>
      <c r="I57" s="52"/>
      <c r="J57" s="52"/>
      <c r="K57" s="52"/>
      <c r="L57" s="52"/>
      <c r="M57" s="52"/>
      <c r="N57" s="52"/>
      <c r="O57" s="52"/>
      <c r="P57" s="52"/>
      <c r="Q57" s="52"/>
      <c r="R57" s="52"/>
      <c r="S57" s="52"/>
      <c r="T57" s="52"/>
      <c r="U57" s="52"/>
      <c r="V57" s="52"/>
      <c r="W57" s="52"/>
      <c r="X57" s="52"/>
      <c r="Y57" s="52"/>
      <c r="Z57" s="52"/>
      <c r="AA57" s="52"/>
      <c r="AB57" s="52"/>
      <c r="AC57" s="52"/>
    </row>
    <row r="58">
      <c r="A58" s="52"/>
      <c r="B58" s="49" t="s">
        <v>1602</v>
      </c>
      <c r="C58" s="49" t="s">
        <v>1603</v>
      </c>
      <c r="D58" s="49">
        <v>1.0</v>
      </c>
      <c r="E58" s="52"/>
      <c r="F58" s="52"/>
      <c r="G58" s="53">
        <f t="shared" si="5"/>
        <v>0</v>
      </c>
      <c r="H58" s="52"/>
      <c r="I58" s="52"/>
      <c r="J58" s="52"/>
      <c r="K58" s="52"/>
      <c r="L58" s="52"/>
      <c r="M58" s="52"/>
      <c r="N58" s="52"/>
      <c r="O58" s="52"/>
      <c r="P58" s="52"/>
      <c r="Q58" s="52"/>
      <c r="R58" s="52"/>
      <c r="S58" s="52"/>
      <c r="T58" s="52"/>
      <c r="U58" s="52"/>
      <c r="V58" s="52"/>
      <c r="W58" s="52"/>
      <c r="X58" s="52"/>
      <c r="Y58" s="52"/>
      <c r="Z58" s="52"/>
      <c r="AA58" s="52"/>
      <c r="AB58" s="52"/>
      <c r="AC58" s="52"/>
    </row>
    <row r="59">
      <c r="A59" s="52"/>
      <c r="B59" s="49" t="s">
        <v>1604</v>
      </c>
      <c r="C59" s="49" t="s">
        <v>1600</v>
      </c>
      <c r="D59" s="49">
        <v>3.0</v>
      </c>
      <c r="E59" s="50">
        <v>2.99</v>
      </c>
      <c r="F59" s="52"/>
      <c r="G59" s="57">
        <f t="shared" si="5"/>
        <v>8.97</v>
      </c>
      <c r="H59" s="52"/>
      <c r="I59" s="52"/>
      <c r="J59" s="52"/>
      <c r="K59" s="52"/>
      <c r="L59" s="52"/>
      <c r="M59" s="52"/>
      <c r="N59" s="52"/>
      <c r="O59" s="52"/>
      <c r="P59" s="52"/>
      <c r="Q59" s="52"/>
      <c r="R59" s="52"/>
      <c r="S59" s="52"/>
      <c r="T59" s="52"/>
      <c r="U59" s="52"/>
      <c r="V59" s="52"/>
      <c r="W59" s="52"/>
      <c r="X59" s="52"/>
      <c r="Y59" s="52"/>
      <c r="Z59" s="52"/>
      <c r="AA59" s="52"/>
      <c r="AB59" s="52"/>
      <c r="AC59" s="52"/>
    </row>
    <row r="60">
      <c r="A60" s="52"/>
      <c r="B60" s="49" t="s">
        <v>1605</v>
      </c>
      <c r="C60" s="49" t="s">
        <v>46</v>
      </c>
      <c r="D60" s="49">
        <v>2.0</v>
      </c>
      <c r="E60" s="52"/>
      <c r="F60" s="52"/>
      <c r="G60" s="53">
        <f t="shared" si="5"/>
        <v>0</v>
      </c>
      <c r="H60" s="52"/>
      <c r="I60" s="52"/>
      <c r="J60" s="52"/>
      <c r="K60" s="52"/>
      <c r="L60" s="52"/>
      <c r="M60" s="52"/>
      <c r="N60" s="52"/>
      <c r="O60" s="52"/>
      <c r="P60" s="52"/>
      <c r="Q60" s="52"/>
      <c r="R60" s="52"/>
      <c r="S60" s="52"/>
      <c r="T60" s="52"/>
      <c r="U60" s="52"/>
      <c r="V60" s="52"/>
      <c r="W60" s="52"/>
      <c r="X60" s="52"/>
      <c r="Y60" s="52"/>
      <c r="Z60" s="52"/>
      <c r="AA60" s="52"/>
      <c r="AB60" s="52"/>
      <c r="AC60" s="52"/>
    </row>
    <row r="61">
      <c r="A61" s="52"/>
      <c r="B61" s="49" t="s">
        <v>1606</v>
      </c>
      <c r="C61" s="49" t="s">
        <v>46</v>
      </c>
      <c r="D61" s="49">
        <v>1.0</v>
      </c>
      <c r="E61" s="52"/>
      <c r="F61" s="52">
        <f t="shared" ref="F61:F75" si="6">multiply(D61, E61)</f>
        <v>0</v>
      </c>
      <c r="G61" s="53"/>
      <c r="H61" s="54">
        <f>sum(F52:F61, G52:G61)</f>
        <v>102.8</v>
      </c>
      <c r="I61" s="52"/>
      <c r="J61" s="52"/>
      <c r="K61" s="52"/>
      <c r="L61" s="52"/>
      <c r="M61" s="52"/>
      <c r="N61" s="52"/>
      <c r="O61" s="52"/>
      <c r="P61" s="52"/>
      <c r="Q61" s="52"/>
      <c r="R61" s="52"/>
      <c r="S61" s="52"/>
      <c r="T61" s="52"/>
      <c r="U61" s="52"/>
      <c r="V61" s="52"/>
      <c r="W61" s="52"/>
      <c r="X61" s="52"/>
      <c r="Y61" s="52"/>
      <c r="Z61" s="52"/>
      <c r="AA61" s="52"/>
      <c r="AB61" s="52"/>
      <c r="AC61" s="52"/>
    </row>
    <row r="62">
      <c r="A62" s="48">
        <v>43851.0</v>
      </c>
      <c r="B62" s="49" t="s">
        <v>1607</v>
      </c>
      <c r="C62" s="49" t="s">
        <v>415</v>
      </c>
      <c r="D62" s="49">
        <v>14.0</v>
      </c>
      <c r="E62" s="52"/>
      <c r="F62" s="52">
        <f t="shared" si="6"/>
        <v>0</v>
      </c>
      <c r="G62" s="53"/>
      <c r="H62" s="52"/>
      <c r="I62" s="52"/>
      <c r="J62" s="52"/>
      <c r="K62" s="52"/>
      <c r="L62" s="52"/>
      <c r="M62" s="52"/>
      <c r="N62" s="52"/>
      <c r="O62" s="52"/>
      <c r="P62" s="52"/>
      <c r="Q62" s="52"/>
      <c r="R62" s="52"/>
      <c r="S62" s="52"/>
      <c r="T62" s="52"/>
      <c r="U62" s="52"/>
      <c r="V62" s="52"/>
      <c r="W62" s="52"/>
      <c r="X62" s="52"/>
      <c r="Y62" s="52"/>
      <c r="Z62" s="52"/>
      <c r="AA62" s="52"/>
      <c r="AB62" s="52"/>
      <c r="AC62" s="52"/>
    </row>
    <row r="63">
      <c r="A63" s="52"/>
      <c r="B63" s="49" t="s">
        <v>1608</v>
      </c>
      <c r="C63" s="49" t="s">
        <v>415</v>
      </c>
      <c r="D63" s="49">
        <v>3.0</v>
      </c>
      <c r="E63" s="52"/>
      <c r="F63" s="52">
        <f t="shared" si="6"/>
        <v>0</v>
      </c>
      <c r="G63" s="53"/>
      <c r="H63" s="52"/>
      <c r="I63" s="52"/>
      <c r="J63" s="52"/>
      <c r="K63" s="52"/>
      <c r="L63" s="52"/>
      <c r="M63" s="52"/>
      <c r="N63" s="52"/>
      <c r="O63" s="52"/>
      <c r="P63" s="52"/>
      <c r="Q63" s="52"/>
      <c r="R63" s="52"/>
      <c r="S63" s="52"/>
      <c r="T63" s="52"/>
      <c r="U63" s="52"/>
      <c r="V63" s="52"/>
      <c r="W63" s="52"/>
      <c r="X63" s="52"/>
      <c r="Y63" s="52"/>
      <c r="Z63" s="52"/>
      <c r="AA63" s="52"/>
      <c r="AB63" s="52"/>
      <c r="AC63" s="52"/>
    </row>
    <row r="64">
      <c r="A64" s="52"/>
      <c r="B64" s="49" t="s">
        <v>1609</v>
      </c>
      <c r="C64" s="49" t="s">
        <v>415</v>
      </c>
      <c r="D64" s="49">
        <v>4.0</v>
      </c>
      <c r="E64" s="52"/>
      <c r="F64" s="52">
        <f t="shared" si="6"/>
        <v>0</v>
      </c>
      <c r="G64" s="53"/>
      <c r="H64" s="52"/>
      <c r="I64" s="52"/>
      <c r="J64" s="52"/>
      <c r="K64" s="52"/>
      <c r="L64" s="52"/>
      <c r="M64" s="52"/>
      <c r="N64" s="52"/>
      <c r="O64" s="52"/>
      <c r="P64" s="52"/>
      <c r="Q64" s="52"/>
      <c r="R64" s="52"/>
      <c r="S64" s="52"/>
      <c r="T64" s="52"/>
      <c r="U64" s="52"/>
      <c r="V64" s="52"/>
      <c r="W64" s="52"/>
      <c r="X64" s="52"/>
      <c r="Y64" s="52"/>
      <c r="Z64" s="52"/>
      <c r="AA64" s="52"/>
      <c r="AB64" s="52"/>
      <c r="AC64" s="52"/>
    </row>
    <row r="65">
      <c r="A65" s="52"/>
      <c r="B65" s="49" t="s">
        <v>1610</v>
      </c>
      <c r="C65" s="49" t="s">
        <v>415</v>
      </c>
      <c r="D65" s="49">
        <v>6.0</v>
      </c>
      <c r="E65" s="50">
        <v>5.99</v>
      </c>
      <c r="F65" s="54">
        <f t="shared" si="6"/>
        <v>35.94</v>
      </c>
      <c r="G65" s="53"/>
      <c r="H65" s="52"/>
      <c r="I65" s="52"/>
      <c r="J65" s="52"/>
      <c r="K65" s="52"/>
      <c r="L65" s="52"/>
      <c r="M65" s="52"/>
      <c r="N65" s="52"/>
      <c r="O65" s="52"/>
      <c r="P65" s="52"/>
      <c r="Q65" s="52"/>
      <c r="R65" s="52"/>
      <c r="S65" s="52"/>
      <c r="T65" s="52"/>
      <c r="U65" s="52"/>
      <c r="V65" s="52"/>
      <c r="W65" s="52"/>
      <c r="X65" s="52"/>
      <c r="Y65" s="52"/>
      <c r="Z65" s="52"/>
      <c r="AA65" s="52"/>
      <c r="AB65" s="52"/>
      <c r="AC65" s="52"/>
    </row>
    <row r="66">
      <c r="A66" s="52"/>
      <c r="B66" s="49" t="s">
        <v>1611</v>
      </c>
      <c r="C66" s="49" t="s">
        <v>415</v>
      </c>
      <c r="D66" s="49">
        <v>1.0</v>
      </c>
      <c r="E66" s="52"/>
      <c r="F66" s="52">
        <f t="shared" si="6"/>
        <v>0</v>
      </c>
      <c r="G66" s="53"/>
      <c r="H66" s="52"/>
      <c r="I66" s="52"/>
      <c r="J66" s="52"/>
      <c r="K66" s="52"/>
      <c r="L66" s="52"/>
      <c r="M66" s="52"/>
      <c r="N66" s="52"/>
      <c r="O66" s="52"/>
      <c r="P66" s="52"/>
      <c r="Q66" s="52"/>
      <c r="R66" s="52"/>
      <c r="S66" s="52"/>
      <c r="T66" s="52"/>
      <c r="U66" s="52"/>
      <c r="V66" s="52"/>
      <c r="W66" s="52"/>
      <c r="X66" s="52"/>
      <c r="Y66" s="52"/>
      <c r="Z66" s="52"/>
      <c r="AA66" s="52"/>
      <c r="AB66" s="52"/>
      <c r="AC66" s="52"/>
    </row>
    <row r="67">
      <c r="A67" s="52"/>
      <c r="B67" s="49" t="s">
        <v>1612</v>
      </c>
      <c r="C67" s="49" t="s">
        <v>428</v>
      </c>
      <c r="D67" s="49">
        <v>10.0</v>
      </c>
      <c r="E67" s="50">
        <v>2.99</v>
      </c>
      <c r="F67" s="54">
        <f t="shared" si="6"/>
        <v>29.9</v>
      </c>
      <c r="G67" s="53"/>
      <c r="H67" s="52"/>
      <c r="I67" s="52"/>
      <c r="J67" s="52"/>
      <c r="K67" s="52"/>
      <c r="L67" s="52"/>
      <c r="M67" s="52"/>
      <c r="N67" s="52"/>
      <c r="O67" s="52"/>
      <c r="P67" s="52"/>
      <c r="Q67" s="52"/>
      <c r="R67" s="52"/>
      <c r="S67" s="52"/>
      <c r="T67" s="52"/>
      <c r="U67" s="52"/>
      <c r="V67" s="52"/>
      <c r="W67" s="52"/>
      <c r="X67" s="52"/>
      <c r="Y67" s="52"/>
      <c r="Z67" s="52"/>
      <c r="AA67" s="52"/>
      <c r="AB67" s="52"/>
      <c r="AC67" s="52"/>
    </row>
    <row r="68">
      <c r="A68" s="52"/>
      <c r="B68" s="49" t="s">
        <v>1613</v>
      </c>
      <c r="C68" s="49" t="s">
        <v>428</v>
      </c>
      <c r="D68" s="49">
        <v>7.0</v>
      </c>
      <c r="E68" s="50">
        <v>2.99</v>
      </c>
      <c r="F68" s="54">
        <f t="shared" si="6"/>
        <v>20.93</v>
      </c>
      <c r="G68" s="53"/>
      <c r="H68" s="52"/>
      <c r="I68" s="52"/>
      <c r="J68" s="52"/>
      <c r="K68" s="52"/>
      <c r="L68" s="52"/>
      <c r="M68" s="52"/>
      <c r="N68" s="52"/>
      <c r="O68" s="52"/>
      <c r="P68" s="52"/>
      <c r="Q68" s="52"/>
      <c r="R68" s="52"/>
      <c r="S68" s="52"/>
      <c r="T68" s="52"/>
      <c r="U68" s="52"/>
      <c r="V68" s="52"/>
      <c r="W68" s="52"/>
      <c r="X68" s="52"/>
      <c r="Y68" s="52"/>
      <c r="Z68" s="52"/>
      <c r="AA68" s="52"/>
      <c r="AB68" s="52"/>
      <c r="AC68" s="52"/>
    </row>
    <row r="69">
      <c r="A69" s="52"/>
      <c r="B69" s="49" t="s">
        <v>1614</v>
      </c>
      <c r="C69" s="49" t="s">
        <v>428</v>
      </c>
      <c r="D69" s="49">
        <v>16.0</v>
      </c>
      <c r="E69" s="50">
        <v>0.99</v>
      </c>
      <c r="F69" s="54">
        <f t="shared" si="6"/>
        <v>15.84</v>
      </c>
      <c r="G69" s="53"/>
      <c r="H69" s="52"/>
      <c r="I69" s="52"/>
      <c r="J69" s="52"/>
      <c r="K69" s="52"/>
      <c r="L69" s="52"/>
      <c r="M69" s="52"/>
      <c r="N69" s="52"/>
      <c r="O69" s="52"/>
      <c r="P69" s="52"/>
      <c r="Q69" s="52"/>
      <c r="R69" s="52"/>
      <c r="S69" s="52"/>
      <c r="T69" s="52"/>
      <c r="U69" s="52"/>
      <c r="V69" s="52"/>
      <c r="W69" s="52"/>
      <c r="X69" s="52"/>
      <c r="Y69" s="52"/>
      <c r="Z69" s="52"/>
      <c r="AA69" s="52"/>
      <c r="AB69" s="52"/>
      <c r="AC69" s="52"/>
    </row>
    <row r="70">
      <c r="A70" s="52"/>
      <c r="B70" s="49" t="s">
        <v>1615</v>
      </c>
      <c r="C70" s="49" t="s">
        <v>428</v>
      </c>
      <c r="D70" s="49">
        <v>6.0</v>
      </c>
      <c r="E70" s="50">
        <v>9.99</v>
      </c>
      <c r="F70" s="54">
        <f t="shared" si="6"/>
        <v>59.94</v>
      </c>
      <c r="G70" s="53"/>
      <c r="H70" s="52"/>
      <c r="I70" s="52"/>
      <c r="J70" s="52"/>
      <c r="K70" s="52"/>
      <c r="L70" s="52"/>
      <c r="M70" s="52"/>
      <c r="N70" s="52"/>
      <c r="O70" s="52"/>
      <c r="P70" s="52"/>
      <c r="Q70" s="52"/>
      <c r="R70" s="52"/>
      <c r="S70" s="52"/>
      <c r="T70" s="52"/>
      <c r="U70" s="52"/>
      <c r="V70" s="52"/>
      <c r="W70" s="52"/>
      <c r="X70" s="52"/>
      <c r="Y70" s="52"/>
      <c r="Z70" s="52"/>
      <c r="AA70" s="52"/>
      <c r="AB70" s="52"/>
      <c r="AC70" s="52"/>
    </row>
    <row r="71">
      <c r="A71" s="52"/>
      <c r="B71" s="49" t="s">
        <v>1616</v>
      </c>
      <c r="C71" s="49" t="s">
        <v>428</v>
      </c>
      <c r="D71" s="49">
        <v>10.0</v>
      </c>
      <c r="E71" s="52"/>
      <c r="F71" s="52">
        <f t="shared" si="6"/>
        <v>0</v>
      </c>
      <c r="G71" s="53"/>
      <c r="H71" s="52"/>
      <c r="I71" s="52"/>
      <c r="J71" s="52"/>
      <c r="K71" s="52"/>
      <c r="L71" s="52"/>
      <c r="M71" s="52"/>
      <c r="N71" s="52"/>
      <c r="O71" s="52"/>
      <c r="P71" s="52"/>
      <c r="Q71" s="52"/>
      <c r="R71" s="52"/>
      <c r="S71" s="52"/>
      <c r="T71" s="52"/>
      <c r="U71" s="52"/>
      <c r="V71" s="52"/>
      <c r="W71" s="52"/>
      <c r="X71" s="52"/>
      <c r="Y71" s="52"/>
      <c r="Z71" s="52"/>
      <c r="AA71" s="52"/>
      <c r="AB71" s="52"/>
      <c r="AC71" s="52"/>
    </row>
    <row r="72">
      <c r="A72" s="52"/>
      <c r="B72" s="49" t="s">
        <v>1617</v>
      </c>
      <c r="C72" s="49" t="s">
        <v>428</v>
      </c>
      <c r="D72" s="49">
        <v>1.0</v>
      </c>
      <c r="E72" s="50">
        <v>2.0</v>
      </c>
      <c r="F72" s="54">
        <f t="shared" si="6"/>
        <v>2</v>
      </c>
      <c r="G72" s="53"/>
      <c r="H72" s="52"/>
      <c r="I72" s="52"/>
      <c r="J72" s="52"/>
      <c r="K72" s="52"/>
      <c r="L72" s="52"/>
      <c r="M72" s="52"/>
      <c r="N72" s="52"/>
      <c r="O72" s="52"/>
      <c r="P72" s="52"/>
      <c r="Q72" s="52"/>
      <c r="R72" s="52"/>
      <c r="S72" s="52"/>
      <c r="T72" s="52"/>
      <c r="U72" s="52"/>
      <c r="V72" s="52"/>
      <c r="W72" s="52"/>
      <c r="X72" s="52"/>
      <c r="Y72" s="52"/>
      <c r="Z72" s="52"/>
      <c r="AA72" s="52"/>
      <c r="AB72" s="52"/>
      <c r="AC72" s="52"/>
    </row>
    <row r="73">
      <c r="A73" s="52"/>
      <c r="B73" s="49" t="s">
        <v>1618</v>
      </c>
      <c r="C73" s="49" t="s">
        <v>428</v>
      </c>
      <c r="D73" s="49">
        <v>1.0</v>
      </c>
      <c r="E73" s="52"/>
      <c r="F73" s="52">
        <f t="shared" si="6"/>
        <v>0</v>
      </c>
      <c r="G73" s="53"/>
      <c r="H73" s="52"/>
      <c r="I73" s="52"/>
      <c r="J73" s="52"/>
      <c r="K73" s="52"/>
      <c r="L73" s="52"/>
      <c r="M73" s="52"/>
      <c r="N73" s="52"/>
      <c r="O73" s="52"/>
      <c r="P73" s="52"/>
      <c r="Q73" s="52"/>
      <c r="R73" s="52"/>
      <c r="S73" s="52"/>
      <c r="T73" s="52"/>
      <c r="U73" s="52"/>
      <c r="V73" s="52"/>
      <c r="W73" s="52"/>
      <c r="X73" s="52"/>
      <c r="Y73" s="52"/>
      <c r="Z73" s="52"/>
      <c r="AA73" s="52"/>
      <c r="AB73" s="52"/>
      <c r="AC73" s="52"/>
    </row>
    <row r="74">
      <c r="A74" s="52"/>
      <c r="B74" s="49" t="s">
        <v>1619</v>
      </c>
      <c r="C74" s="49" t="s">
        <v>428</v>
      </c>
      <c r="D74" s="49">
        <v>3.0</v>
      </c>
      <c r="E74" s="52"/>
      <c r="F74" s="52">
        <f t="shared" si="6"/>
        <v>0</v>
      </c>
      <c r="G74" s="53"/>
      <c r="H74" s="52"/>
      <c r="I74" s="52"/>
      <c r="J74" s="52"/>
      <c r="K74" s="52"/>
      <c r="L74" s="52"/>
      <c r="M74" s="52"/>
      <c r="N74" s="52"/>
      <c r="O74" s="52"/>
      <c r="P74" s="52"/>
      <c r="Q74" s="52"/>
      <c r="R74" s="52"/>
      <c r="S74" s="52"/>
      <c r="T74" s="52"/>
      <c r="U74" s="52"/>
      <c r="V74" s="52"/>
      <c r="W74" s="52"/>
      <c r="X74" s="52"/>
      <c r="Y74" s="52"/>
      <c r="Z74" s="52"/>
      <c r="AA74" s="52"/>
      <c r="AB74" s="52"/>
      <c r="AC74" s="52"/>
    </row>
    <row r="75">
      <c r="A75" s="52"/>
      <c r="B75" s="49" t="s">
        <v>1620</v>
      </c>
      <c r="C75" s="49" t="s">
        <v>428</v>
      </c>
      <c r="D75" s="49">
        <v>4.0</v>
      </c>
      <c r="E75" s="50">
        <v>4.49</v>
      </c>
      <c r="F75" s="54">
        <f t="shared" si="6"/>
        <v>17.96</v>
      </c>
      <c r="G75" s="53"/>
      <c r="H75" s="52"/>
      <c r="I75" s="52"/>
      <c r="J75" s="52"/>
      <c r="K75" s="52"/>
      <c r="L75" s="52"/>
      <c r="M75" s="52"/>
      <c r="N75" s="52"/>
      <c r="O75" s="52"/>
      <c r="P75" s="52"/>
      <c r="Q75" s="52"/>
      <c r="R75" s="52"/>
      <c r="S75" s="52"/>
      <c r="T75" s="52"/>
      <c r="U75" s="52"/>
      <c r="V75" s="52"/>
      <c r="W75" s="52"/>
      <c r="X75" s="52"/>
      <c r="Y75" s="52"/>
      <c r="Z75" s="52"/>
      <c r="AA75" s="52"/>
      <c r="AB75" s="52"/>
      <c r="AC75" s="52"/>
    </row>
    <row r="76">
      <c r="A76" s="52"/>
      <c r="B76" s="49" t="s">
        <v>1621</v>
      </c>
      <c r="C76" s="49" t="s">
        <v>1622</v>
      </c>
      <c r="D76" s="49">
        <v>1.0</v>
      </c>
      <c r="E76" s="50">
        <v>5.95</v>
      </c>
      <c r="F76" s="52"/>
      <c r="G76" s="57">
        <f t="shared" ref="G76:G77" si="7">multiply(D76, E76)</f>
        <v>5.95</v>
      </c>
      <c r="H76" s="52"/>
      <c r="I76" s="52"/>
      <c r="J76" s="52"/>
      <c r="K76" s="52"/>
      <c r="L76" s="52"/>
      <c r="M76" s="52"/>
      <c r="N76" s="52"/>
      <c r="O76" s="52"/>
      <c r="P76" s="52"/>
      <c r="Q76" s="52"/>
      <c r="R76" s="52"/>
      <c r="S76" s="52"/>
      <c r="T76" s="52"/>
      <c r="U76" s="52"/>
      <c r="V76" s="52"/>
      <c r="W76" s="52"/>
      <c r="X76" s="52"/>
      <c r="Y76" s="52"/>
      <c r="Z76" s="52"/>
      <c r="AA76" s="52"/>
      <c r="AB76" s="52"/>
      <c r="AC76" s="52"/>
    </row>
    <row r="77">
      <c r="A77" s="52"/>
      <c r="B77" s="49" t="s">
        <v>1623</v>
      </c>
      <c r="C77" s="49" t="s">
        <v>1622</v>
      </c>
      <c r="D77" s="49">
        <v>2.0</v>
      </c>
      <c r="E77" s="50">
        <v>14.95</v>
      </c>
      <c r="F77" s="52"/>
      <c r="G77" s="57">
        <f t="shared" si="7"/>
        <v>29.9</v>
      </c>
      <c r="H77" s="52"/>
      <c r="I77" s="52"/>
      <c r="J77" s="52"/>
      <c r="K77" s="52"/>
      <c r="L77" s="52"/>
      <c r="M77" s="52"/>
      <c r="N77" s="52"/>
      <c r="O77" s="52"/>
      <c r="P77" s="52"/>
      <c r="Q77" s="52"/>
      <c r="R77" s="52"/>
      <c r="S77" s="52"/>
      <c r="T77" s="52"/>
      <c r="U77" s="52"/>
      <c r="V77" s="52"/>
      <c r="W77" s="52"/>
      <c r="X77" s="52"/>
      <c r="Y77" s="52"/>
      <c r="Z77" s="52"/>
      <c r="AA77" s="52"/>
      <c r="AB77" s="52"/>
      <c r="AC77" s="52"/>
    </row>
    <row r="78">
      <c r="A78" s="52"/>
      <c r="B78" s="49" t="s">
        <v>1624</v>
      </c>
      <c r="C78" s="49" t="s">
        <v>46</v>
      </c>
      <c r="D78" s="49">
        <v>2.0</v>
      </c>
      <c r="E78" s="52"/>
      <c r="F78" s="52">
        <f t="shared" ref="F78:F94" si="8">multiply(D78, E78)</f>
        <v>0</v>
      </c>
      <c r="G78" s="53"/>
      <c r="H78" s="52"/>
      <c r="I78" s="52"/>
      <c r="J78" s="52"/>
      <c r="K78" s="52"/>
      <c r="L78" s="52"/>
      <c r="M78" s="52"/>
      <c r="N78" s="52"/>
      <c r="O78" s="52"/>
      <c r="P78" s="52"/>
      <c r="Q78" s="52"/>
      <c r="R78" s="52"/>
      <c r="S78" s="52"/>
      <c r="T78" s="52"/>
      <c r="U78" s="52"/>
      <c r="V78" s="52"/>
      <c r="W78" s="52"/>
      <c r="X78" s="52"/>
      <c r="Y78" s="52"/>
      <c r="Z78" s="52"/>
      <c r="AA78" s="52"/>
      <c r="AB78" s="52"/>
      <c r="AC78" s="52"/>
    </row>
    <row r="79">
      <c r="A79" s="52"/>
      <c r="B79" s="49" t="s">
        <v>1625</v>
      </c>
      <c r="C79" s="49" t="s">
        <v>46</v>
      </c>
      <c r="D79" s="49">
        <v>3.0</v>
      </c>
      <c r="E79" s="50">
        <v>5.99</v>
      </c>
      <c r="F79" s="54">
        <f t="shared" si="8"/>
        <v>17.97</v>
      </c>
      <c r="G79" s="53"/>
      <c r="H79" s="52"/>
      <c r="I79" s="52"/>
      <c r="J79" s="52"/>
      <c r="K79" s="52"/>
      <c r="L79" s="52"/>
      <c r="M79" s="52"/>
      <c r="N79" s="52"/>
      <c r="O79" s="52"/>
      <c r="P79" s="52"/>
      <c r="Q79" s="52"/>
      <c r="R79" s="52"/>
      <c r="S79" s="52"/>
      <c r="T79" s="52"/>
      <c r="U79" s="52"/>
      <c r="V79" s="52"/>
      <c r="W79" s="52"/>
      <c r="X79" s="52"/>
      <c r="Y79" s="52"/>
      <c r="Z79" s="52"/>
      <c r="AA79" s="52"/>
      <c r="AB79" s="52"/>
      <c r="AC79" s="52"/>
    </row>
    <row r="80">
      <c r="A80" s="52"/>
      <c r="B80" s="49" t="s">
        <v>1626</v>
      </c>
      <c r="C80" s="49" t="s">
        <v>46</v>
      </c>
      <c r="D80" s="49">
        <v>4.0</v>
      </c>
      <c r="E80" s="50">
        <v>5.99</v>
      </c>
      <c r="F80" s="54">
        <f t="shared" si="8"/>
        <v>23.96</v>
      </c>
      <c r="G80" s="53"/>
      <c r="H80" s="52"/>
      <c r="I80" s="52"/>
      <c r="J80" s="52"/>
      <c r="K80" s="52"/>
      <c r="L80" s="52"/>
      <c r="M80" s="52"/>
      <c r="N80" s="52"/>
      <c r="O80" s="52"/>
      <c r="P80" s="52"/>
      <c r="Q80" s="52"/>
      <c r="R80" s="52"/>
      <c r="S80" s="52"/>
      <c r="T80" s="52"/>
      <c r="U80" s="52"/>
      <c r="V80" s="52"/>
      <c r="W80" s="52"/>
      <c r="X80" s="52"/>
      <c r="Y80" s="52"/>
      <c r="Z80" s="52"/>
      <c r="AA80" s="52"/>
      <c r="AB80" s="52"/>
      <c r="AC80" s="52"/>
    </row>
    <row r="81">
      <c r="A81" s="52"/>
      <c r="B81" s="49" t="s">
        <v>1627</v>
      </c>
      <c r="C81" s="49" t="s">
        <v>46</v>
      </c>
      <c r="D81" s="49">
        <v>2.0</v>
      </c>
      <c r="E81" s="52"/>
      <c r="F81" s="52">
        <f t="shared" si="8"/>
        <v>0</v>
      </c>
      <c r="G81" s="53"/>
      <c r="H81" s="52"/>
      <c r="I81" s="52"/>
      <c r="J81" s="52"/>
      <c r="K81" s="52"/>
      <c r="L81" s="52"/>
      <c r="M81" s="52"/>
      <c r="N81" s="52"/>
      <c r="O81" s="52"/>
      <c r="P81" s="52"/>
      <c r="Q81" s="52"/>
      <c r="R81" s="52"/>
      <c r="S81" s="52"/>
      <c r="T81" s="52"/>
      <c r="U81" s="52"/>
      <c r="V81" s="52"/>
      <c r="W81" s="52"/>
      <c r="X81" s="52"/>
      <c r="Y81" s="52"/>
      <c r="Z81" s="52"/>
      <c r="AA81" s="52"/>
      <c r="AB81" s="52"/>
      <c r="AC81" s="52"/>
    </row>
    <row r="82">
      <c r="A82" s="52"/>
      <c r="B82" s="49" t="s">
        <v>1628</v>
      </c>
      <c r="C82" s="49" t="s">
        <v>46</v>
      </c>
      <c r="D82" s="49">
        <v>6.0</v>
      </c>
      <c r="E82" s="52"/>
      <c r="F82" s="52">
        <f t="shared" si="8"/>
        <v>0</v>
      </c>
      <c r="G82" s="53"/>
      <c r="H82" s="52"/>
      <c r="I82" s="52"/>
      <c r="J82" s="52"/>
      <c r="K82" s="52"/>
      <c r="L82" s="52"/>
      <c r="M82" s="52"/>
      <c r="N82" s="52"/>
      <c r="O82" s="52"/>
      <c r="P82" s="52"/>
      <c r="Q82" s="52"/>
      <c r="R82" s="52"/>
      <c r="S82" s="52"/>
      <c r="T82" s="52"/>
      <c r="U82" s="52"/>
      <c r="V82" s="52"/>
      <c r="W82" s="52"/>
      <c r="X82" s="52"/>
      <c r="Y82" s="52"/>
      <c r="Z82" s="52"/>
      <c r="AA82" s="52"/>
      <c r="AB82" s="52"/>
      <c r="AC82" s="52"/>
    </row>
    <row r="83">
      <c r="A83" s="52"/>
      <c r="B83" s="49" t="s">
        <v>1629</v>
      </c>
      <c r="C83" s="49" t="s">
        <v>46</v>
      </c>
      <c r="D83" s="49">
        <v>10.0</v>
      </c>
      <c r="E83" s="50">
        <v>3.99</v>
      </c>
      <c r="F83" s="54">
        <f t="shared" si="8"/>
        <v>39.9</v>
      </c>
      <c r="G83" s="53"/>
      <c r="H83" s="52"/>
      <c r="I83" s="52"/>
      <c r="J83" s="52"/>
      <c r="K83" s="52"/>
      <c r="L83" s="52"/>
      <c r="M83" s="52"/>
      <c r="N83" s="52"/>
      <c r="O83" s="52"/>
      <c r="P83" s="52"/>
      <c r="Q83" s="52"/>
      <c r="R83" s="52"/>
      <c r="S83" s="52"/>
      <c r="T83" s="52"/>
      <c r="U83" s="52"/>
      <c r="V83" s="52"/>
      <c r="W83" s="52"/>
      <c r="X83" s="52"/>
      <c r="Y83" s="52"/>
      <c r="Z83" s="52"/>
      <c r="AA83" s="52"/>
      <c r="AB83" s="52"/>
      <c r="AC83" s="52"/>
    </row>
    <row r="84">
      <c r="A84" s="52"/>
      <c r="B84" s="49" t="s">
        <v>1630</v>
      </c>
      <c r="C84" s="49" t="s">
        <v>46</v>
      </c>
      <c r="D84" s="49">
        <v>1.0</v>
      </c>
      <c r="E84" s="52"/>
      <c r="F84" s="52">
        <f t="shared" si="8"/>
        <v>0</v>
      </c>
      <c r="G84" s="53"/>
      <c r="H84" s="52"/>
      <c r="I84" s="52"/>
      <c r="J84" s="52"/>
      <c r="K84" s="52"/>
      <c r="L84" s="52"/>
      <c r="M84" s="52"/>
      <c r="N84" s="52"/>
      <c r="O84" s="52"/>
      <c r="P84" s="52"/>
      <c r="Q84" s="52"/>
      <c r="R84" s="52"/>
      <c r="S84" s="52"/>
      <c r="T84" s="52"/>
      <c r="U84" s="52"/>
      <c r="V84" s="52"/>
      <c r="W84" s="52"/>
      <c r="X84" s="52"/>
      <c r="Y84" s="52"/>
      <c r="Z84" s="52"/>
      <c r="AA84" s="52"/>
      <c r="AB84" s="52"/>
      <c r="AC84" s="52"/>
    </row>
    <row r="85">
      <c r="A85" s="52"/>
      <c r="B85" s="49" t="s">
        <v>1631</v>
      </c>
      <c r="C85" s="49" t="s">
        <v>46</v>
      </c>
      <c r="D85" s="49">
        <v>5.0</v>
      </c>
      <c r="E85" s="52"/>
      <c r="F85" s="52">
        <f t="shared" si="8"/>
        <v>0</v>
      </c>
      <c r="G85" s="53"/>
      <c r="H85" s="52"/>
      <c r="I85" s="52"/>
      <c r="J85" s="52"/>
      <c r="K85" s="52"/>
      <c r="L85" s="52"/>
      <c r="M85" s="52"/>
      <c r="N85" s="52"/>
      <c r="O85" s="52"/>
      <c r="P85" s="52"/>
      <c r="Q85" s="52"/>
      <c r="R85" s="52"/>
      <c r="S85" s="52"/>
      <c r="T85" s="52"/>
      <c r="U85" s="52"/>
      <c r="V85" s="52"/>
      <c r="W85" s="52"/>
      <c r="X85" s="52"/>
      <c r="Y85" s="52"/>
      <c r="Z85" s="52"/>
      <c r="AA85" s="52"/>
      <c r="AB85" s="52"/>
      <c r="AC85" s="52"/>
    </row>
    <row r="86">
      <c r="A86" s="52"/>
      <c r="B86" s="49" t="s">
        <v>1632</v>
      </c>
      <c r="C86" s="49" t="s">
        <v>46</v>
      </c>
      <c r="D86" s="49">
        <v>1.0</v>
      </c>
      <c r="E86" s="52"/>
      <c r="F86" s="52">
        <f t="shared" si="8"/>
        <v>0</v>
      </c>
      <c r="G86" s="53"/>
      <c r="H86" s="52"/>
      <c r="I86" s="52"/>
      <c r="J86" s="52"/>
      <c r="K86" s="52"/>
      <c r="L86" s="52"/>
      <c r="M86" s="52"/>
      <c r="N86" s="52"/>
      <c r="O86" s="52"/>
      <c r="P86" s="52"/>
      <c r="Q86" s="52"/>
      <c r="R86" s="52"/>
      <c r="S86" s="52"/>
      <c r="T86" s="52"/>
      <c r="U86" s="52"/>
      <c r="V86" s="52"/>
      <c r="W86" s="52"/>
      <c r="X86" s="52"/>
      <c r="Y86" s="52"/>
      <c r="Z86" s="52"/>
      <c r="AA86" s="52"/>
      <c r="AB86" s="52"/>
      <c r="AC86" s="52"/>
    </row>
    <row r="87">
      <c r="A87" s="52"/>
      <c r="B87" s="49" t="s">
        <v>1633</v>
      </c>
      <c r="C87" s="49" t="s">
        <v>46</v>
      </c>
      <c r="D87" s="49">
        <v>1.0</v>
      </c>
      <c r="E87" s="50">
        <v>0.99</v>
      </c>
      <c r="F87" s="54">
        <f t="shared" si="8"/>
        <v>0.99</v>
      </c>
      <c r="G87" s="53"/>
      <c r="H87" s="52"/>
      <c r="I87" s="52"/>
      <c r="J87" s="52"/>
      <c r="K87" s="52"/>
      <c r="L87" s="52"/>
      <c r="M87" s="52"/>
      <c r="N87" s="52"/>
      <c r="O87" s="52"/>
      <c r="P87" s="52"/>
      <c r="Q87" s="52"/>
      <c r="R87" s="52"/>
      <c r="S87" s="52"/>
      <c r="T87" s="52"/>
      <c r="U87" s="52"/>
      <c r="V87" s="52"/>
      <c r="W87" s="52"/>
      <c r="X87" s="52"/>
      <c r="Y87" s="52"/>
      <c r="Z87" s="52"/>
      <c r="AA87" s="52"/>
      <c r="AB87" s="52"/>
      <c r="AC87" s="52"/>
    </row>
    <row r="88">
      <c r="A88" s="52"/>
      <c r="B88" s="49" t="s">
        <v>1634</v>
      </c>
      <c r="C88" s="49" t="s">
        <v>46</v>
      </c>
      <c r="D88" s="49">
        <v>1.0</v>
      </c>
      <c r="E88" s="50">
        <v>2.0</v>
      </c>
      <c r="F88" s="54">
        <f t="shared" si="8"/>
        <v>2</v>
      </c>
      <c r="G88" s="53"/>
      <c r="H88" s="52"/>
      <c r="I88" s="52"/>
      <c r="J88" s="52"/>
      <c r="K88" s="52"/>
      <c r="L88" s="52"/>
      <c r="M88" s="52"/>
      <c r="N88" s="52"/>
      <c r="O88" s="52"/>
      <c r="P88" s="52"/>
      <c r="Q88" s="52"/>
      <c r="R88" s="52"/>
      <c r="S88" s="52"/>
      <c r="T88" s="52"/>
      <c r="U88" s="52"/>
      <c r="V88" s="52"/>
      <c r="W88" s="52"/>
      <c r="X88" s="52"/>
      <c r="Y88" s="52"/>
      <c r="Z88" s="52"/>
      <c r="AA88" s="52"/>
      <c r="AB88" s="52"/>
      <c r="AC88" s="52"/>
    </row>
    <row r="89">
      <c r="A89" s="52"/>
      <c r="B89" s="49" t="s">
        <v>1635</v>
      </c>
      <c r="C89" s="49" t="s">
        <v>46</v>
      </c>
      <c r="D89" s="49">
        <v>1.0</v>
      </c>
      <c r="E89" s="50">
        <v>5.99</v>
      </c>
      <c r="F89" s="54">
        <f t="shared" si="8"/>
        <v>5.99</v>
      </c>
      <c r="G89" s="53"/>
      <c r="H89" s="52"/>
      <c r="I89" s="52"/>
      <c r="J89" s="52"/>
      <c r="K89" s="52"/>
      <c r="L89" s="52"/>
      <c r="M89" s="52"/>
      <c r="N89" s="52"/>
      <c r="O89" s="52"/>
      <c r="P89" s="52"/>
      <c r="Q89" s="52"/>
      <c r="R89" s="52"/>
      <c r="S89" s="52"/>
      <c r="T89" s="52"/>
      <c r="U89" s="52"/>
      <c r="V89" s="52"/>
      <c r="W89" s="52"/>
      <c r="X89" s="52"/>
      <c r="Y89" s="52"/>
      <c r="Z89" s="52"/>
      <c r="AA89" s="52"/>
      <c r="AB89" s="52"/>
      <c r="AC89" s="52"/>
    </row>
    <row r="90">
      <c r="A90" s="52"/>
      <c r="B90" s="49" t="s">
        <v>1636</v>
      </c>
      <c r="C90" s="49" t="s">
        <v>46</v>
      </c>
      <c r="D90" s="49">
        <v>4.0</v>
      </c>
      <c r="E90" s="50">
        <v>6.99</v>
      </c>
      <c r="F90" s="54">
        <f t="shared" si="8"/>
        <v>27.96</v>
      </c>
      <c r="G90" s="53"/>
      <c r="H90" s="52"/>
      <c r="I90" s="52"/>
      <c r="J90" s="52"/>
      <c r="K90" s="52"/>
      <c r="L90" s="52"/>
      <c r="M90" s="52"/>
      <c r="N90" s="52"/>
      <c r="O90" s="52"/>
      <c r="P90" s="52"/>
      <c r="Q90" s="52"/>
      <c r="R90" s="52"/>
      <c r="S90" s="52"/>
      <c r="T90" s="52"/>
      <c r="U90" s="52"/>
      <c r="V90" s="52"/>
      <c r="W90" s="52"/>
      <c r="X90" s="52"/>
      <c r="Y90" s="52"/>
      <c r="Z90" s="52"/>
      <c r="AA90" s="52"/>
      <c r="AB90" s="52"/>
      <c r="AC90" s="52"/>
    </row>
    <row r="91">
      <c r="A91" s="52"/>
      <c r="B91" s="49" t="s">
        <v>1637</v>
      </c>
      <c r="C91" s="49" t="s">
        <v>46</v>
      </c>
      <c r="D91" s="49">
        <v>2.0</v>
      </c>
      <c r="E91" s="50">
        <v>5.0</v>
      </c>
      <c r="F91" s="54">
        <f t="shared" si="8"/>
        <v>10</v>
      </c>
      <c r="G91" s="53"/>
      <c r="H91" s="52"/>
      <c r="I91" s="52"/>
      <c r="J91" s="52"/>
      <c r="K91" s="52"/>
      <c r="L91" s="52"/>
      <c r="M91" s="52"/>
      <c r="N91" s="52"/>
      <c r="O91" s="52"/>
      <c r="P91" s="52"/>
      <c r="Q91" s="52"/>
      <c r="R91" s="52"/>
      <c r="S91" s="52"/>
      <c r="T91" s="52"/>
      <c r="U91" s="52"/>
      <c r="V91" s="52"/>
      <c r="W91" s="52"/>
      <c r="X91" s="52"/>
      <c r="Y91" s="52"/>
      <c r="Z91" s="52"/>
      <c r="AA91" s="52"/>
      <c r="AB91" s="52"/>
      <c r="AC91" s="52"/>
    </row>
    <row r="92">
      <c r="A92" s="52"/>
      <c r="B92" s="49" t="s">
        <v>1638</v>
      </c>
      <c r="C92" s="49" t="s">
        <v>415</v>
      </c>
      <c r="D92" s="49">
        <v>3.0</v>
      </c>
      <c r="E92" s="50">
        <v>20.0</v>
      </c>
      <c r="F92" s="54">
        <f t="shared" si="8"/>
        <v>60</v>
      </c>
      <c r="G92" s="53"/>
      <c r="H92" s="52"/>
      <c r="I92" s="52"/>
      <c r="J92" s="52"/>
      <c r="K92" s="52"/>
      <c r="L92" s="52"/>
      <c r="M92" s="52"/>
      <c r="N92" s="52"/>
      <c r="O92" s="52"/>
      <c r="P92" s="52"/>
      <c r="Q92" s="52"/>
      <c r="R92" s="52"/>
      <c r="S92" s="52"/>
      <c r="T92" s="52"/>
      <c r="U92" s="52"/>
      <c r="V92" s="52"/>
      <c r="W92" s="52"/>
      <c r="X92" s="52"/>
      <c r="Y92" s="52"/>
      <c r="Z92" s="52"/>
      <c r="AA92" s="52"/>
      <c r="AB92" s="52"/>
      <c r="AC92" s="52"/>
    </row>
    <row r="93">
      <c r="A93" s="52"/>
      <c r="B93" s="49" t="s">
        <v>217</v>
      </c>
      <c r="C93" s="49" t="s">
        <v>126</v>
      </c>
      <c r="D93" s="49">
        <v>2.0</v>
      </c>
      <c r="E93" s="50">
        <v>12.99</v>
      </c>
      <c r="F93" s="54">
        <f t="shared" si="8"/>
        <v>25.98</v>
      </c>
      <c r="G93" s="53"/>
      <c r="H93" s="52"/>
      <c r="I93" s="52"/>
      <c r="J93" s="52"/>
      <c r="K93" s="52"/>
      <c r="L93" s="52"/>
      <c r="M93" s="52"/>
      <c r="N93" s="52"/>
      <c r="O93" s="52"/>
      <c r="P93" s="52"/>
      <c r="Q93" s="52"/>
      <c r="R93" s="52"/>
      <c r="S93" s="52"/>
      <c r="T93" s="52"/>
      <c r="U93" s="52"/>
      <c r="V93" s="52"/>
      <c r="W93" s="52"/>
      <c r="X93" s="52"/>
      <c r="Y93" s="52"/>
      <c r="Z93" s="52"/>
      <c r="AA93" s="52"/>
      <c r="AB93" s="52"/>
      <c r="AC93" s="52"/>
    </row>
    <row r="94">
      <c r="A94" s="52"/>
      <c r="B94" s="49" t="s">
        <v>1639</v>
      </c>
      <c r="C94" s="49" t="s">
        <v>415</v>
      </c>
      <c r="D94" s="49">
        <v>1.0</v>
      </c>
      <c r="E94" s="50">
        <v>5.99</v>
      </c>
      <c r="F94" s="54">
        <f t="shared" si="8"/>
        <v>5.99</v>
      </c>
      <c r="G94" s="53"/>
      <c r="H94" s="52">
        <f>Sum(F62:F94, G62:G94)</f>
        <v>439.1</v>
      </c>
      <c r="I94" s="52"/>
      <c r="J94" s="52"/>
      <c r="K94" s="52"/>
      <c r="L94" s="52"/>
      <c r="M94" s="52"/>
      <c r="N94" s="52"/>
      <c r="O94" s="52"/>
      <c r="P94" s="52"/>
      <c r="Q94" s="52"/>
      <c r="R94" s="52"/>
      <c r="S94" s="52"/>
      <c r="T94" s="52"/>
      <c r="U94" s="52"/>
      <c r="V94" s="52"/>
      <c r="W94" s="52"/>
      <c r="X94" s="52"/>
      <c r="Y94" s="52"/>
      <c r="Z94" s="52"/>
      <c r="AA94" s="52"/>
      <c r="AB94" s="52"/>
      <c r="AC94" s="52"/>
    </row>
    <row r="95">
      <c r="A95" s="48">
        <v>43852.0</v>
      </c>
      <c r="B95" s="49" t="s">
        <v>1640</v>
      </c>
      <c r="C95" s="49" t="s">
        <v>749</v>
      </c>
      <c r="D95" s="49">
        <v>3.0</v>
      </c>
      <c r="E95" s="50">
        <v>5.49</v>
      </c>
      <c r="F95" s="52"/>
      <c r="G95" s="57">
        <f t="shared" ref="G95:G99" si="9">multiply(D95, E95)</f>
        <v>16.47</v>
      </c>
      <c r="H95" s="52"/>
      <c r="I95" s="52"/>
      <c r="J95" s="52"/>
      <c r="K95" s="52"/>
      <c r="L95" s="52"/>
      <c r="M95" s="52"/>
      <c r="N95" s="52"/>
      <c r="O95" s="52"/>
      <c r="P95" s="52"/>
      <c r="Q95" s="52"/>
      <c r="R95" s="52"/>
      <c r="S95" s="52"/>
      <c r="T95" s="52"/>
      <c r="U95" s="52"/>
      <c r="V95" s="52"/>
      <c r="W95" s="52"/>
      <c r="X95" s="52"/>
      <c r="Y95" s="52"/>
      <c r="Z95" s="52"/>
      <c r="AA95" s="52"/>
      <c r="AB95" s="52"/>
      <c r="AC95" s="52"/>
    </row>
    <row r="96">
      <c r="A96" s="52"/>
      <c r="B96" s="49" t="s">
        <v>1641</v>
      </c>
      <c r="C96" s="49" t="s">
        <v>749</v>
      </c>
      <c r="D96" s="49">
        <v>8.0</v>
      </c>
      <c r="E96" s="50">
        <v>4.99</v>
      </c>
      <c r="F96" s="52"/>
      <c r="G96" s="57">
        <f t="shared" si="9"/>
        <v>39.92</v>
      </c>
      <c r="H96" s="52"/>
      <c r="I96" s="52"/>
      <c r="J96" s="52"/>
      <c r="K96" s="52"/>
      <c r="L96" s="52"/>
      <c r="M96" s="52"/>
      <c r="N96" s="52"/>
      <c r="O96" s="52"/>
      <c r="P96" s="52"/>
      <c r="Q96" s="52"/>
      <c r="R96" s="52"/>
      <c r="S96" s="52"/>
      <c r="T96" s="52"/>
      <c r="U96" s="52"/>
      <c r="V96" s="52"/>
      <c r="W96" s="52"/>
      <c r="X96" s="52"/>
      <c r="Y96" s="52"/>
      <c r="Z96" s="52"/>
      <c r="AA96" s="52"/>
      <c r="AB96" s="52"/>
      <c r="AC96" s="52"/>
    </row>
    <row r="97">
      <c r="A97" s="52"/>
      <c r="B97" s="49" t="s">
        <v>1642</v>
      </c>
      <c r="C97" s="49" t="s">
        <v>749</v>
      </c>
      <c r="D97" s="49">
        <v>7.0</v>
      </c>
      <c r="E97" s="50">
        <v>4.29</v>
      </c>
      <c r="F97" s="52"/>
      <c r="G97" s="57">
        <f t="shared" si="9"/>
        <v>30.03</v>
      </c>
      <c r="H97" s="52"/>
      <c r="I97" s="52"/>
      <c r="J97" s="52"/>
      <c r="K97" s="52"/>
      <c r="L97" s="52"/>
      <c r="M97" s="52"/>
      <c r="N97" s="52"/>
      <c r="O97" s="52"/>
      <c r="P97" s="52"/>
      <c r="Q97" s="52"/>
      <c r="R97" s="52"/>
      <c r="S97" s="52"/>
      <c r="T97" s="52"/>
      <c r="U97" s="52"/>
      <c r="V97" s="52"/>
      <c r="W97" s="52"/>
      <c r="X97" s="52"/>
      <c r="Y97" s="52"/>
      <c r="Z97" s="52"/>
      <c r="AA97" s="52"/>
      <c r="AB97" s="52"/>
      <c r="AC97" s="52"/>
    </row>
    <row r="98">
      <c r="A98" s="52"/>
      <c r="B98" s="49" t="s">
        <v>1643</v>
      </c>
      <c r="C98" s="49" t="s">
        <v>749</v>
      </c>
      <c r="D98" s="49">
        <v>1.0</v>
      </c>
      <c r="E98" s="50">
        <v>5.99</v>
      </c>
      <c r="F98" s="52"/>
      <c r="G98" s="57">
        <f t="shared" si="9"/>
        <v>5.99</v>
      </c>
      <c r="H98" s="52"/>
      <c r="I98" s="52"/>
      <c r="J98" s="52"/>
      <c r="K98" s="52"/>
      <c r="L98" s="52"/>
      <c r="M98" s="52"/>
      <c r="N98" s="52"/>
      <c r="O98" s="52"/>
      <c r="P98" s="52"/>
      <c r="Q98" s="52"/>
      <c r="R98" s="52"/>
      <c r="S98" s="52"/>
      <c r="T98" s="52"/>
      <c r="U98" s="52"/>
      <c r="V98" s="52"/>
      <c r="W98" s="52"/>
      <c r="X98" s="52"/>
      <c r="Y98" s="52"/>
      <c r="Z98" s="52"/>
      <c r="AA98" s="52"/>
      <c r="AB98" s="52"/>
      <c r="AC98" s="52"/>
    </row>
    <row r="99">
      <c r="A99" s="52"/>
      <c r="B99" s="49" t="s">
        <v>1644</v>
      </c>
      <c r="C99" s="49" t="s">
        <v>749</v>
      </c>
      <c r="D99" s="49">
        <v>1.0</v>
      </c>
      <c r="E99" s="50">
        <v>9.95</v>
      </c>
      <c r="F99" s="52"/>
      <c r="G99" s="57">
        <f t="shared" si="9"/>
        <v>9.95</v>
      </c>
      <c r="H99" s="54">
        <f>SUM(G95:G99)</f>
        <v>102.36</v>
      </c>
      <c r="I99" s="52"/>
      <c r="J99" s="52"/>
      <c r="K99" s="52"/>
      <c r="L99" s="52"/>
      <c r="M99" s="52"/>
      <c r="N99" s="52"/>
      <c r="O99" s="52"/>
      <c r="P99" s="52"/>
      <c r="Q99" s="52"/>
      <c r="R99" s="52"/>
      <c r="S99" s="52"/>
      <c r="T99" s="52"/>
      <c r="U99" s="52"/>
      <c r="V99" s="52"/>
      <c r="W99" s="52"/>
      <c r="X99" s="52"/>
      <c r="Y99" s="52"/>
      <c r="Z99" s="52"/>
      <c r="AA99" s="52"/>
      <c r="AB99" s="52"/>
      <c r="AC99" s="52"/>
    </row>
    <row r="100">
      <c r="A100" s="48">
        <v>43853.0</v>
      </c>
      <c r="B100" s="49" t="s">
        <v>1645</v>
      </c>
      <c r="C100" s="49" t="s">
        <v>1646</v>
      </c>
      <c r="D100" s="49">
        <v>60.0</v>
      </c>
      <c r="E100" s="50">
        <v>2.49</v>
      </c>
      <c r="F100" s="54">
        <f t="shared" ref="F100:F101" si="10">multiply(D100, E100)</f>
        <v>149.4</v>
      </c>
      <c r="G100" s="53"/>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49" t="s">
        <v>1647</v>
      </c>
      <c r="C101" s="49" t="s">
        <v>1646</v>
      </c>
      <c r="D101" s="49">
        <v>5.0</v>
      </c>
      <c r="E101" s="50">
        <v>2.99</v>
      </c>
      <c r="F101" s="54">
        <f t="shared" si="10"/>
        <v>14.95</v>
      </c>
      <c r="G101" s="53"/>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49" t="s">
        <v>1648</v>
      </c>
      <c r="C102" s="49" t="s">
        <v>1649</v>
      </c>
      <c r="D102" s="49">
        <v>1.0</v>
      </c>
      <c r="E102" s="52"/>
      <c r="F102" s="52"/>
      <c r="G102" s="53"/>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83" t="s">
        <v>1650</v>
      </c>
      <c r="C103" s="83" t="s">
        <v>216</v>
      </c>
      <c r="D103" s="74">
        <v>6.0</v>
      </c>
      <c r="E103" s="50">
        <v>1.39</v>
      </c>
      <c r="F103" s="52"/>
      <c r="G103" s="53"/>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49" t="s">
        <v>1607</v>
      </c>
      <c r="C104" s="49" t="s">
        <v>415</v>
      </c>
      <c r="D104" s="49">
        <v>1.0</v>
      </c>
      <c r="E104" s="52"/>
      <c r="F104" s="52"/>
      <c r="G104" s="53"/>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49" t="s">
        <v>1651</v>
      </c>
      <c r="C105" s="49" t="s">
        <v>415</v>
      </c>
      <c r="D105" s="49">
        <v>4.0</v>
      </c>
      <c r="E105" s="52"/>
      <c r="F105" s="52"/>
      <c r="G105" s="53"/>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49" t="s">
        <v>1608</v>
      </c>
      <c r="C106" s="49" t="s">
        <v>415</v>
      </c>
      <c r="D106" s="49">
        <v>6.0</v>
      </c>
      <c r="E106" s="50">
        <v>9.99</v>
      </c>
      <c r="F106" s="54">
        <f t="shared" ref="F106:F107" si="11">multiply(D106, E106)</f>
        <v>59.94</v>
      </c>
      <c r="G106" s="53"/>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49" t="s">
        <v>1652</v>
      </c>
      <c r="C107" s="49" t="s">
        <v>415</v>
      </c>
      <c r="D107" s="49">
        <v>3.0</v>
      </c>
      <c r="E107" s="50">
        <v>5.99</v>
      </c>
      <c r="F107" s="54">
        <f t="shared" si="11"/>
        <v>17.97</v>
      </c>
      <c r="G107" s="53"/>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49" t="s">
        <v>1609</v>
      </c>
      <c r="C108" s="49" t="s">
        <v>415</v>
      </c>
      <c r="D108" s="49">
        <v>4.0</v>
      </c>
      <c r="E108" s="52"/>
      <c r="F108" s="52"/>
      <c r="G108" s="53"/>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49" t="s">
        <v>1653</v>
      </c>
      <c r="C109" s="49" t="s">
        <v>46</v>
      </c>
      <c r="D109" s="49">
        <v>1.0</v>
      </c>
      <c r="E109" s="52"/>
      <c r="F109" s="52"/>
      <c r="G109" s="53"/>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49" t="s">
        <v>1654</v>
      </c>
      <c r="C110" s="49" t="s">
        <v>46</v>
      </c>
      <c r="D110" s="49">
        <v>3.0</v>
      </c>
      <c r="E110" s="52"/>
      <c r="F110" s="52"/>
      <c r="G110" s="53"/>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49" t="s">
        <v>1655</v>
      </c>
      <c r="C111" s="49" t="s">
        <v>46</v>
      </c>
      <c r="D111" s="49">
        <v>1.0</v>
      </c>
      <c r="E111" s="52"/>
      <c r="F111" s="52"/>
      <c r="G111" s="53"/>
      <c r="H111" s="54">
        <f>sum(F100:F111, G100:G111)</f>
        <v>242.26</v>
      </c>
      <c r="I111" s="52"/>
      <c r="J111" s="52"/>
      <c r="K111" s="52"/>
      <c r="L111" s="52"/>
      <c r="M111" s="52"/>
      <c r="N111" s="52"/>
      <c r="O111" s="52"/>
      <c r="P111" s="52"/>
      <c r="Q111" s="52"/>
      <c r="R111" s="52"/>
      <c r="S111" s="52"/>
      <c r="T111" s="52"/>
      <c r="U111" s="52"/>
      <c r="V111" s="52"/>
      <c r="W111" s="52"/>
      <c r="X111" s="52"/>
      <c r="Y111" s="52"/>
      <c r="Z111" s="52"/>
      <c r="AA111" s="52"/>
      <c r="AB111" s="52"/>
      <c r="AC111" s="52"/>
    </row>
    <row r="112">
      <c r="A112" s="48">
        <v>43853.0</v>
      </c>
      <c r="B112" s="49"/>
      <c r="C112" s="49" t="s">
        <v>123</v>
      </c>
      <c r="D112" s="49">
        <v>3.0</v>
      </c>
      <c r="E112" s="61"/>
      <c r="F112" s="52"/>
      <c r="G112" s="53"/>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48">
        <v>43853.0</v>
      </c>
      <c r="B113" s="49" t="s">
        <v>1656</v>
      </c>
      <c r="C113" s="49" t="s">
        <v>1657</v>
      </c>
      <c r="D113" s="49">
        <v>6.0</v>
      </c>
      <c r="E113" s="50">
        <v>13.99</v>
      </c>
      <c r="F113" s="54">
        <f t="shared" ref="F113:F114" si="12">multiply(D113, E113)</f>
        <v>83.94</v>
      </c>
      <c r="G113" s="53"/>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49" t="s">
        <v>1658</v>
      </c>
      <c r="C114" s="49" t="s">
        <v>1659</v>
      </c>
      <c r="D114" s="49">
        <v>1.0</v>
      </c>
      <c r="E114" s="50">
        <v>17.99</v>
      </c>
      <c r="F114" s="54">
        <f t="shared" si="12"/>
        <v>17.99</v>
      </c>
      <c r="G114" s="53"/>
      <c r="H114" s="54">
        <f>Sum(F113, F114)</f>
        <v>101.93</v>
      </c>
      <c r="I114" s="52"/>
      <c r="J114" s="52"/>
      <c r="K114" s="52"/>
      <c r="L114" s="52"/>
      <c r="M114" s="52"/>
      <c r="N114" s="52"/>
      <c r="O114" s="52"/>
      <c r="P114" s="52"/>
      <c r="Q114" s="52"/>
      <c r="R114" s="52"/>
      <c r="S114" s="52"/>
      <c r="T114" s="52"/>
      <c r="U114" s="52"/>
      <c r="V114" s="52"/>
      <c r="W114" s="52"/>
      <c r="X114" s="52"/>
      <c r="Y114" s="52"/>
      <c r="Z114" s="52"/>
      <c r="AA114" s="52"/>
      <c r="AB114" s="52"/>
      <c r="AC114" s="52"/>
    </row>
    <row r="115">
      <c r="A115" s="48">
        <v>43853.0</v>
      </c>
      <c r="B115" s="49" t="s">
        <v>1660</v>
      </c>
      <c r="C115" s="49" t="s">
        <v>1661</v>
      </c>
      <c r="D115" s="49">
        <v>6.0</v>
      </c>
      <c r="E115" s="50">
        <v>5.49</v>
      </c>
      <c r="F115" s="52"/>
      <c r="G115" s="57">
        <f>multiply(D115, E115)</f>
        <v>32.94</v>
      </c>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48"/>
      <c r="B116" s="49" t="s">
        <v>1662</v>
      </c>
      <c r="C116" s="49" t="s">
        <v>1663</v>
      </c>
      <c r="D116" s="49">
        <v>3.0</v>
      </c>
      <c r="E116" s="50">
        <v>16.99</v>
      </c>
      <c r="F116" s="52"/>
      <c r="G116" s="53"/>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49" t="s">
        <v>1664</v>
      </c>
      <c r="C117" s="49" t="s">
        <v>1665</v>
      </c>
      <c r="D117" s="49">
        <v>7.0</v>
      </c>
      <c r="E117" s="50">
        <v>6.99</v>
      </c>
      <c r="F117" s="52"/>
      <c r="G117" s="53"/>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49" t="s">
        <v>1666</v>
      </c>
      <c r="C118" s="49" t="s">
        <v>1667</v>
      </c>
      <c r="D118" s="49">
        <v>4.0</v>
      </c>
      <c r="E118" s="52"/>
      <c r="F118" s="52"/>
      <c r="G118" s="53"/>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48">
        <v>43854.0</v>
      </c>
      <c r="B119" s="49" t="s">
        <v>1668</v>
      </c>
      <c r="C119" s="49" t="s">
        <v>1669</v>
      </c>
      <c r="D119" s="49">
        <v>1.0</v>
      </c>
      <c r="E119" s="61">
        <v>30.0</v>
      </c>
      <c r="F119" s="69">
        <f t="shared" ref="F119:F121" si="13">multiply(D119, E119)</f>
        <v>30</v>
      </c>
      <c r="G119" s="53"/>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49" t="s">
        <v>1670</v>
      </c>
      <c r="C120" s="49" t="s">
        <v>1669</v>
      </c>
      <c r="D120" s="49">
        <v>6.0</v>
      </c>
      <c r="E120" s="61">
        <v>30.0</v>
      </c>
      <c r="F120" s="69">
        <f t="shared" si="13"/>
        <v>180</v>
      </c>
      <c r="G120" s="53"/>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49" t="s">
        <v>1671</v>
      </c>
      <c r="C121" s="49" t="s">
        <v>1669</v>
      </c>
      <c r="D121" s="49">
        <v>2.0</v>
      </c>
      <c r="E121" s="61">
        <v>30.0</v>
      </c>
      <c r="F121" s="69">
        <f t="shared" si="13"/>
        <v>60</v>
      </c>
      <c r="G121" s="53"/>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48"/>
      <c r="B122" s="49" t="s">
        <v>1672</v>
      </c>
      <c r="C122" s="49" t="s">
        <v>126</v>
      </c>
      <c r="D122" s="49">
        <v>1.0</v>
      </c>
      <c r="E122" s="52"/>
      <c r="F122" s="52"/>
      <c r="G122" s="53"/>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49" t="s">
        <v>1673</v>
      </c>
      <c r="C123" s="49" t="s">
        <v>76</v>
      </c>
      <c r="D123" s="49">
        <v>6.0</v>
      </c>
      <c r="E123" s="52"/>
      <c r="F123" s="52"/>
      <c r="G123" s="53"/>
      <c r="H123" s="69">
        <f>sum(F119:G123)</f>
        <v>270</v>
      </c>
      <c r="I123" s="52"/>
      <c r="J123" s="52"/>
      <c r="K123" s="52"/>
      <c r="L123" s="52"/>
      <c r="M123" s="52"/>
      <c r="N123" s="52"/>
      <c r="O123" s="52"/>
      <c r="P123" s="52"/>
      <c r="Q123" s="52"/>
      <c r="R123" s="52"/>
      <c r="S123" s="52"/>
      <c r="T123" s="52"/>
      <c r="U123" s="52"/>
      <c r="V123" s="52"/>
      <c r="W123" s="52"/>
      <c r="X123" s="52"/>
      <c r="Y123" s="52"/>
      <c r="Z123" s="52"/>
      <c r="AA123" s="52"/>
      <c r="AB123" s="52"/>
      <c r="AC123" s="52"/>
    </row>
    <row r="124">
      <c r="A124" s="48">
        <v>43857.0</v>
      </c>
      <c r="B124" s="49" t="s">
        <v>1656</v>
      </c>
      <c r="C124" s="49" t="s">
        <v>46</v>
      </c>
      <c r="D124" s="49">
        <v>13.0</v>
      </c>
      <c r="E124" s="50">
        <v>13.99</v>
      </c>
      <c r="F124" s="54">
        <f>multiply(D124, E124)</f>
        <v>181.87</v>
      </c>
      <c r="G124" s="53"/>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49" t="s">
        <v>1674</v>
      </c>
      <c r="C125" s="49" t="s">
        <v>1675</v>
      </c>
      <c r="D125" s="49">
        <v>1.0</v>
      </c>
      <c r="E125" s="52"/>
      <c r="F125" s="52"/>
      <c r="G125" s="53"/>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49" t="s">
        <v>1676</v>
      </c>
      <c r="C126" s="49" t="s">
        <v>1677</v>
      </c>
      <c r="D126" s="49">
        <v>11.0</v>
      </c>
      <c r="E126" s="50">
        <v>3.19</v>
      </c>
      <c r="F126" s="52"/>
      <c r="G126" s="57">
        <f t="shared" ref="G126:G141" si="14">multiply(D126, E126)</f>
        <v>35.09</v>
      </c>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49" t="s">
        <v>1678</v>
      </c>
      <c r="C127" s="49" t="s">
        <v>1679</v>
      </c>
      <c r="D127" s="49">
        <v>39.0</v>
      </c>
      <c r="E127" s="50">
        <v>3.99</v>
      </c>
      <c r="F127" s="52"/>
      <c r="G127" s="57">
        <f t="shared" si="14"/>
        <v>155.61</v>
      </c>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49" t="s">
        <v>1680</v>
      </c>
      <c r="C128" s="49" t="s">
        <v>749</v>
      </c>
      <c r="D128" s="49">
        <v>7.0</v>
      </c>
      <c r="E128" s="50">
        <v>6.69</v>
      </c>
      <c r="F128" s="52"/>
      <c r="G128" s="57">
        <f t="shared" si="14"/>
        <v>46.83</v>
      </c>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49" t="s">
        <v>1680</v>
      </c>
      <c r="C129" s="49" t="s">
        <v>749</v>
      </c>
      <c r="D129" s="49">
        <v>13.0</v>
      </c>
      <c r="E129" s="50">
        <v>5.69</v>
      </c>
      <c r="F129" s="52"/>
      <c r="G129" s="57">
        <f t="shared" si="14"/>
        <v>73.97</v>
      </c>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49" t="s">
        <v>1680</v>
      </c>
      <c r="C130" s="49" t="s">
        <v>749</v>
      </c>
      <c r="D130" s="49">
        <v>31.0</v>
      </c>
      <c r="E130" s="50">
        <v>4.69</v>
      </c>
      <c r="F130" s="52"/>
      <c r="G130" s="57">
        <f t="shared" si="14"/>
        <v>145.39</v>
      </c>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49" t="s">
        <v>1680</v>
      </c>
      <c r="C131" s="49" t="s">
        <v>749</v>
      </c>
      <c r="D131" s="49">
        <v>15.0</v>
      </c>
      <c r="E131" s="50">
        <v>5.99</v>
      </c>
      <c r="F131" s="52"/>
      <c r="G131" s="57">
        <f t="shared" si="14"/>
        <v>89.85</v>
      </c>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49" t="s">
        <v>1680</v>
      </c>
      <c r="C132" s="49" t="s">
        <v>749</v>
      </c>
      <c r="D132" s="49">
        <v>2.0</v>
      </c>
      <c r="E132" s="50">
        <v>3.99</v>
      </c>
      <c r="F132" s="52"/>
      <c r="G132" s="57">
        <f t="shared" si="14"/>
        <v>7.98</v>
      </c>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49" t="s">
        <v>1680</v>
      </c>
      <c r="C133" s="49" t="s">
        <v>749</v>
      </c>
      <c r="D133" s="49">
        <v>2.0</v>
      </c>
      <c r="E133" s="50">
        <v>4.99</v>
      </c>
      <c r="F133" s="52"/>
      <c r="G133" s="57">
        <f t="shared" si="14"/>
        <v>9.98</v>
      </c>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49" t="s">
        <v>1681</v>
      </c>
      <c r="C134" s="49" t="s">
        <v>749</v>
      </c>
      <c r="D134" s="49">
        <v>5.0</v>
      </c>
      <c r="E134" s="50">
        <v>3.99</v>
      </c>
      <c r="F134" s="52"/>
      <c r="G134" s="57">
        <f t="shared" si="14"/>
        <v>19.95</v>
      </c>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49" t="s">
        <v>1682</v>
      </c>
      <c r="C135" s="49" t="s">
        <v>749</v>
      </c>
      <c r="D135" s="49">
        <v>4.0</v>
      </c>
      <c r="E135" s="50">
        <v>5.69</v>
      </c>
      <c r="F135" s="52"/>
      <c r="G135" s="57">
        <f t="shared" si="14"/>
        <v>22.76</v>
      </c>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49" t="s">
        <v>1682</v>
      </c>
      <c r="C136" s="49" t="s">
        <v>749</v>
      </c>
      <c r="D136" s="49">
        <v>5.0</v>
      </c>
      <c r="E136" s="50">
        <v>4.69</v>
      </c>
      <c r="F136" s="52"/>
      <c r="G136" s="57">
        <f t="shared" si="14"/>
        <v>23.45</v>
      </c>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49" t="s">
        <v>1682</v>
      </c>
      <c r="C137" s="49" t="s">
        <v>749</v>
      </c>
      <c r="D137" s="49">
        <v>2.0</v>
      </c>
      <c r="E137" s="50">
        <v>5.99</v>
      </c>
      <c r="F137" s="52"/>
      <c r="G137" s="57">
        <f t="shared" si="14"/>
        <v>11.98</v>
      </c>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49" t="s">
        <v>1682</v>
      </c>
      <c r="C138" s="49" t="s">
        <v>749</v>
      </c>
      <c r="D138" s="49">
        <v>4.0</v>
      </c>
      <c r="E138" s="50">
        <v>6.69</v>
      </c>
      <c r="F138" s="52"/>
      <c r="G138" s="57">
        <f t="shared" si="14"/>
        <v>26.76</v>
      </c>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49" t="s">
        <v>1682</v>
      </c>
      <c r="C139" s="49" t="s">
        <v>749</v>
      </c>
      <c r="D139" s="49">
        <v>1.0</v>
      </c>
      <c r="E139" s="50">
        <v>4.99</v>
      </c>
      <c r="F139" s="52"/>
      <c r="G139" s="57">
        <f t="shared" si="14"/>
        <v>4.99</v>
      </c>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49" t="s">
        <v>1682</v>
      </c>
      <c r="C140" s="49" t="s">
        <v>749</v>
      </c>
      <c r="D140" s="49">
        <v>1.0</v>
      </c>
      <c r="E140" s="50">
        <v>6.99</v>
      </c>
      <c r="F140" s="52"/>
      <c r="G140" s="57">
        <f t="shared" si="14"/>
        <v>6.99</v>
      </c>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49" t="s">
        <v>1683</v>
      </c>
      <c r="C141" s="49" t="s">
        <v>749</v>
      </c>
      <c r="D141" s="49">
        <v>1.0</v>
      </c>
      <c r="E141" s="50">
        <v>5.99</v>
      </c>
      <c r="F141" s="52"/>
      <c r="G141" s="57">
        <f t="shared" si="14"/>
        <v>5.99</v>
      </c>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49" t="s">
        <v>1684</v>
      </c>
      <c r="C142" s="49" t="s">
        <v>46</v>
      </c>
      <c r="D142" s="49">
        <v>1.0</v>
      </c>
      <c r="E142" s="50">
        <v>9.95</v>
      </c>
      <c r="F142" s="54">
        <f>multiply(D142, E142)</f>
        <v>9.95</v>
      </c>
      <c r="G142" s="53"/>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49" t="s">
        <v>1685</v>
      </c>
      <c r="C143" s="49" t="s">
        <v>749</v>
      </c>
      <c r="D143" s="49">
        <v>3.0</v>
      </c>
      <c r="E143" s="50">
        <v>4.99</v>
      </c>
      <c r="F143" s="52"/>
      <c r="G143" s="57">
        <f>multiply(D143, E143)</f>
        <v>14.97</v>
      </c>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49" t="s">
        <v>1685</v>
      </c>
      <c r="C144" s="49" t="s">
        <v>46</v>
      </c>
      <c r="D144" s="49">
        <v>2.0</v>
      </c>
      <c r="E144" s="50">
        <v>4.69</v>
      </c>
      <c r="F144" s="54">
        <f t="shared" ref="F144:F147" si="15">multiply(D144, E144)</f>
        <v>9.38</v>
      </c>
      <c r="G144" s="53"/>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49" t="s">
        <v>1685</v>
      </c>
      <c r="C145" s="49" t="s">
        <v>46</v>
      </c>
      <c r="D145" s="49">
        <v>2.0</v>
      </c>
      <c r="E145" s="50">
        <v>4.99</v>
      </c>
      <c r="F145" s="54">
        <f t="shared" si="15"/>
        <v>9.98</v>
      </c>
      <c r="G145" s="53"/>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49" t="s">
        <v>1685</v>
      </c>
      <c r="C146" s="49" t="s">
        <v>46</v>
      </c>
      <c r="D146" s="49">
        <v>4.0</v>
      </c>
      <c r="E146" s="50">
        <v>5.99</v>
      </c>
      <c r="F146" s="54">
        <f t="shared" si="15"/>
        <v>23.96</v>
      </c>
      <c r="G146" s="53"/>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49" t="s">
        <v>1685</v>
      </c>
      <c r="C147" s="49" t="s">
        <v>46</v>
      </c>
      <c r="D147" s="49">
        <v>4.0</v>
      </c>
      <c r="E147" s="50">
        <v>3.99</v>
      </c>
      <c r="F147" s="54">
        <f t="shared" si="15"/>
        <v>15.96</v>
      </c>
      <c r="G147" s="53"/>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49" t="s">
        <v>1686</v>
      </c>
      <c r="C148" s="49" t="s">
        <v>1687</v>
      </c>
      <c r="D148" s="49">
        <v>12.0</v>
      </c>
      <c r="E148" s="50">
        <v>5.99</v>
      </c>
      <c r="F148" s="52"/>
      <c r="G148" s="57">
        <f t="shared" ref="G148:G149" si="16">multiply(D148, E148)</f>
        <v>71.88</v>
      </c>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49" t="s">
        <v>1688</v>
      </c>
      <c r="C149" s="49" t="s">
        <v>1687</v>
      </c>
      <c r="D149" s="49">
        <v>21.0</v>
      </c>
      <c r="E149" s="50">
        <v>5.99</v>
      </c>
      <c r="F149" s="52"/>
      <c r="G149" s="57">
        <f t="shared" si="16"/>
        <v>125.79</v>
      </c>
      <c r="H149" s="54">
        <f>sum(F124:F149, G124:G149)</f>
        <v>1151.31</v>
      </c>
      <c r="I149" s="52"/>
      <c r="J149" s="52"/>
      <c r="K149" s="52"/>
      <c r="L149" s="52"/>
      <c r="M149" s="52"/>
      <c r="N149" s="52"/>
      <c r="O149" s="52"/>
      <c r="P149" s="52"/>
      <c r="Q149" s="52"/>
      <c r="R149" s="52"/>
      <c r="S149" s="52"/>
      <c r="T149" s="52"/>
      <c r="U149" s="52"/>
      <c r="V149" s="52"/>
      <c r="W149" s="52"/>
      <c r="X149" s="52"/>
      <c r="Y149" s="52"/>
      <c r="Z149" s="52"/>
      <c r="AA149" s="52"/>
      <c r="AB149" s="52"/>
      <c r="AC149" s="52"/>
    </row>
    <row r="150">
      <c r="A150" s="48">
        <v>43859.0</v>
      </c>
      <c r="B150" s="49" t="s">
        <v>1689</v>
      </c>
      <c r="C150" s="49" t="s">
        <v>1690</v>
      </c>
      <c r="D150" s="49">
        <v>12.0</v>
      </c>
      <c r="E150" s="50">
        <v>4.99</v>
      </c>
      <c r="F150" s="54">
        <f t="shared" ref="F150:F165" si="17">multiply(D150, E150)</f>
        <v>59.88</v>
      </c>
      <c r="G150" s="53"/>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49" t="s">
        <v>1691</v>
      </c>
      <c r="C151" s="49" t="s">
        <v>486</v>
      </c>
      <c r="D151" s="49">
        <v>7.0</v>
      </c>
      <c r="E151" s="50">
        <v>7.99</v>
      </c>
      <c r="F151" s="54">
        <f t="shared" si="17"/>
        <v>55.93</v>
      </c>
      <c r="G151" s="53"/>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49" t="s">
        <v>1692</v>
      </c>
      <c r="C152" s="52"/>
      <c r="D152" s="49">
        <v>2.0</v>
      </c>
      <c r="E152" s="50">
        <v>6.99</v>
      </c>
      <c r="F152" s="54">
        <f t="shared" si="17"/>
        <v>13.98</v>
      </c>
      <c r="G152" s="53"/>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49" t="s">
        <v>1693</v>
      </c>
      <c r="C153" s="52"/>
      <c r="D153" s="49">
        <v>2.0</v>
      </c>
      <c r="E153" s="50">
        <v>4.99</v>
      </c>
      <c r="F153" s="54">
        <f t="shared" si="17"/>
        <v>9.98</v>
      </c>
      <c r="G153" s="53"/>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49" t="s">
        <v>1694</v>
      </c>
      <c r="C154" s="52"/>
      <c r="D154" s="49">
        <v>16.0</v>
      </c>
      <c r="E154" s="50">
        <v>1.99</v>
      </c>
      <c r="F154" s="54">
        <f t="shared" si="17"/>
        <v>31.84</v>
      </c>
      <c r="G154" s="53"/>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49" t="s">
        <v>1695</v>
      </c>
      <c r="C155" s="52"/>
      <c r="D155" s="49">
        <v>5.0</v>
      </c>
      <c r="E155" s="50">
        <v>4.69</v>
      </c>
      <c r="F155" s="54">
        <f t="shared" si="17"/>
        <v>23.45</v>
      </c>
      <c r="G155" s="53"/>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49" t="s">
        <v>1696</v>
      </c>
      <c r="C156" s="52"/>
      <c r="D156" s="49">
        <v>9.0</v>
      </c>
      <c r="E156" s="50">
        <v>4.69</v>
      </c>
      <c r="F156" s="54">
        <f t="shared" si="17"/>
        <v>42.21</v>
      </c>
      <c r="G156" s="53"/>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49" t="s">
        <v>1697</v>
      </c>
      <c r="C157" s="52"/>
      <c r="D157" s="49">
        <v>1.0</v>
      </c>
      <c r="E157" s="50">
        <v>2.99</v>
      </c>
      <c r="F157" s="54">
        <f t="shared" si="17"/>
        <v>2.99</v>
      </c>
      <c r="G157" s="53"/>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49" t="s">
        <v>1698</v>
      </c>
      <c r="C158" s="52"/>
      <c r="D158" s="49">
        <v>1.0</v>
      </c>
      <c r="E158" s="50">
        <v>2.99</v>
      </c>
      <c r="F158" s="54">
        <f t="shared" si="17"/>
        <v>2.99</v>
      </c>
      <c r="G158" s="53"/>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49" t="s">
        <v>1699</v>
      </c>
      <c r="C159" s="52"/>
      <c r="D159" s="49">
        <v>29.0</v>
      </c>
      <c r="E159" s="50">
        <v>2.09</v>
      </c>
      <c r="F159" s="54">
        <f t="shared" si="17"/>
        <v>60.61</v>
      </c>
      <c r="G159" s="53"/>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49" t="s">
        <v>1700</v>
      </c>
      <c r="C160" s="52"/>
      <c r="D160" s="49">
        <v>32.0</v>
      </c>
      <c r="E160" s="50">
        <v>2.89</v>
      </c>
      <c r="F160" s="54">
        <f t="shared" si="17"/>
        <v>92.48</v>
      </c>
      <c r="G160" s="53"/>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49" t="s">
        <v>1701</v>
      </c>
      <c r="C161" s="52"/>
      <c r="D161" s="49">
        <v>13.0</v>
      </c>
      <c r="E161" s="50">
        <v>2.89</v>
      </c>
      <c r="F161" s="54">
        <f t="shared" si="17"/>
        <v>37.57</v>
      </c>
      <c r="G161" s="53"/>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49" t="s">
        <v>1702</v>
      </c>
      <c r="C162" s="52"/>
      <c r="D162" s="49">
        <v>13.0</v>
      </c>
      <c r="E162" s="50">
        <v>2.89</v>
      </c>
      <c r="F162" s="54">
        <f t="shared" si="17"/>
        <v>37.57</v>
      </c>
      <c r="G162" s="53"/>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49" t="s">
        <v>1703</v>
      </c>
      <c r="C163" s="52"/>
      <c r="D163" s="49">
        <v>12.0</v>
      </c>
      <c r="E163" s="50">
        <v>10.25</v>
      </c>
      <c r="F163" s="54">
        <f t="shared" si="17"/>
        <v>123</v>
      </c>
      <c r="G163" s="53"/>
      <c r="H163" s="54">
        <f>sum(F150:G163)</f>
        <v>594.48</v>
      </c>
      <c r="I163" s="52"/>
      <c r="J163" s="52"/>
      <c r="K163" s="52"/>
      <c r="L163" s="52"/>
      <c r="M163" s="52"/>
      <c r="N163" s="52"/>
      <c r="O163" s="52"/>
      <c r="P163" s="52"/>
      <c r="Q163" s="52"/>
      <c r="R163" s="52"/>
      <c r="S163" s="52"/>
      <c r="T163" s="52"/>
      <c r="U163" s="52"/>
      <c r="V163" s="52"/>
      <c r="W163" s="52"/>
      <c r="X163" s="52"/>
      <c r="Y163" s="52"/>
      <c r="Z163" s="52"/>
      <c r="AA163" s="52"/>
      <c r="AB163" s="52"/>
      <c r="AC163" s="52"/>
    </row>
    <row r="164">
      <c r="A164" s="48">
        <v>43859.0</v>
      </c>
      <c r="B164" s="49" t="s">
        <v>1704</v>
      </c>
      <c r="C164" s="49" t="s">
        <v>46</v>
      </c>
      <c r="D164" s="49">
        <v>18.0</v>
      </c>
      <c r="E164" s="50">
        <v>8.99</v>
      </c>
      <c r="F164" s="54">
        <f t="shared" si="17"/>
        <v>161.82</v>
      </c>
      <c r="G164" s="53"/>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49" t="s">
        <v>1656</v>
      </c>
      <c r="C165" s="49" t="s">
        <v>46</v>
      </c>
      <c r="D165" s="49">
        <v>11.0</v>
      </c>
      <c r="E165" s="50">
        <v>13.99</v>
      </c>
      <c r="F165" s="54">
        <f t="shared" si="17"/>
        <v>153.89</v>
      </c>
      <c r="G165" s="53"/>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49" t="s">
        <v>1641</v>
      </c>
      <c r="C166" s="49" t="s">
        <v>749</v>
      </c>
      <c r="D166" s="49">
        <v>4.0</v>
      </c>
      <c r="E166" s="50">
        <v>4.99</v>
      </c>
      <c r="F166" s="52"/>
      <c r="G166" s="57">
        <f t="shared" ref="G166:G189" si="18">multiply(D166, E166)</f>
        <v>19.96</v>
      </c>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49" t="s">
        <v>1642</v>
      </c>
      <c r="C167" s="49" t="s">
        <v>749</v>
      </c>
      <c r="D167" s="49">
        <v>35.0</v>
      </c>
      <c r="E167" s="50">
        <v>4.29</v>
      </c>
      <c r="F167" s="52"/>
      <c r="G167" s="57">
        <f t="shared" si="18"/>
        <v>150.15</v>
      </c>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49" t="s">
        <v>1558</v>
      </c>
      <c r="C168" s="49" t="s">
        <v>749</v>
      </c>
      <c r="D168" s="49">
        <v>4.0</v>
      </c>
      <c r="E168" s="50">
        <v>7.99</v>
      </c>
      <c r="F168" s="52"/>
      <c r="G168" s="57">
        <f t="shared" si="18"/>
        <v>31.96</v>
      </c>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49" t="s">
        <v>1705</v>
      </c>
      <c r="C169" s="49" t="s">
        <v>749</v>
      </c>
      <c r="D169" s="49">
        <v>1.0</v>
      </c>
      <c r="E169" s="50">
        <v>9.95</v>
      </c>
      <c r="F169" s="52"/>
      <c r="G169" s="57">
        <f t="shared" si="18"/>
        <v>9.95</v>
      </c>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49" t="s">
        <v>1706</v>
      </c>
      <c r="C170" s="49" t="s">
        <v>749</v>
      </c>
      <c r="D170" s="49">
        <v>1.0</v>
      </c>
      <c r="E170" s="50">
        <v>7.95</v>
      </c>
      <c r="F170" s="52"/>
      <c r="G170" s="57">
        <f t="shared" si="18"/>
        <v>7.95</v>
      </c>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49" t="s">
        <v>1707</v>
      </c>
      <c r="C171" s="49" t="s">
        <v>749</v>
      </c>
      <c r="D171" s="49">
        <v>15.0</v>
      </c>
      <c r="E171" s="50">
        <v>5.99</v>
      </c>
      <c r="F171" s="52"/>
      <c r="G171" s="57">
        <f t="shared" si="18"/>
        <v>89.85</v>
      </c>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49" t="s">
        <v>1708</v>
      </c>
      <c r="C172" s="49" t="s">
        <v>749</v>
      </c>
      <c r="D172" s="49">
        <v>12.0</v>
      </c>
      <c r="E172" s="50">
        <v>4.99</v>
      </c>
      <c r="F172" s="52"/>
      <c r="G172" s="57">
        <f t="shared" si="18"/>
        <v>59.88</v>
      </c>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49" t="s">
        <v>1709</v>
      </c>
      <c r="C173" s="49" t="s">
        <v>749</v>
      </c>
      <c r="D173" s="49">
        <v>20.0</v>
      </c>
      <c r="E173" s="50">
        <v>4.99</v>
      </c>
      <c r="F173" s="52"/>
      <c r="G173" s="57">
        <f t="shared" si="18"/>
        <v>99.8</v>
      </c>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49" t="s">
        <v>1710</v>
      </c>
      <c r="C174" s="49" t="s">
        <v>749</v>
      </c>
      <c r="D174" s="49">
        <v>11.0</v>
      </c>
      <c r="E174" s="50">
        <v>4.99</v>
      </c>
      <c r="F174" s="52"/>
      <c r="G174" s="57">
        <f t="shared" si="18"/>
        <v>54.89</v>
      </c>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49" t="s">
        <v>1711</v>
      </c>
      <c r="C175" s="49" t="s">
        <v>749</v>
      </c>
      <c r="D175" s="49">
        <v>7.0</v>
      </c>
      <c r="E175" s="50">
        <v>4.99</v>
      </c>
      <c r="F175" s="52"/>
      <c r="G175" s="57">
        <f t="shared" si="18"/>
        <v>34.93</v>
      </c>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49" t="s">
        <v>1712</v>
      </c>
      <c r="C176" s="49" t="s">
        <v>749</v>
      </c>
      <c r="D176" s="49">
        <v>31.0</v>
      </c>
      <c r="E176" s="50">
        <v>4.99</v>
      </c>
      <c r="F176" s="52"/>
      <c r="G176" s="57">
        <f t="shared" si="18"/>
        <v>154.69</v>
      </c>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49" t="s">
        <v>1713</v>
      </c>
      <c r="C177" s="49" t="s">
        <v>749</v>
      </c>
      <c r="D177" s="49">
        <v>26.0</v>
      </c>
      <c r="E177" s="50">
        <v>4.99</v>
      </c>
      <c r="F177" s="52"/>
      <c r="G177" s="57">
        <f t="shared" si="18"/>
        <v>129.74</v>
      </c>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49" t="s">
        <v>1714</v>
      </c>
      <c r="C178" s="49" t="s">
        <v>749</v>
      </c>
      <c r="D178" s="49">
        <v>30.0</v>
      </c>
      <c r="E178" s="50">
        <v>4.99</v>
      </c>
      <c r="F178" s="52"/>
      <c r="G178" s="57">
        <f t="shared" si="18"/>
        <v>149.7</v>
      </c>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49" t="s">
        <v>1715</v>
      </c>
      <c r="C179" s="49" t="s">
        <v>749</v>
      </c>
      <c r="D179" s="49">
        <v>53.0</v>
      </c>
      <c r="E179" s="50">
        <v>4.99</v>
      </c>
      <c r="F179" s="52"/>
      <c r="G179" s="57">
        <f t="shared" si="18"/>
        <v>264.47</v>
      </c>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49" t="s">
        <v>1716</v>
      </c>
      <c r="C180" s="49" t="s">
        <v>749</v>
      </c>
      <c r="D180" s="49">
        <v>21.0</v>
      </c>
      <c r="E180" s="50">
        <v>4.99</v>
      </c>
      <c r="F180" s="52"/>
      <c r="G180" s="57">
        <f t="shared" si="18"/>
        <v>104.79</v>
      </c>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49" t="s">
        <v>1717</v>
      </c>
      <c r="C181" s="49" t="s">
        <v>749</v>
      </c>
      <c r="D181" s="49">
        <v>8.0</v>
      </c>
      <c r="E181" s="50">
        <v>4.99</v>
      </c>
      <c r="F181" s="52"/>
      <c r="G181" s="57">
        <f t="shared" si="18"/>
        <v>39.92</v>
      </c>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49" t="s">
        <v>1718</v>
      </c>
      <c r="C182" s="49" t="s">
        <v>749</v>
      </c>
      <c r="D182" s="49">
        <v>27.0</v>
      </c>
      <c r="E182" s="50">
        <v>4.99</v>
      </c>
      <c r="F182" s="52"/>
      <c r="G182" s="57">
        <f t="shared" si="18"/>
        <v>134.73</v>
      </c>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49" t="s">
        <v>1719</v>
      </c>
      <c r="C183" s="49" t="s">
        <v>749</v>
      </c>
      <c r="D183" s="49">
        <v>25.0</v>
      </c>
      <c r="E183" s="50">
        <v>4.99</v>
      </c>
      <c r="F183" s="52"/>
      <c r="G183" s="57">
        <f t="shared" si="18"/>
        <v>124.75</v>
      </c>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49" t="s">
        <v>1720</v>
      </c>
      <c r="C184" s="49" t="s">
        <v>749</v>
      </c>
      <c r="D184" s="49">
        <v>31.0</v>
      </c>
      <c r="E184" s="50">
        <v>4.99</v>
      </c>
      <c r="F184" s="52"/>
      <c r="G184" s="57">
        <f t="shared" si="18"/>
        <v>154.69</v>
      </c>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49" t="s">
        <v>1721</v>
      </c>
      <c r="C185" s="49" t="s">
        <v>749</v>
      </c>
      <c r="D185" s="49">
        <v>6.0</v>
      </c>
      <c r="E185" s="50">
        <v>4.99</v>
      </c>
      <c r="F185" s="52"/>
      <c r="G185" s="57">
        <f t="shared" si="18"/>
        <v>29.94</v>
      </c>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49" t="s">
        <v>1722</v>
      </c>
      <c r="C186" s="49" t="s">
        <v>749</v>
      </c>
      <c r="D186" s="49">
        <v>85.0</v>
      </c>
      <c r="E186" s="50">
        <v>3.49</v>
      </c>
      <c r="F186" s="52"/>
      <c r="G186" s="57">
        <f t="shared" si="18"/>
        <v>296.65</v>
      </c>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49" t="s">
        <v>1723</v>
      </c>
      <c r="C187" s="49" t="s">
        <v>749</v>
      </c>
      <c r="D187" s="49">
        <v>7.0</v>
      </c>
      <c r="E187" s="50">
        <v>3.99</v>
      </c>
      <c r="F187" s="52"/>
      <c r="G187" s="57">
        <f t="shared" si="18"/>
        <v>27.93</v>
      </c>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49" t="s">
        <v>1716</v>
      </c>
      <c r="C188" s="49" t="s">
        <v>749</v>
      </c>
      <c r="D188" s="49">
        <v>12.0</v>
      </c>
      <c r="E188" s="50">
        <v>3.99</v>
      </c>
      <c r="F188" s="52"/>
      <c r="G188" s="57">
        <f t="shared" si="18"/>
        <v>47.88</v>
      </c>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49" t="s">
        <v>1724</v>
      </c>
      <c r="C189" s="49" t="s">
        <v>749</v>
      </c>
      <c r="D189" s="49">
        <v>7.0</v>
      </c>
      <c r="E189" s="50">
        <v>2.59</v>
      </c>
      <c r="F189" s="52"/>
      <c r="G189" s="57">
        <f t="shared" si="18"/>
        <v>18.13</v>
      </c>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49" t="s">
        <v>1725</v>
      </c>
      <c r="C190" s="49" t="s">
        <v>415</v>
      </c>
      <c r="D190" s="49">
        <v>9.0</v>
      </c>
      <c r="E190" s="50">
        <v>19.95</v>
      </c>
      <c r="F190" s="54">
        <f t="shared" ref="F190:F216" si="19">multiply(D190, E190)</f>
        <v>179.55</v>
      </c>
      <c r="G190" s="53"/>
      <c r="H190" s="54">
        <f>sum(F164:G190)</f>
        <v>2732.59</v>
      </c>
      <c r="I190" s="52"/>
      <c r="J190" s="52"/>
      <c r="K190" s="52"/>
      <c r="L190" s="52"/>
      <c r="M190" s="52"/>
      <c r="N190" s="52"/>
      <c r="O190" s="52"/>
      <c r="P190" s="52"/>
      <c r="Q190" s="52"/>
      <c r="R190" s="52"/>
      <c r="S190" s="52"/>
      <c r="T190" s="52"/>
      <c r="U190" s="52"/>
      <c r="V190" s="52"/>
      <c r="W190" s="52"/>
      <c r="X190" s="52"/>
      <c r="Y190" s="52"/>
      <c r="Z190" s="52"/>
      <c r="AA190" s="52"/>
      <c r="AB190" s="52"/>
      <c r="AC190" s="52"/>
    </row>
    <row r="191">
      <c r="A191" s="48">
        <v>43864.0</v>
      </c>
      <c r="B191" s="49" t="s">
        <v>1726</v>
      </c>
      <c r="C191" s="49" t="s">
        <v>138</v>
      </c>
      <c r="D191" s="49">
        <v>8.0</v>
      </c>
      <c r="E191" s="50">
        <v>7.95</v>
      </c>
      <c r="F191" s="54">
        <f t="shared" si="19"/>
        <v>63.6</v>
      </c>
      <c r="G191" s="53"/>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49" t="s">
        <v>1727</v>
      </c>
      <c r="C192" s="49" t="s">
        <v>216</v>
      </c>
      <c r="D192" s="49">
        <v>6.0</v>
      </c>
      <c r="E192" s="50">
        <v>7.95</v>
      </c>
      <c r="F192" s="54">
        <f t="shared" si="19"/>
        <v>47.7</v>
      </c>
      <c r="G192" s="53"/>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49" t="s">
        <v>1728</v>
      </c>
      <c r="C193" s="49" t="s">
        <v>216</v>
      </c>
      <c r="D193" s="49">
        <v>12.0</v>
      </c>
      <c r="E193" s="50">
        <v>7.95</v>
      </c>
      <c r="F193" s="54">
        <f t="shared" si="19"/>
        <v>95.4</v>
      </c>
      <c r="G193" s="53"/>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49" t="s">
        <v>1729</v>
      </c>
      <c r="C194" s="49" t="s">
        <v>216</v>
      </c>
      <c r="D194" s="49">
        <v>12.0</v>
      </c>
      <c r="E194" s="50">
        <v>7.95</v>
      </c>
      <c r="F194" s="54">
        <f t="shared" si="19"/>
        <v>95.4</v>
      </c>
      <c r="G194" s="53"/>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49" t="s">
        <v>1730</v>
      </c>
      <c r="C195" s="49" t="s">
        <v>216</v>
      </c>
      <c r="D195" s="49">
        <v>12.0</v>
      </c>
      <c r="E195" s="50">
        <v>7.95</v>
      </c>
      <c r="F195" s="54">
        <f t="shared" si="19"/>
        <v>95.4</v>
      </c>
      <c r="G195" s="53"/>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49" t="s">
        <v>1731</v>
      </c>
      <c r="C196" s="49" t="s">
        <v>216</v>
      </c>
      <c r="D196" s="49">
        <v>5.0</v>
      </c>
      <c r="E196" s="50">
        <v>7.95</v>
      </c>
      <c r="F196" s="54">
        <f t="shared" si="19"/>
        <v>39.75</v>
      </c>
      <c r="G196" s="53"/>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49" t="s">
        <v>1732</v>
      </c>
      <c r="C197" s="49" t="s">
        <v>216</v>
      </c>
      <c r="D197" s="49">
        <v>6.0</v>
      </c>
      <c r="E197" s="50">
        <v>7.95</v>
      </c>
      <c r="F197" s="54">
        <f t="shared" si="19"/>
        <v>47.7</v>
      </c>
      <c r="G197" s="53"/>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49" t="s">
        <v>1733</v>
      </c>
      <c r="C198" s="49" t="s">
        <v>216</v>
      </c>
      <c r="D198" s="49">
        <v>4.0</v>
      </c>
      <c r="E198" s="50">
        <v>7.95</v>
      </c>
      <c r="F198" s="54">
        <f t="shared" si="19"/>
        <v>31.8</v>
      </c>
      <c r="G198" s="53"/>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49" t="s">
        <v>1734</v>
      </c>
      <c r="C199" s="49" t="s">
        <v>216</v>
      </c>
      <c r="D199" s="49">
        <v>6.0</v>
      </c>
      <c r="E199" s="50">
        <v>7.95</v>
      </c>
      <c r="F199" s="54">
        <f t="shared" si="19"/>
        <v>47.7</v>
      </c>
      <c r="G199" s="53"/>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49" t="s">
        <v>1735</v>
      </c>
      <c r="C200" s="49" t="s">
        <v>216</v>
      </c>
      <c r="D200" s="49">
        <v>6.0</v>
      </c>
      <c r="E200" s="50">
        <v>7.95</v>
      </c>
      <c r="F200" s="54">
        <f t="shared" si="19"/>
        <v>47.7</v>
      </c>
      <c r="G200" s="53"/>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49" t="s">
        <v>1736</v>
      </c>
      <c r="C201" s="49" t="s">
        <v>216</v>
      </c>
      <c r="D201" s="49">
        <v>9.0</v>
      </c>
      <c r="E201" s="50">
        <v>7.95</v>
      </c>
      <c r="F201" s="54">
        <f t="shared" si="19"/>
        <v>71.55</v>
      </c>
      <c r="G201" s="53"/>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49" t="s">
        <v>1737</v>
      </c>
      <c r="C202" s="49" t="s">
        <v>216</v>
      </c>
      <c r="D202" s="49">
        <v>6.0</v>
      </c>
      <c r="E202" s="50">
        <v>7.95</v>
      </c>
      <c r="F202" s="54">
        <f t="shared" si="19"/>
        <v>47.7</v>
      </c>
      <c r="G202" s="53"/>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49" t="s">
        <v>1738</v>
      </c>
      <c r="C203" s="49" t="s">
        <v>216</v>
      </c>
      <c r="D203" s="49">
        <v>6.0</v>
      </c>
      <c r="E203" s="50">
        <v>7.95</v>
      </c>
      <c r="F203" s="54">
        <f t="shared" si="19"/>
        <v>47.7</v>
      </c>
      <c r="G203" s="53"/>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49" t="s">
        <v>1739</v>
      </c>
      <c r="C204" s="49" t="s">
        <v>216</v>
      </c>
      <c r="D204" s="49">
        <v>6.0</v>
      </c>
      <c r="E204" s="50">
        <v>7.95</v>
      </c>
      <c r="F204" s="54">
        <f t="shared" si="19"/>
        <v>47.7</v>
      </c>
      <c r="G204" s="53"/>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49" t="s">
        <v>1740</v>
      </c>
      <c r="C205" s="49" t="s">
        <v>216</v>
      </c>
      <c r="D205" s="49">
        <v>6.0</v>
      </c>
      <c r="E205" s="50">
        <v>7.95</v>
      </c>
      <c r="F205" s="54">
        <f t="shared" si="19"/>
        <v>47.7</v>
      </c>
      <c r="G205" s="53"/>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49" t="s">
        <v>1741</v>
      </c>
      <c r="C206" s="49" t="s">
        <v>216</v>
      </c>
      <c r="D206" s="49">
        <v>5.0</v>
      </c>
      <c r="E206" s="50">
        <v>7.95</v>
      </c>
      <c r="F206" s="54">
        <f t="shared" si="19"/>
        <v>39.75</v>
      </c>
      <c r="G206" s="53"/>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49" t="s">
        <v>1742</v>
      </c>
      <c r="C207" s="49" t="s">
        <v>216</v>
      </c>
      <c r="D207" s="49">
        <v>8.0</v>
      </c>
      <c r="E207" s="50">
        <v>6.95</v>
      </c>
      <c r="F207" s="54">
        <f t="shared" si="19"/>
        <v>55.6</v>
      </c>
      <c r="G207" s="53"/>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49" t="s">
        <v>1743</v>
      </c>
      <c r="C208" s="49" t="s">
        <v>216</v>
      </c>
      <c r="D208" s="49">
        <v>5.0</v>
      </c>
      <c r="E208" s="50">
        <v>6.95</v>
      </c>
      <c r="F208" s="54">
        <f t="shared" si="19"/>
        <v>34.75</v>
      </c>
      <c r="G208" s="53"/>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49" t="s">
        <v>1744</v>
      </c>
      <c r="C209" s="49" t="s">
        <v>216</v>
      </c>
      <c r="D209" s="49">
        <v>3.0</v>
      </c>
      <c r="E209" s="50">
        <v>5.95</v>
      </c>
      <c r="F209" s="54">
        <f t="shared" si="19"/>
        <v>17.85</v>
      </c>
      <c r="G209" s="53"/>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49" t="s">
        <v>1745</v>
      </c>
      <c r="C210" s="49" t="s">
        <v>216</v>
      </c>
      <c r="D210" s="49">
        <v>5.0</v>
      </c>
      <c r="E210" s="50">
        <v>5.95</v>
      </c>
      <c r="F210" s="54">
        <f t="shared" si="19"/>
        <v>29.75</v>
      </c>
      <c r="G210" s="53"/>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49" t="s">
        <v>1746</v>
      </c>
      <c r="C211" s="49" t="s">
        <v>216</v>
      </c>
      <c r="D211" s="49">
        <v>5.0</v>
      </c>
      <c r="E211" s="50">
        <v>5.95</v>
      </c>
      <c r="F211" s="54">
        <f t="shared" si="19"/>
        <v>29.75</v>
      </c>
      <c r="G211" s="53"/>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49" t="s">
        <v>1747</v>
      </c>
      <c r="C212" s="49" t="s">
        <v>216</v>
      </c>
      <c r="D212" s="49">
        <v>5.0</v>
      </c>
      <c r="E212" s="50">
        <v>5.95</v>
      </c>
      <c r="F212" s="54">
        <f t="shared" si="19"/>
        <v>29.75</v>
      </c>
      <c r="G212" s="53"/>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49" t="s">
        <v>1748</v>
      </c>
      <c r="C213" s="49" t="s">
        <v>216</v>
      </c>
      <c r="D213" s="49">
        <v>6.0</v>
      </c>
      <c r="E213" s="50">
        <v>9.95</v>
      </c>
      <c r="F213" s="54">
        <f t="shared" si="19"/>
        <v>59.7</v>
      </c>
      <c r="G213" s="53"/>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49" t="s">
        <v>1749</v>
      </c>
      <c r="C214" s="49" t="s">
        <v>216</v>
      </c>
      <c r="D214" s="49">
        <v>6.0</v>
      </c>
      <c r="E214" s="50">
        <v>9.95</v>
      </c>
      <c r="F214" s="54">
        <f t="shared" si="19"/>
        <v>59.7</v>
      </c>
      <c r="G214" s="53"/>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49" t="s">
        <v>1750</v>
      </c>
      <c r="C215" s="49" t="s">
        <v>216</v>
      </c>
      <c r="D215" s="49">
        <v>6.0</v>
      </c>
      <c r="E215" s="50">
        <v>8.95</v>
      </c>
      <c r="F215" s="54">
        <f t="shared" si="19"/>
        <v>53.7</v>
      </c>
      <c r="G215" s="53"/>
      <c r="H215" s="54">
        <f>sum(F191:F215)</f>
        <v>1284.8</v>
      </c>
      <c r="I215" s="52">
        <f>sum(D191:D215)</f>
        <v>164</v>
      </c>
      <c r="J215" s="52"/>
      <c r="K215" s="52"/>
      <c r="L215" s="52"/>
      <c r="M215" s="52"/>
      <c r="N215" s="52"/>
      <c r="O215" s="52"/>
      <c r="P215" s="52"/>
      <c r="Q215" s="52"/>
      <c r="R215" s="52"/>
      <c r="S215" s="52"/>
      <c r="T215" s="52"/>
      <c r="U215" s="52"/>
      <c r="V215" s="52"/>
      <c r="W215" s="52"/>
      <c r="X215" s="52"/>
      <c r="Y215" s="52"/>
      <c r="Z215" s="52"/>
      <c r="AA215" s="52"/>
      <c r="AB215" s="52"/>
      <c r="AC215" s="52"/>
    </row>
    <row r="216">
      <c r="A216" s="48">
        <v>43866.0</v>
      </c>
      <c r="B216" s="49" t="s">
        <v>1751</v>
      </c>
      <c r="C216" s="49" t="s">
        <v>46</v>
      </c>
      <c r="D216" s="49">
        <v>1.0</v>
      </c>
      <c r="E216" s="50">
        <v>3.99</v>
      </c>
      <c r="F216" s="54">
        <f t="shared" si="19"/>
        <v>3.99</v>
      </c>
      <c r="G216" s="53"/>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49" t="s">
        <v>1752</v>
      </c>
      <c r="C217" s="49" t="s">
        <v>1753</v>
      </c>
      <c r="D217" s="49">
        <v>9.0</v>
      </c>
      <c r="E217" s="50">
        <v>4.49</v>
      </c>
      <c r="F217" s="52"/>
      <c r="G217" s="57">
        <f>multiply(D217, E217)</f>
        <v>40.41</v>
      </c>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49" t="s">
        <v>1754</v>
      </c>
      <c r="C218" s="49" t="s">
        <v>216</v>
      </c>
      <c r="D218" s="49">
        <v>4.0</v>
      </c>
      <c r="E218" s="50">
        <v>3.99</v>
      </c>
      <c r="F218" s="54">
        <f t="shared" ref="F218:F219" si="20">multiply(D218, E218)</f>
        <v>15.96</v>
      </c>
      <c r="G218" s="53"/>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49" t="s">
        <v>1755</v>
      </c>
      <c r="C219" s="49" t="s">
        <v>46</v>
      </c>
      <c r="D219" s="49">
        <v>10.0</v>
      </c>
      <c r="E219" s="61">
        <v>1.0</v>
      </c>
      <c r="F219" s="69">
        <f t="shared" si="20"/>
        <v>10</v>
      </c>
      <c r="G219" s="53"/>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49" t="s">
        <v>1756</v>
      </c>
      <c r="C220" s="49" t="s">
        <v>1753</v>
      </c>
      <c r="D220" s="49">
        <v>3.0</v>
      </c>
      <c r="E220" s="50">
        <v>4.49</v>
      </c>
      <c r="F220" s="52"/>
      <c r="G220" s="57">
        <f t="shared" ref="G220:G250" si="21">multiply(D220, E220)</f>
        <v>13.47</v>
      </c>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49" t="s">
        <v>1757</v>
      </c>
      <c r="C221" s="49" t="s">
        <v>1753</v>
      </c>
      <c r="D221" s="49">
        <v>1.0</v>
      </c>
      <c r="E221" s="50">
        <v>4.49</v>
      </c>
      <c r="F221" s="52"/>
      <c r="G221" s="57">
        <f t="shared" si="21"/>
        <v>4.49</v>
      </c>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49" t="s">
        <v>1758</v>
      </c>
      <c r="C222" s="49" t="s">
        <v>1753</v>
      </c>
      <c r="D222" s="49">
        <v>3.0</v>
      </c>
      <c r="E222" s="50">
        <v>3.99</v>
      </c>
      <c r="F222" s="52"/>
      <c r="G222" s="57">
        <f t="shared" si="21"/>
        <v>11.97</v>
      </c>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49" t="s">
        <v>1759</v>
      </c>
      <c r="C223" s="49" t="s">
        <v>1753</v>
      </c>
      <c r="D223" s="49">
        <v>2.0</v>
      </c>
      <c r="E223" s="50">
        <v>11.99</v>
      </c>
      <c r="F223" s="52"/>
      <c r="G223" s="57">
        <f t="shared" si="21"/>
        <v>23.98</v>
      </c>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49" t="s">
        <v>1760</v>
      </c>
      <c r="C224" s="49" t="s">
        <v>1753</v>
      </c>
      <c r="D224" s="49">
        <v>1.0</v>
      </c>
      <c r="E224" s="50">
        <v>4.99</v>
      </c>
      <c r="F224" s="52"/>
      <c r="G224" s="57">
        <f t="shared" si="21"/>
        <v>4.99</v>
      </c>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49" t="s">
        <v>1761</v>
      </c>
      <c r="C225" s="49" t="s">
        <v>1753</v>
      </c>
      <c r="D225" s="49">
        <v>1.0</v>
      </c>
      <c r="E225" s="50">
        <v>15.99</v>
      </c>
      <c r="F225" s="52"/>
      <c r="G225" s="57">
        <f t="shared" si="21"/>
        <v>15.99</v>
      </c>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49" t="s">
        <v>1762</v>
      </c>
      <c r="C226" s="49" t="s">
        <v>1753</v>
      </c>
      <c r="D226" s="49">
        <v>1.0</v>
      </c>
      <c r="E226" s="50">
        <v>15.99</v>
      </c>
      <c r="F226" s="52"/>
      <c r="G226" s="57">
        <f t="shared" si="21"/>
        <v>15.99</v>
      </c>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49" t="s">
        <v>1763</v>
      </c>
      <c r="C227" s="49" t="s">
        <v>1753</v>
      </c>
      <c r="D227" s="49">
        <v>1.0</v>
      </c>
      <c r="E227" s="50">
        <v>2.79</v>
      </c>
      <c r="F227" s="52"/>
      <c r="G227" s="57">
        <f t="shared" si="21"/>
        <v>2.79</v>
      </c>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49" t="s">
        <v>1764</v>
      </c>
      <c r="C228" s="49" t="s">
        <v>1753</v>
      </c>
      <c r="D228" s="49">
        <v>1.0</v>
      </c>
      <c r="E228" s="50">
        <v>4.49</v>
      </c>
      <c r="F228" s="52"/>
      <c r="G228" s="57">
        <f t="shared" si="21"/>
        <v>4.49</v>
      </c>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49" t="s">
        <v>1765</v>
      </c>
      <c r="C229" s="49" t="s">
        <v>1753</v>
      </c>
      <c r="D229" s="49">
        <v>1.0</v>
      </c>
      <c r="E229" s="50">
        <v>13.99</v>
      </c>
      <c r="F229" s="52"/>
      <c r="G229" s="57">
        <f t="shared" si="21"/>
        <v>13.99</v>
      </c>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49" t="s">
        <v>1766</v>
      </c>
      <c r="C230" s="49" t="s">
        <v>1753</v>
      </c>
      <c r="D230" s="49">
        <v>2.0</v>
      </c>
      <c r="E230" s="50">
        <v>6.99</v>
      </c>
      <c r="F230" s="52"/>
      <c r="G230" s="57">
        <f t="shared" si="21"/>
        <v>13.98</v>
      </c>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49" t="s">
        <v>1767</v>
      </c>
      <c r="C231" s="49" t="s">
        <v>1753</v>
      </c>
      <c r="D231" s="49">
        <v>1.0</v>
      </c>
      <c r="E231" s="52"/>
      <c r="F231" s="52"/>
      <c r="G231" s="53">
        <f t="shared" si="21"/>
        <v>0</v>
      </c>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49" t="s">
        <v>1768</v>
      </c>
      <c r="C232" s="49" t="s">
        <v>1753</v>
      </c>
      <c r="D232" s="49">
        <v>2.0</v>
      </c>
      <c r="E232" s="50">
        <v>4.49</v>
      </c>
      <c r="F232" s="52"/>
      <c r="G232" s="57">
        <f t="shared" si="21"/>
        <v>8.98</v>
      </c>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49" t="s">
        <v>1769</v>
      </c>
      <c r="C233" s="49" t="s">
        <v>1753</v>
      </c>
      <c r="D233" s="49">
        <v>1.0</v>
      </c>
      <c r="E233" s="50">
        <v>4.49</v>
      </c>
      <c r="F233" s="52"/>
      <c r="G233" s="57">
        <f t="shared" si="21"/>
        <v>4.49</v>
      </c>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49" t="s">
        <v>1770</v>
      </c>
      <c r="C234" s="49" t="s">
        <v>1753</v>
      </c>
      <c r="D234" s="49">
        <v>3.0</v>
      </c>
      <c r="E234" s="50">
        <v>5.49</v>
      </c>
      <c r="F234" s="52"/>
      <c r="G234" s="57">
        <f t="shared" si="21"/>
        <v>16.47</v>
      </c>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49" t="s">
        <v>1771</v>
      </c>
      <c r="C235" s="49" t="s">
        <v>1753</v>
      </c>
      <c r="D235" s="49">
        <v>8.0</v>
      </c>
      <c r="E235" s="50">
        <v>4.99</v>
      </c>
      <c r="F235" s="52"/>
      <c r="G235" s="57">
        <f t="shared" si="21"/>
        <v>39.92</v>
      </c>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49" t="s">
        <v>1772</v>
      </c>
      <c r="C236" s="49" t="s">
        <v>1753</v>
      </c>
      <c r="D236" s="49">
        <v>2.0</v>
      </c>
      <c r="E236" s="50">
        <v>12.99</v>
      </c>
      <c r="F236" s="52"/>
      <c r="G236" s="57">
        <f t="shared" si="21"/>
        <v>25.98</v>
      </c>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49" t="s">
        <v>1773</v>
      </c>
      <c r="C237" s="49" t="s">
        <v>1753</v>
      </c>
      <c r="D237" s="49">
        <v>4.0</v>
      </c>
      <c r="E237" s="50">
        <v>6.99</v>
      </c>
      <c r="F237" s="52"/>
      <c r="G237" s="57">
        <f t="shared" si="21"/>
        <v>27.96</v>
      </c>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49" t="s">
        <v>1774</v>
      </c>
      <c r="C238" s="49" t="s">
        <v>1753</v>
      </c>
      <c r="D238" s="49">
        <v>1.0</v>
      </c>
      <c r="E238" s="50">
        <v>6.99</v>
      </c>
      <c r="F238" s="52"/>
      <c r="G238" s="57">
        <f t="shared" si="21"/>
        <v>6.99</v>
      </c>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49" t="s">
        <v>1775</v>
      </c>
      <c r="C239" s="49" t="s">
        <v>1753</v>
      </c>
      <c r="D239" s="49">
        <v>6.0</v>
      </c>
      <c r="E239" s="50">
        <v>4.49</v>
      </c>
      <c r="F239" s="52"/>
      <c r="G239" s="57">
        <f t="shared" si="21"/>
        <v>26.94</v>
      </c>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49" t="s">
        <v>1776</v>
      </c>
      <c r="C240" s="49" t="s">
        <v>1753</v>
      </c>
      <c r="D240" s="49">
        <v>2.0</v>
      </c>
      <c r="E240" s="50">
        <v>2.79</v>
      </c>
      <c r="F240" s="52"/>
      <c r="G240" s="57">
        <f t="shared" si="21"/>
        <v>5.58</v>
      </c>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49" t="s">
        <v>1777</v>
      </c>
      <c r="C241" s="49" t="s">
        <v>1753</v>
      </c>
      <c r="D241" s="49">
        <v>4.0</v>
      </c>
      <c r="E241" s="50">
        <v>4.49</v>
      </c>
      <c r="F241" s="52"/>
      <c r="G241" s="57">
        <f t="shared" si="21"/>
        <v>17.96</v>
      </c>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49" t="s">
        <v>1778</v>
      </c>
      <c r="C242" s="49" t="s">
        <v>1753</v>
      </c>
      <c r="D242" s="49">
        <v>1.0</v>
      </c>
      <c r="E242" s="50">
        <v>4.49</v>
      </c>
      <c r="F242" s="52"/>
      <c r="G242" s="57">
        <f t="shared" si="21"/>
        <v>4.49</v>
      </c>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49" t="s">
        <v>1779</v>
      </c>
      <c r="C243" s="49" t="s">
        <v>1753</v>
      </c>
      <c r="D243" s="49">
        <v>3.0</v>
      </c>
      <c r="E243" s="50">
        <v>4.49</v>
      </c>
      <c r="F243" s="52"/>
      <c r="G243" s="57">
        <f t="shared" si="21"/>
        <v>13.47</v>
      </c>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49" t="s">
        <v>1780</v>
      </c>
      <c r="C244" s="49" t="s">
        <v>1753</v>
      </c>
      <c r="D244" s="49">
        <v>1.0</v>
      </c>
      <c r="E244" s="50">
        <v>3.99</v>
      </c>
      <c r="F244" s="52"/>
      <c r="G244" s="57">
        <f t="shared" si="21"/>
        <v>3.99</v>
      </c>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49" t="s">
        <v>1781</v>
      </c>
      <c r="C245" s="49" t="s">
        <v>1753</v>
      </c>
      <c r="D245" s="49">
        <v>1.0</v>
      </c>
      <c r="E245" s="50">
        <v>4.49</v>
      </c>
      <c r="F245" s="52"/>
      <c r="G245" s="57">
        <f t="shared" si="21"/>
        <v>4.49</v>
      </c>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49" t="s">
        <v>1782</v>
      </c>
      <c r="C246" s="49" t="s">
        <v>1753</v>
      </c>
      <c r="D246" s="49">
        <v>2.0</v>
      </c>
      <c r="E246" s="50">
        <v>3.99</v>
      </c>
      <c r="F246" s="52"/>
      <c r="G246" s="57">
        <f t="shared" si="21"/>
        <v>7.98</v>
      </c>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49" t="s">
        <v>1783</v>
      </c>
      <c r="C247" s="49" t="s">
        <v>1753</v>
      </c>
      <c r="D247" s="49">
        <v>13.0</v>
      </c>
      <c r="E247" s="50">
        <v>3.99</v>
      </c>
      <c r="F247" s="52"/>
      <c r="G247" s="57">
        <f t="shared" si="21"/>
        <v>51.87</v>
      </c>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49" t="s">
        <v>1784</v>
      </c>
      <c r="C248" s="49" t="s">
        <v>1753</v>
      </c>
      <c r="D248" s="49">
        <v>3.0</v>
      </c>
      <c r="E248" s="50">
        <v>5.99</v>
      </c>
      <c r="F248" s="52"/>
      <c r="G248" s="57">
        <f t="shared" si="21"/>
        <v>17.97</v>
      </c>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49" t="s">
        <v>1785</v>
      </c>
      <c r="C249" s="49" t="s">
        <v>1753</v>
      </c>
      <c r="D249" s="49">
        <v>2.0</v>
      </c>
      <c r="E249" s="50">
        <v>5.99</v>
      </c>
      <c r="F249" s="52"/>
      <c r="G249" s="57">
        <f t="shared" si="21"/>
        <v>11.98</v>
      </c>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49" t="s">
        <v>1786</v>
      </c>
      <c r="C250" s="49" t="s">
        <v>1753</v>
      </c>
      <c r="D250" s="49">
        <v>3.0</v>
      </c>
      <c r="E250" s="50">
        <v>12.99</v>
      </c>
      <c r="F250" s="52"/>
      <c r="G250" s="57">
        <f t="shared" si="21"/>
        <v>38.97</v>
      </c>
      <c r="H250" s="54">
        <f>sum(F216:G250)</f>
        <v>532.97</v>
      </c>
      <c r="I250" s="52">
        <f>sum(D217, D220:D250)</f>
        <v>89</v>
      </c>
      <c r="J250" s="52"/>
      <c r="K250" s="52"/>
      <c r="L250" s="52"/>
      <c r="M250" s="52"/>
      <c r="N250" s="52"/>
      <c r="O250" s="52"/>
      <c r="P250" s="52"/>
      <c r="Q250" s="52"/>
      <c r="R250" s="52"/>
      <c r="S250" s="52"/>
      <c r="T250" s="52"/>
      <c r="U250" s="52"/>
      <c r="V250" s="52"/>
      <c r="W250" s="52"/>
      <c r="X250" s="52"/>
      <c r="Y250" s="52"/>
      <c r="Z250" s="52"/>
      <c r="AA250" s="52"/>
      <c r="AB250" s="52"/>
      <c r="AC250" s="52"/>
    </row>
    <row r="251">
      <c r="A251" s="48">
        <v>43868.0</v>
      </c>
      <c r="B251" s="49" t="s">
        <v>1787</v>
      </c>
      <c r="C251" s="49" t="s">
        <v>771</v>
      </c>
      <c r="D251" s="49">
        <v>4.0</v>
      </c>
      <c r="E251" s="50">
        <v>4.49</v>
      </c>
      <c r="F251" s="54">
        <f t="shared" ref="F251:F271" si="22">multiply(D251, E251)</f>
        <v>17.96</v>
      </c>
      <c r="G251" s="53"/>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49" t="s">
        <v>1788</v>
      </c>
      <c r="C252" s="49" t="s">
        <v>771</v>
      </c>
      <c r="D252" s="49">
        <v>3.0</v>
      </c>
      <c r="E252" s="50">
        <v>6.99</v>
      </c>
      <c r="F252" s="54">
        <f t="shared" si="22"/>
        <v>20.97</v>
      </c>
      <c r="G252" s="53"/>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49" t="s">
        <v>1789</v>
      </c>
      <c r="C253" s="49" t="s">
        <v>771</v>
      </c>
      <c r="D253" s="49">
        <v>2.0</v>
      </c>
      <c r="E253" s="50">
        <v>3.99</v>
      </c>
      <c r="F253" s="54">
        <f t="shared" si="22"/>
        <v>7.98</v>
      </c>
      <c r="G253" s="53"/>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49" t="s">
        <v>1790</v>
      </c>
      <c r="C254" s="49" t="s">
        <v>771</v>
      </c>
      <c r="D254" s="49">
        <v>1.0</v>
      </c>
      <c r="E254" s="50">
        <v>4.49</v>
      </c>
      <c r="F254" s="54">
        <f t="shared" si="22"/>
        <v>4.49</v>
      </c>
      <c r="G254" s="53"/>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49" t="s">
        <v>1791</v>
      </c>
      <c r="C255" s="49" t="s">
        <v>771</v>
      </c>
      <c r="D255" s="49">
        <v>4.0</v>
      </c>
      <c r="E255" s="50">
        <v>6.99</v>
      </c>
      <c r="F255" s="54">
        <f t="shared" si="22"/>
        <v>27.96</v>
      </c>
      <c r="G255" s="53"/>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49" t="s">
        <v>1792</v>
      </c>
      <c r="C256" s="49" t="s">
        <v>771</v>
      </c>
      <c r="D256" s="49">
        <v>4.0</v>
      </c>
      <c r="E256" s="50">
        <v>3.99</v>
      </c>
      <c r="F256" s="54">
        <f t="shared" si="22"/>
        <v>15.96</v>
      </c>
      <c r="G256" s="53"/>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49" t="s">
        <v>1793</v>
      </c>
      <c r="C257" s="49" t="s">
        <v>771</v>
      </c>
      <c r="D257" s="49">
        <v>1.0</v>
      </c>
      <c r="E257" s="50">
        <v>3.99</v>
      </c>
      <c r="F257" s="54">
        <f t="shared" si="22"/>
        <v>3.99</v>
      </c>
      <c r="G257" s="53"/>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49" t="s">
        <v>1794</v>
      </c>
      <c r="C258" s="49" t="s">
        <v>771</v>
      </c>
      <c r="D258" s="49">
        <v>1.0</v>
      </c>
      <c r="E258" s="50">
        <v>4.49</v>
      </c>
      <c r="F258" s="54">
        <f t="shared" si="22"/>
        <v>4.49</v>
      </c>
      <c r="G258" s="53"/>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49" t="s">
        <v>1795</v>
      </c>
      <c r="C259" s="49" t="s">
        <v>771</v>
      </c>
      <c r="D259" s="49">
        <v>1.0</v>
      </c>
      <c r="E259" s="50">
        <v>15.99</v>
      </c>
      <c r="F259" s="54">
        <f t="shared" si="22"/>
        <v>15.99</v>
      </c>
      <c r="G259" s="53"/>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49" t="s">
        <v>1796</v>
      </c>
      <c r="C260" s="49" t="s">
        <v>771</v>
      </c>
      <c r="D260" s="49">
        <v>3.0</v>
      </c>
      <c r="E260" s="50">
        <v>4.99</v>
      </c>
      <c r="F260" s="54">
        <f t="shared" si="22"/>
        <v>14.97</v>
      </c>
      <c r="G260" s="53"/>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49" t="s">
        <v>1797</v>
      </c>
      <c r="C261" s="49" t="s">
        <v>771</v>
      </c>
      <c r="D261" s="49">
        <v>10.0</v>
      </c>
      <c r="E261" s="50">
        <v>3.99</v>
      </c>
      <c r="F261" s="54">
        <f t="shared" si="22"/>
        <v>39.9</v>
      </c>
      <c r="G261" s="53"/>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49" t="s">
        <v>1798</v>
      </c>
      <c r="C262" s="49" t="s">
        <v>771</v>
      </c>
      <c r="D262" s="49">
        <v>3.0</v>
      </c>
      <c r="E262" s="50">
        <v>4.49</v>
      </c>
      <c r="F262" s="54">
        <f t="shared" si="22"/>
        <v>13.47</v>
      </c>
      <c r="G262" s="53"/>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49" t="s">
        <v>1799</v>
      </c>
      <c r="C263" s="49" t="s">
        <v>771</v>
      </c>
      <c r="D263" s="49">
        <v>1.0</v>
      </c>
      <c r="E263" s="50">
        <v>4.49</v>
      </c>
      <c r="F263" s="54">
        <f t="shared" si="22"/>
        <v>4.49</v>
      </c>
      <c r="G263" s="53"/>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49" t="s">
        <v>1800</v>
      </c>
      <c r="C264" s="49" t="s">
        <v>771</v>
      </c>
      <c r="D264" s="49">
        <v>2.0</v>
      </c>
      <c r="E264" s="50">
        <v>4.99</v>
      </c>
      <c r="F264" s="54">
        <f t="shared" si="22"/>
        <v>9.98</v>
      </c>
      <c r="G264" s="53"/>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49" t="s">
        <v>1801</v>
      </c>
      <c r="C265" s="49" t="s">
        <v>771</v>
      </c>
      <c r="D265" s="49">
        <v>1.0</v>
      </c>
      <c r="E265" s="50">
        <v>4.99</v>
      </c>
      <c r="F265" s="54">
        <f t="shared" si="22"/>
        <v>4.99</v>
      </c>
      <c r="G265" s="53"/>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49" t="s">
        <v>1802</v>
      </c>
      <c r="C266" s="49" t="s">
        <v>771</v>
      </c>
      <c r="D266" s="49">
        <v>2.0</v>
      </c>
      <c r="E266" s="50">
        <v>3.99</v>
      </c>
      <c r="F266" s="54">
        <f t="shared" si="22"/>
        <v>7.98</v>
      </c>
      <c r="G266" s="53"/>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49" t="s">
        <v>1803</v>
      </c>
      <c r="C267" s="49" t="s">
        <v>771</v>
      </c>
      <c r="D267" s="49">
        <v>2.0</v>
      </c>
      <c r="E267" s="50">
        <v>4.49</v>
      </c>
      <c r="F267" s="54">
        <f t="shared" si="22"/>
        <v>8.98</v>
      </c>
      <c r="G267" s="53"/>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49" t="s">
        <v>1804</v>
      </c>
      <c r="C268" s="49" t="s">
        <v>771</v>
      </c>
      <c r="D268" s="49">
        <v>1.0</v>
      </c>
      <c r="E268" s="52"/>
      <c r="F268" s="52">
        <f t="shared" si="22"/>
        <v>0</v>
      </c>
      <c r="G268" s="53"/>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49" t="s">
        <v>1805</v>
      </c>
      <c r="C269" s="49" t="s">
        <v>771</v>
      </c>
      <c r="D269" s="49">
        <v>2.0</v>
      </c>
      <c r="E269" s="50">
        <v>4.99</v>
      </c>
      <c r="F269" s="54">
        <f t="shared" si="22"/>
        <v>9.98</v>
      </c>
      <c r="G269" s="53"/>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49" t="s">
        <v>1806</v>
      </c>
      <c r="C270" s="49" t="s">
        <v>1807</v>
      </c>
      <c r="D270" s="49">
        <v>20.0</v>
      </c>
      <c r="E270" s="50">
        <v>2.29</v>
      </c>
      <c r="F270" s="54">
        <f t="shared" si="22"/>
        <v>45.8</v>
      </c>
      <c r="G270" s="53"/>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49" t="s">
        <v>1808</v>
      </c>
      <c r="C271" s="49" t="s">
        <v>713</v>
      </c>
      <c r="D271" s="49">
        <v>1.0</v>
      </c>
      <c r="E271" s="50">
        <v>3.99</v>
      </c>
      <c r="F271" s="54">
        <f t="shared" si="22"/>
        <v>3.99</v>
      </c>
      <c r="G271" s="53"/>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49" t="s">
        <v>1809</v>
      </c>
      <c r="C272" s="49" t="s">
        <v>1753</v>
      </c>
      <c r="D272" s="49">
        <v>11.0</v>
      </c>
      <c r="E272" s="50">
        <v>4.49</v>
      </c>
      <c r="F272" s="52"/>
      <c r="G272" s="54">
        <f t="shared" ref="G272:G275" si="23">multiply(D272, E272)</f>
        <v>49.39</v>
      </c>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49" t="s">
        <v>1758</v>
      </c>
      <c r="C273" s="49" t="s">
        <v>1753</v>
      </c>
      <c r="D273" s="49">
        <v>10.0</v>
      </c>
      <c r="E273" s="50">
        <v>3.99</v>
      </c>
      <c r="F273" s="52"/>
      <c r="G273" s="54">
        <f t="shared" si="23"/>
        <v>39.9</v>
      </c>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49" t="s">
        <v>1810</v>
      </c>
      <c r="C274" s="49" t="s">
        <v>1753</v>
      </c>
      <c r="D274" s="49">
        <v>5.0</v>
      </c>
      <c r="E274" s="50">
        <v>4.99</v>
      </c>
      <c r="F274" s="52"/>
      <c r="G274" s="54">
        <f t="shared" si="23"/>
        <v>24.95</v>
      </c>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49" t="s">
        <v>1811</v>
      </c>
      <c r="C275" s="49" t="s">
        <v>1753</v>
      </c>
      <c r="D275" s="49">
        <v>3.0</v>
      </c>
      <c r="E275" s="50">
        <v>4.49</v>
      </c>
      <c r="F275" s="52"/>
      <c r="G275" s="54">
        <f t="shared" si="23"/>
        <v>13.47</v>
      </c>
      <c r="H275" s="54">
        <f>sum(F251:G275)</f>
        <v>412.03</v>
      </c>
      <c r="I275" s="52"/>
      <c r="J275" s="52"/>
      <c r="K275" s="52"/>
      <c r="L275" s="52"/>
      <c r="M275" s="52"/>
      <c r="N275" s="52"/>
      <c r="O275" s="52"/>
      <c r="P275" s="52"/>
      <c r="Q275" s="52"/>
      <c r="R275" s="52"/>
      <c r="S275" s="52"/>
      <c r="T275" s="52"/>
      <c r="U275" s="52"/>
      <c r="V275" s="52"/>
      <c r="W275" s="52"/>
      <c r="X275" s="52"/>
      <c r="Y275" s="52"/>
      <c r="Z275" s="52"/>
      <c r="AA275" s="52"/>
      <c r="AB275" s="52"/>
      <c r="AC275" s="52"/>
    </row>
    <row r="276">
      <c r="A276" s="48">
        <v>43872.0</v>
      </c>
      <c r="B276" s="49" t="s">
        <v>1812</v>
      </c>
      <c r="C276" s="49" t="s">
        <v>1813</v>
      </c>
      <c r="D276" s="49">
        <v>1.0</v>
      </c>
      <c r="E276" s="50">
        <v>3.79</v>
      </c>
      <c r="F276" s="54">
        <f t="shared" ref="F276:F300" si="24">multiply(D276, E276)</f>
        <v>3.79</v>
      </c>
      <c r="G276" s="53"/>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49" t="s">
        <v>1814</v>
      </c>
      <c r="C277" s="49" t="s">
        <v>1815</v>
      </c>
      <c r="D277" s="49">
        <v>1.0</v>
      </c>
      <c r="E277" s="50">
        <v>22.99</v>
      </c>
      <c r="F277" s="54">
        <f t="shared" si="24"/>
        <v>22.99</v>
      </c>
      <c r="G277" s="53"/>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49" t="s">
        <v>1816</v>
      </c>
      <c r="C278" s="49" t="s">
        <v>46</v>
      </c>
      <c r="D278" s="49">
        <v>2.0</v>
      </c>
      <c r="E278" s="50">
        <v>3.99</v>
      </c>
      <c r="F278" s="54">
        <f t="shared" si="24"/>
        <v>7.98</v>
      </c>
      <c r="G278" s="53"/>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49" t="s">
        <v>1817</v>
      </c>
      <c r="C279" s="49" t="s">
        <v>1818</v>
      </c>
      <c r="D279" s="49">
        <v>2.0</v>
      </c>
      <c r="E279" s="50">
        <v>0.99</v>
      </c>
      <c r="F279" s="54">
        <f t="shared" si="24"/>
        <v>1.98</v>
      </c>
      <c r="G279" s="53"/>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49" t="s">
        <v>1819</v>
      </c>
      <c r="C280" s="49" t="s">
        <v>46</v>
      </c>
      <c r="D280" s="49">
        <v>1.0</v>
      </c>
      <c r="E280" s="50">
        <v>3.49</v>
      </c>
      <c r="F280" s="54">
        <f t="shared" si="24"/>
        <v>3.49</v>
      </c>
      <c r="G280" s="53"/>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49" t="s">
        <v>1820</v>
      </c>
      <c r="C281" s="49" t="s">
        <v>46</v>
      </c>
      <c r="D281" s="49">
        <v>3.0</v>
      </c>
      <c r="E281" s="50"/>
      <c r="F281" s="54">
        <f t="shared" si="24"/>
        <v>0</v>
      </c>
      <c r="G281" s="53"/>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49" t="s">
        <v>1821</v>
      </c>
      <c r="C282" s="49" t="s">
        <v>46</v>
      </c>
      <c r="D282" s="49">
        <v>1.0</v>
      </c>
      <c r="E282" s="50">
        <v>3.29</v>
      </c>
      <c r="F282" s="54">
        <f t="shared" si="24"/>
        <v>3.29</v>
      </c>
      <c r="G282" s="53"/>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49" t="s">
        <v>1822</v>
      </c>
      <c r="C283" s="49" t="s">
        <v>46</v>
      </c>
      <c r="D283" s="49">
        <v>1.0</v>
      </c>
      <c r="E283" s="50">
        <v>14.99</v>
      </c>
      <c r="F283" s="54">
        <f t="shared" si="24"/>
        <v>14.99</v>
      </c>
      <c r="G283" s="53"/>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49" t="s">
        <v>1823</v>
      </c>
      <c r="C284" s="52"/>
      <c r="D284" s="49">
        <v>1.0</v>
      </c>
      <c r="E284" s="50">
        <v>15.99</v>
      </c>
      <c r="F284" s="54">
        <f t="shared" si="24"/>
        <v>15.99</v>
      </c>
      <c r="G284" s="53"/>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49" t="s">
        <v>1824</v>
      </c>
      <c r="C285" s="52"/>
      <c r="D285" s="49">
        <v>1.0</v>
      </c>
      <c r="E285" s="50">
        <v>2.49</v>
      </c>
      <c r="F285" s="54">
        <f t="shared" si="24"/>
        <v>2.49</v>
      </c>
      <c r="G285" s="53"/>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49" t="s">
        <v>1825</v>
      </c>
      <c r="C286" s="52"/>
      <c r="D286" s="49">
        <v>1.0</v>
      </c>
      <c r="E286" s="52"/>
      <c r="F286" s="52">
        <f t="shared" si="24"/>
        <v>0</v>
      </c>
      <c r="G286" s="53"/>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49" t="s">
        <v>1826</v>
      </c>
      <c r="C287" s="49" t="s">
        <v>1815</v>
      </c>
      <c r="D287" s="49">
        <v>1.0</v>
      </c>
      <c r="E287" s="50">
        <v>5.49</v>
      </c>
      <c r="F287" s="54">
        <f t="shared" si="24"/>
        <v>5.49</v>
      </c>
      <c r="G287" s="53"/>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49" t="s">
        <v>1827</v>
      </c>
      <c r="C288" s="49" t="s">
        <v>46</v>
      </c>
      <c r="D288" s="49">
        <v>1.0</v>
      </c>
      <c r="E288" s="50">
        <v>11.99</v>
      </c>
      <c r="F288" s="54">
        <f t="shared" si="24"/>
        <v>11.99</v>
      </c>
      <c r="G288" s="53"/>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49" t="s">
        <v>1828</v>
      </c>
      <c r="C289" s="49" t="s">
        <v>46</v>
      </c>
      <c r="D289" s="49">
        <v>1.0</v>
      </c>
      <c r="E289" s="52"/>
      <c r="F289" s="52">
        <f t="shared" si="24"/>
        <v>0</v>
      </c>
      <c r="G289" s="53"/>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49" t="s">
        <v>1829</v>
      </c>
      <c r="C290" s="49" t="s">
        <v>1830</v>
      </c>
      <c r="D290" s="49">
        <v>1.0</v>
      </c>
      <c r="E290" s="50">
        <v>5.29</v>
      </c>
      <c r="F290" s="54">
        <f t="shared" si="24"/>
        <v>5.29</v>
      </c>
      <c r="G290" s="53"/>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49" t="s">
        <v>1831</v>
      </c>
      <c r="C291" s="49" t="s">
        <v>46</v>
      </c>
      <c r="D291" s="49">
        <v>1.0</v>
      </c>
      <c r="E291" s="50">
        <v>9.99</v>
      </c>
      <c r="F291" s="54">
        <f t="shared" si="24"/>
        <v>9.99</v>
      </c>
      <c r="G291" s="53"/>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49" t="s">
        <v>1832</v>
      </c>
      <c r="C292" s="49" t="s">
        <v>1833</v>
      </c>
      <c r="D292" s="49">
        <v>1.0</v>
      </c>
      <c r="E292" s="52"/>
      <c r="F292" s="52">
        <f t="shared" si="24"/>
        <v>0</v>
      </c>
      <c r="G292" s="53"/>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49" t="s">
        <v>1834</v>
      </c>
      <c r="C293" s="49" t="s">
        <v>1835</v>
      </c>
      <c r="D293" s="49">
        <v>1.0</v>
      </c>
      <c r="E293" s="52"/>
      <c r="F293" s="52">
        <f t="shared" si="24"/>
        <v>0</v>
      </c>
      <c r="G293" s="53"/>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49" t="s">
        <v>1836</v>
      </c>
      <c r="C294" s="49" t="s">
        <v>1835</v>
      </c>
      <c r="D294" s="49">
        <v>1.0</v>
      </c>
      <c r="E294" s="52"/>
      <c r="F294" s="52">
        <f t="shared" si="24"/>
        <v>0</v>
      </c>
      <c r="G294" s="53"/>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49" t="s">
        <v>1837</v>
      </c>
      <c r="C295" s="49" t="s">
        <v>1835</v>
      </c>
      <c r="D295" s="49">
        <v>1.0</v>
      </c>
      <c r="E295" s="50">
        <v>6.99</v>
      </c>
      <c r="F295" s="54">
        <f t="shared" si="24"/>
        <v>6.99</v>
      </c>
      <c r="G295" s="53"/>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84" t="s">
        <v>1838</v>
      </c>
      <c r="C296" s="49" t="s">
        <v>46</v>
      </c>
      <c r="D296" s="49">
        <v>1.0</v>
      </c>
      <c r="E296" s="50">
        <v>30.99</v>
      </c>
      <c r="F296" s="54">
        <f t="shared" si="24"/>
        <v>30.99</v>
      </c>
      <c r="G296" s="53"/>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49" t="s">
        <v>1839</v>
      </c>
      <c r="C297" s="49" t="s">
        <v>1840</v>
      </c>
      <c r="D297" s="49">
        <v>4.0</v>
      </c>
      <c r="E297" s="50">
        <v>1.99</v>
      </c>
      <c r="F297" s="54">
        <f t="shared" si="24"/>
        <v>7.96</v>
      </c>
      <c r="G297" s="53"/>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49" t="s">
        <v>1841</v>
      </c>
      <c r="C298" s="49" t="s">
        <v>46</v>
      </c>
      <c r="D298" s="49">
        <v>1.0</v>
      </c>
      <c r="E298" s="50">
        <v>5.99</v>
      </c>
      <c r="F298" s="54">
        <f t="shared" si="24"/>
        <v>5.99</v>
      </c>
      <c r="G298" s="53"/>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49" t="s">
        <v>1842</v>
      </c>
      <c r="C299" s="49" t="s">
        <v>46</v>
      </c>
      <c r="D299" s="49">
        <v>1.0</v>
      </c>
      <c r="E299" s="50">
        <v>3.99</v>
      </c>
      <c r="F299" s="54">
        <f t="shared" si="24"/>
        <v>3.99</v>
      </c>
      <c r="G299" s="53"/>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49" t="s">
        <v>1843</v>
      </c>
      <c r="C300" s="49" t="s">
        <v>46</v>
      </c>
      <c r="D300" s="49">
        <v>1.0</v>
      </c>
      <c r="E300" s="50">
        <v>5.99</v>
      </c>
      <c r="F300" s="54">
        <f t="shared" si="24"/>
        <v>5.99</v>
      </c>
      <c r="G300" s="53"/>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85" t="s">
        <v>1844</v>
      </c>
      <c r="C301" s="49" t="s">
        <v>46</v>
      </c>
      <c r="D301" s="49">
        <v>1.0</v>
      </c>
      <c r="E301" s="50"/>
      <c r="F301" s="52"/>
      <c r="G301" s="53"/>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49" t="s">
        <v>1845</v>
      </c>
      <c r="C302" s="49" t="s">
        <v>46</v>
      </c>
      <c r="D302" s="49">
        <v>1.0</v>
      </c>
      <c r="E302" s="50">
        <v>19.99</v>
      </c>
      <c r="F302" s="54">
        <f t="shared" ref="F302:F319" si="25">multiply(D302, E302)</f>
        <v>19.99</v>
      </c>
      <c r="G302" s="53"/>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86" t="s">
        <v>1846</v>
      </c>
      <c r="C303" s="49" t="s">
        <v>46</v>
      </c>
      <c r="D303" s="49">
        <v>1.0</v>
      </c>
      <c r="E303" s="50">
        <v>14.99</v>
      </c>
      <c r="F303" s="54">
        <f t="shared" si="25"/>
        <v>14.99</v>
      </c>
      <c r="G303" s="53"/>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49" t="s">
        <v>1847</v>
      </c>
      <c r="C304" s="49" t="s">
        <v>730</v>
      </c>
      <c r="D304" s="49">
        <v>1.0</v>
      </c>
      <c r="E304" s="50">
        <v>7.49</v>
      </c>
      <c r="F304" s="54">
        <f t="shared" si="25"/>
        <v>7.49</v>
      </c>
      <c r="G304" s="53"/>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49" t="s">
        <v>1848</v>
      </c>
      <c r="C305" s="49" t="s">
        <v>46</v>
      </c>
      <c r="D305" s="49">
        <v>1.0</v>
      </c>
      <c r="E305" s="50">
        <v>21.99</v>
      </c>
      <c r="F305" s="54">
        <f t="shared" si="25"/>
        <v>21.99</v>
      </c>
      <c r="G305" s="53"/>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49" t="s">
        <v>1849</v>
      </c>
      <c r="C306" s="49" t="s">
        <v>46</v>
      </c>
      <c r="D306" s="49">
        <v>2.0</v>
      </c>
      <c r="E306" s="50">
        <v>2.99</v>
      </c>
      <c r="F306" s="54">
        <f t="shared" si="25"/>
        <v>5.98</v>
      </c>
      <c r="G306" s="53"/>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49" t="s">
        <v>1850</v>
      </c>
      <c r="C307" s="49" t="s">
        <v>46</v>
      </c>
      <c r="D307" s="49">
        <v>1.0</v>
      </c>
      <c r="E307" s="50">
        <v>7.99</v>
      </c>
      <c r="F307" s="54">
        <f t="shared" si="25"/>
        <v>7.99</v>
      </c>
      <c r="G307" s="53"/>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49" t="s">
        <v>1851</v>
      </c>
      <c r="C308" s="49" t="s">
        <v>46</v>
      </c>
      <c r="D308" s="49">
        <v>1.0</v>
      </c>
      <c r="E308" s="50">
        <v>10.99</v>
      </c>
      <c r="F308" s="54">
        <f t="shared" si="25"/>
        <v>10.99</v>
      </c>
      <c r="G308" s="53"/>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49" t="s">
        <v>1852</v>
      </c>
      <c r="C309" s="49" t="s">
        <v>46</v>
      </c>
      <c r="D309" s="49">
        <v>1.0</v>
      </c>
      <c r="E309" s="52"/>
      <c r="F309" s="52">
        <f t="shared" si="25"/>
        <v>0</v>
      </c>
      <c r="G309" s="53"/>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49" t="s">
        <v>1853</v>
      </c>
      <c r="C310" s="49" t="s">
        <v>46</v>
      </c>
      <c r="D310" s="49">
        <v>1.0</v>
      </c>
      <c r="E310" s="52"/>
      <c r="F310" s="52">
        <f t="shared" si="25"/>
        <v>0</v>
      </c>
      <c r="G310" s="53"/>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49" t="s">
        <v>1854</v>
      </c>
      <c r="C311" s="49" t="s">
        <v>46</v>
      </c>
      <c r="D311" s="49">
        <v>1.0</v>
      </c>
      <c r="E311" s="50">
        <v>2.99</v>
      </c>
      <c r="F311" s="54">
        <f t="shared" si="25"/>
        <v>2.99</v>
      </c>
      <c r="G311" s="53"/>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49" t="s">
        <v>1855</v>
      </c>
      <c r="C312" s="49" t="s">
        <v>46</v>
      </c>
      <c r="D312" s="49">
        <v>1.0</v>
      </c>
      <c r="E312" s="50">
        <v>3.99</v>
      </c>
      <c r="F312" s="54">
        <f t="shared" si="25"/>
        <v>3.99</v>
      </c>
      <c r="G312" s="53"/>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49" t="s">
        <v>1856</v>
      </c>
      <c r="C313" s="49" t="s">
        <v>1815</v>
      </c>
      <c r="D313" s="49">
        <v>1.0</v>
      </c>
      <c r="E313" s="50">
        <v>4.49</v>
      </c>
      <c r="F313" s="54">
        <f t="shared" si="25"/>
        <v>4.49</v>
      </c>
      <c r="G313" s="53"/>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49" t="s">
        <v>1857</v>
      </c>
      <c r="C314" s="49" t="s">
        <v>46</v>
      </c>
      <c r="D314" s="49">
        <v>2.0</v>
      </c>
      <c r="E314" s="52"/>
      <c r="F314" s="52">
        <f t="shared" si="25"/>
        <v>0</v>
      </c>
      <c r="G314" s="53"/>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49" t="s">
        <v>1858</v>
      </c>
      <c r="C315" s="49" t="s">
        <v>46</v>
      </c>
      <c r="D315" s="49">
        <v>1.0</v>
      </c>
      <c r="E315" s="52"/>
      <c r="F315" s="52">
        <f t="shared" si="25"/>
        <v>0</v>
      </c>
      <c r="G315" s="53"/>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49" t="s">
        <v>1859</v>
      </c>
      <c r="C316" s="49" t="s">
        <v>46</v>
      </c>
      <c r="D316" s="49">
        <v>1.0</v>
      </c>
      <c r="E316" s="52"/>
      <c r="F316" s="52">
        <f t="shared" si="25"/>
        <v>0</v>
      </c>
      <c r="G316" s="53"/>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49" t="s">
        <v>1860</v>
      </c>
      <c r="C317" s="49" t="s">
        <v>46</v>
      </c>
      <c r="D317" s="49">
        <v>1.0</v>
      </c>
      <c r="E317" s="50">
        <v>9.29</v>
      </c>
      <c r="F317" s="54">
        <f t="shared" si="25"/>
        <v>9.29</v>
      </c>
      <c r="G317" s="53"/>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84" t="s">
        <v>1861</v>
      </c>
      <c r="C318" s="49" t="s">
        <v>46</v>
      </c>
      <c r="D318" s="49">
        <v>6.0</v>
      </c>
      <c r="E318" s="52"/>
      <c r="F318" s="52">
        <f t="shared" si="25"/>
        <v>0</v>
      </c>
      <c r="G318" s="53"/>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49" t="s">
        <v>1862</v>
      </c>
      <c r="C319" s="49" t="s">
        <v>123</v>
      </c>
      <c r="D319" s="49">
        <v>1.0</v>
      </c>
      <c r="E319" s="50">
        <v>12.99</v>
      </c>
      <c r="F319" s="54">
        <f t="shared" si="25"/>
        <v>12.99</v>
      </c>
      <c r="G319" s="53"/>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49" t="s">
        <v>1863</v>
      </c>
      <c r="C320" s="49" t="s">
        <v>46</v>
      </c>
      <c r="D320" s="49">
        <v>6.0</v>
      </c>
      <c r="E320" s="50">
        <v>13.99</v>
      </c>
      <c r="F320" s="52"/>
      <c r="G320" s="57">
        <f t="shared" ref="G320:G326" si="26">multiply(D320, E320)</f>
        <v>83.94</v>
      </c>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49" t="s">
        <v>1704</v>
      </c>
      <c r="C321" s="49" t="s">
        <v>1864</v>
      </c>
      <c r="D321" s="49">
        <v>7.0</v>
      </c>
      <c r="E321" s="50">
        <v>8.99</v>
      </c>
      <c r="F321" s="52"/>
      <c r="G321" s="57">
        <f t="shared" si="26"/>
        <v>62.93</v>
      </c>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49" t="s">
        <v>1865</v>
      </c>
      <c r="C322" s="49" t="s">
        <v>46</v>
      </c>
      <c r="D322" s="49">
        <v>3.0</v>
      </c>
      <c r="E322" s="50">
        <v>14.99</v>
      </c>
      <c r="F322" s="52"/>
      <c r="G322" s="57">
        <f t="shared" si="26"/>
        <v>44.97</v>
      </c>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49" t="s">
        <v>1866</v>
      </c>
      <c r="C323" s="49" t="s">
        <v>1867</v>
      </c>
      <c r="D323" s="49">
        <v>4.0</v>
      </c>
      <c r="E323" s="52"/>
      <c r="F323" s="52"/>
      <c r="G323" s="53">
        <f t="shared" si="26"/>
        <v>0</v>
      </c>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49" t="s">
        <v>1868</v>
      </c>
      <c r="C324" s="49" t="s">
        <v>46</v>
      </c>
      <c r="D324" s="49">
        <v>8.0</v>
      </c>
      <c r="E324" s="52"/>
      <c r="F324" s="52"/>
      <c r="G324" s="53">
        <f t="shared" si="26"/>
        <v>0</v>
      </c>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49" t="s">
        <v>1869</v>
      </c>
      <c r="C325" s="49" t="s">
        <v>1870</v>
      </c>
      <c r="D325" s="49">
        <v>5.0</v>
      </c>
      <c r="E325" s="50">
        <v>4.49</v>
      </c>
      <c r="F325" s="52"/>
      <c r="G325" s="57">
        <f t="shared" si="26"/>
        <v>22.45</v>
      </c>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49" t="s">
        <v>1871</v>
      </c>
      <c r="C326" s="49" t="s">
        <v>167</v>
      </c>
      <c r="D326" s="49">
        <v>3.0</v>
      </c>
      <c r="E326" s="50">
        <v>3.99</v>
      </c>
      <c r="F326" s="52"/>
      <c r="G326" s="57">
        <f t="shared" si="26"/>
        <v>11.97</v>
      </c>
      <c r="H326" s="54">
        <f>sum(F276:G326)</f>
        <v>521.09</v>
      </c>
      <c r="I326" s="52"/>
      <c r="J326" s="52"/>
      <c r="K326" s="52"/>
      <c r="L326" s="52"/>
      <c r="M326" s="52"/>
      <c r="N326" s="52"/>
      <c r="O326" s="52"/>
      <c r="P326" s="52"/>
      <c r="Q326" s="52"/>
      <c r="R326" s="52"/>
      <c r="S326" s="52"/>
      <c r="T326" s="52"/>
      <c r="U326" s="52"/>
      <c r="V326" s="52"/>
      <c r="W326" s="52"/>
      <c r="X326" s="52"/>
      <c r="Y326" s="52"/>
      <c r="Z326" s="52"/>
      <c r="AA326" s="52"/>
      <c r="AB326" s="52"/>
      <c r="AC326" s="52"/>
    </row>
    <row r="327">
      <c r="A327" s="48">
        <v>43874.0</v>
      </c>
      <c r="B327" s="49" t="s">
        <v>1872</v>
      </c>
      <c r="C327" s="49" t="s">
        <v>1873</v>
      </c>
      <c r="D327" s="49">
        <v>34.0</v>
      </c>
      <c r="E327" s="50">
        <v>4.49</v>
      </c>
      <c r="F327" s="54">
        <f t="shared" ref="F327:F334" si="27">multiply(D327, E327)</f>
        <v>152.66</v>
      </c>
      <c r="G327" s="53"/>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49" t="s">
        <v>1874</v>
      </c>
      <c r="C328" s="49" t="s">
        <v>1875</v>
      </c>
      <c r="D328" s="49">
        <v>9.0</v>
      </c>
      <c r="E328" s="50">
        <v>2.29</v>
      </c>
      <c r="F328" s="54">
        <f t="shared" si="27"/>
        <v>20.61</v>
      </c>
      <c r="G328" s="53"/>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49" t="s">
        <v>1876</v>
      </c>
      <c r="C329" s="52"/>
      <c r="D329" s="49">
        <v>1.0</v>
      </c>
      <c r="E329" s="50">
        <v>2.9</v>
      </c>
      <c r="F329" s="54">
        <f t="shared" si="27"/>
        <v>2.9</v>
      </c>
      <c r="G329" s="53"/>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49" t="s">
        <v>1877</v>
      </c>
      <c r="C330" s="52"/>
      <c r="D330" s="49">
        <v>1.0</v>
      </c>
      <c r="E330" s="50">
        <v>2.99</v>
      </c>
      <c r="F330" s="54">
        <f t="shared" si="27"/>
        <v>2.99</v>
      </c>
      <c r="G330" s="53"/>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49" t="s">
        <v>1878</v>
      </c>
      <c r="C331" s="52"/>
      <c r="D331" s="49">
        <v>1.0</v>
      </c>
      <c r="E331" s="50">
        <v>37.81</v>
      </c>
      <c r="F331" s="54">
        <f t="shared" si="27"/>
        <v>37.81</v>
      </c>
      <c r="G331" s="53"/>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49" t="s">
        <v>1879</v>
      </c>
      <c r="C332" s="52"/>
      <c r="D332" s="49">
        <v>1.0</v>
      </c>
      <c r="E332" s="50">
        <v>3.99</v>
      </c>
      <c r="F332" s="54">
        <f t="shared" si="27"/>
        <v>3.99</v>
      </c>
      <c r="G332" s="53"/>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49" t="s">
        <v>1880</v>
      </c>
      <c r="C333" s="52"/>
      <c r="D333" s="49">
        <v>1.0</v>
      </c>
      <c r="E333" s="50">
        <v>4.49</v>
      </c>
      <c r="F333" s="54">
        <f t="shared" si="27"/>
        <v>4.49</v>
      </c>
      <c r="G333" s="53"/>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49" t="s">
        <v>1881</v>
      </c>
      <c r="C334" s="52"/>
      <c r="D334" s="49">
        <v>1.0</v>
      </c>
      <c r="E334" s="50">
        <v>2.59</v>
      </c>
      <c r="F334" s="54">
        <f t="shared" si="27"/>
        <v>2.59</v>
      </c>
      <c r="G334" s="53"/>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49" t="s">
        <v>1882</v>
      </c>
      <c r="C335" s="49" t="s">
        <v>46</v>
      </c>
      <c r="D335" s="49">
        <v>14.0</v>
      </c>
      <c r="E335" s="52"/>
      <c r="F335" s="52"/>
      <c r="G335" s="53">
        <f t="shared" ref="G335:G340" si="28">multiply(D335, E335)</f>
        <v>0</v>
      </c>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49" t="s">
        <v>1883</v>
      </c>
      <c r="C336" s="52"/>
      <c r="D336" s="49">
        <v>1.0</v>
      </c>
      <c r="E336" s="50">
        <v>5.79</v>
      </c>
      <c r="F336" s="52"/>
      <c r="G336" s="57">
        <f t="shared" si="28"/>
        <v>5.79</v>
      </c>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49" t="s">
        <v>1884</v>
      </c>
      <c r="C337" s="49" t="s">
        <v>1885</v>
      </c>
      <c r="D337" s="49">
        <v>5.0</v>
      </c>
      <c r="E337" s="50">
        <v>4.49</v>
      </c>
      <c r="F337" s="52"/>
      <c r="G337" s="57">
        <f t="shared" si="28"/>
        <v>22.45</v>
      </c>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49" t="s">
        <v>1886</v>
      </c>
      <c r="C338" s="49" t="s">
        <v>1885</v>
      </c>
      <c r="D338" s="49">
        <v>4.0</v>
      </c>
      <c r="E338" s="50">
        <v>4.49</v>
      </c>
      <c r="F338" s="52"/>
      <c r="G338" s="57">
        <f t="shared" si="28"/>
        <v>17.96</v>
      </c>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49" t="s">
        <v>1887</v>
      </c>
      <c r="C339" s="49" t="s">
        <v>1885</v>
      </c>
      <c r="D339" s="49">
        <v>1.0</v>
      </c>
      <c r="E339" s="52"/>
      <c r="F339" s="52"/>
      <c r="G339" s="53">
        <f t="shared" si="28"/>
        <v>0</v>
      </c>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49" t="s">
        <v>1888</v>
      </c>
      <c r="C340" s="49" t="s">
        <v>1885</v>
      </c>
      <c r="D340" s="49">
        <v>1.0</v>
      </c>
      <c r="E340" s="50">
        <v>18.99</v>
      </c>
      <c r="F340" s="52"/>
      <c r="G340" s="57">
        <f t="shared" si="28"/>
        <v>18.99</v>
      </c>
      <c r="H340" s="54">
        <f>sum(F327:G340)</f>
        <v>293.23</v>
      </c>
      <c r="I340" s="52"/>
      <c r="J340" s="52"/>
      <c r="K340" s="52"/>
      <c r="L340" s="52"/>
      <c r="M340" s="52"/>
      <c r="N340" s="52"/>
      <c r="O340" s="52"/>
      <c r="P340" s="52"/>
      <c r="Q340" s="52"/>
      <c r="R340" s="52"/>
      <c r="S340" s="52"/>
      <c r="T340" s="52"/>
      <c r="U340" s="52"/>
      <c r="V340" s="52"/>
      <c r="W340" s="52"/>
      <c r="X340" s="52"/>
      <c r="Y340" s="52"/>
      <c r="Z340" s="52"/>
      <c r="AA340" s="52"/>
      <c r="AB340" s="52"/>
      <c r="AC340" s="52"/>
    </row>
    <row r="341">
      <c r="A341" s="48">
        <v>43877.0</v>
      </c>
      <c r="B341" s="49" t="s">
        <v>1889</v>
      </c>
      <c r="C341" s="49" t="s">
        <v>1890</v>
      </c>
      <c r="D341" s="49">
        <v>13.0</v>
      </c>
      <c r="E341" s="50">
        <v>1.07</v>
      </c>
      <c r="F341" s="54">
        <f t="shared" ref="F341:F344" si="29">multiply(D341, E341)</f>
        <v>13.91</v>
      </c>
      <c r="G341" s="53"/>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49" t="s">
        <v>1891</v>
      </c>
      <c r="C342" s="49" t="s">
        <v>730</v>
      </c>
      <c r="D342" s="49">
        <v>1.0</v>
      </c>
      <c r="E342" s="50">
        <v>8.79</v>
      </c>
      <c r="F342" s="54">
        <f t="shared" si="29"/>
        <v>8.79</v>
      </c>
      <c r="G342" s="53"/>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49" t="s">
        <v>1892</v>
      </c>
      <c r="C343" s="49" t="s">
        <v>46</v>
      </c>
      <c r="D343" s="49">
        <v>1.0</v>
      </c>
      <c r="E343" s="50">
        <v>6.49</v>
      </c>
      <c r="F343" s="54">
        <f t="shared" si="29"/>
        <v>6.49</v>
      </c>
      <c r="G343" s="53"/>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49" t="s">
        <v>1893</v>
      </c>
      <c r="C344" s="49" t="s">
        <v>1894</v>
      </c>
      <c r="D344" s="49">
        <v>1.0</v>
      </c>
      <c r="E344" s="50">
        <v>12.99</v>
      </c>
      <c r="F344" s="54">
        <f t="shared" si="29"/>
        <v>12.99</v>
      </c>
      <c r="G344" s="53"/>
      <c r="H344" s="54">
        <f>sum(F341:G344)</f>
        <v>42.18</v>
      </c>
      <c r="I344" s="52"/>
      <c r="J344" s="52"/>
      <c r="K344" s="52"/>
      <c r="L344" s="52"/>
      <c r="M344" s="52"/>
      <c r="N344" s="52"/>
      <c r="O344" s="52"/>
      <c r="P344" s="52"/>
      <c r="Q344" s="52"/>
      <c r="R344" s="52"/>
      <c r="S344" s="52"/>
      <c r="T344" s="52"/>
      <c r="U344" s="52"/>
      <c r="V344" s="52"/>
      <c r="W344" s="52"/>
      <c r="X344" s="52"/>
      <c r="Y344" s="52"/>
      <c r="Z344" s="52"/>
      <c r="AA344" s="52"/>
      <c r="AB344" s="52"/>
      <c r="AC344" s="52"/>
    </row>
    <row r="345">
      <c r="A345" s="48">
        <v>43880.0</v>
      </c>
      <c r="B345" s="49" t="s">
        <v>1895</v>
      </c>
      <c r="C345" s="49" t="s">
        <v>1885</v>
      </c>
      <c r="D345" s="49">
        <v>21.0</v>
      </c>
      <c r="E345" s="50">
        <v>7.49</v>
      </c>
      <c r="F345" s="54">
        <f>multiply(E345, 5)</f>
        <v>37.45</v>
      </c>
      <c r="G345" s="57">
        <f>multiply(E345, 16)</f>
        <v>119.84</v>
      </c>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48"/>
      <c r="B346" s="49" t="s">
        <v>1896</v>
      </c>
      <c r="C346" s="49" t="s">
        <v>1885</v>
      </c>
      <c r="D346" s="49">
        <v>9.0</v>
      </c>
      <c r="E346" s="50">
        <v>3.99</v>
      </c>
      <c r="F346" s="52"/>
      <c r="G346" s="57">
        <f>multiply(D346, E346)</f>
        <v>35.91</v>
      </c>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48"/>
      <c r="B347" s="49" t="s">
        <v>1897</v>
      </c>
      <c r="C347" s="52"/>
      <c r="D347" s="49">
        <v>4.0</v>
      </c>
      <c r="E347" s="50"/>
      <c r="F347" s="52"/>
      <c r="G347" s="53"/>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48"/>
      <c r="B348" s="49" t="s">
        <v>1898</v>
      </c>
      <c r="C348" s="52"/>
      <c r="D348" s="49">
        <v>1.0</v>
      </c>
      <c r="E348" s="50">
        <v>7.49</v>
      </c>
      <c r="F348" s="52"/>
      <c r="G348" s="57">
        <f t="shared" ref="G348:G352" si="30">multiply(D348, E348)</f>
        <v>7.49</v>
      </c>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48"/>
      <c r="B349" s="49" t="s">
        <v>1899</v>
      </c>
      <c r="C349" s="52"/>
      <c r="D349" s="49">
        <v>5.0</v>
      </c>
      <c r="E349" s="50">
        <v>7.49</v>
      </c>
      <c r="F349" s="52"/>
      <c r="G349" s="57">
        <f t="shared" si="30"/>
        <v>37.45</v>
      </c>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48"/>
      <c r="B350" s="49" t="s">
        <v>1900</v>
      </c>
      <c r="C350" s="52"/>
      <c r="D350" s="49">
        <v>2.0</v>
      </c>
      <c r="E350" s="50">
        <v>7.49</v>
      </c>
      <c r="F350" s="52"/>
      <c r="G350" s="57">
        <f t="shared" si="30"/>
        <v>14.98</v>
      </c>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48"/>
      <c r="B351" s="49" t="s">
        <v>1901</v>
      </c>
      <c r="C351" s="52"/>
      <c r="D351" s="49">
        <v>1.0</v>
      </c>
      <c r="E351" s="50">
        <v>7.99</v>
      </c>
      <c r="F351" s="52"/>
      <c r="G351" s="57">
        <f t="shared" si="30"/>
        <v>7.99</v>
      </c>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48"/>
      <c r="B352" s="49" t="s">
        <v>1902</v>
      </c>
      <c r="C352" s="52"/>
      <c r="D352" s="49">
        <v>3.0</v>
      </c>
      <c r="E352" s="50">
        <v>12.49</v>
      </c>
      <c r="F352" s="52"/>
      <c r="G352" s="57">
        <f t="shared" si="30"/>
        <v>37.47</v>
      </c>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48"/>
      <c r="B353" s="49" t="s">
        <v>1903</v>
      </c>
      <c r="C353" s="49" t="s">
        <v>46</v>
      </c>
      <c r="D353" s="49">
        <v>6.0</v>
      </c>
      <c r="E353" s="50">
        <v>1.39</v>
      </c>
      <c r="F353" s="54">
        <f t="shared" ref="F353:F447" si="31">multiply(D353, E353)</f>
        <v>8.34</v>
      </c>
      <c r="G353" s="53"/>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48"/>
      <c r="B354" s="49" t="s">
        <v>1904</v>
      </c>
      <c r="C354" s="49" t="s">
        <v>46</v>
      </c>
      <c r="D354" s="49">
        <v>1.0</v>
      </c>
      <c r="E354" s="50">
        <v>1.39</v>
      </c>
      <c r="F354" s="54">
        <f t="shared" si="31"/>
        <v>1.39</v>
      </c>
      <c r="G354" s="53"/>
      <c r="H354" s="54">
        <f>sum(F345:G354)</f>
        <v>308.31</v>
      </c>
      <c r="I354" s="52"/>
      <c r="J354" s="52"/>
      <c r="K354" s="52"/>
      <c r="L354" s="52"/>
      <c r="M354" s="52"/>
      <c r="N354" s="52"/>
      <c r="O354" s="52"/>
      <c r="P354" s="52"/>
      <c r="Q354" s="52"/>
      <c r="R354" s="52"/>
      <c r="S354" s="52"/>
      <c r="T354" s="52"/>
      <c r="U354" s="52"/>
      <c r="V354" s="52"/>
      <c r="W354" s="52"/>
      <c r="X354" s="52"/>
      <c r="Y354" s="52"/>
      <c r="Z354" s="52"/>
      <c r="AA354" s="52"/>
      <c r="AB354" s="52"/>
      <c r="AC354" s="52"/>
    </row>
    <row r="355">
      <c r="A355" s="48">
        <v>43882.0</v>
      </c>
      <c r="B355" s="49" t="s">
        <v>1905</v>
      </c>
      <c r="C355" s="49" t="s">
        <v>1906</v>
      </c>
      <c r="D355" s="49">
        <v>372.0</v>
      </c>
      <c r="E355" s="50">
        <v>0.69</v>
      </c>
      <c r="F355" s="54">
        <f t="shared" si="31"/>
        <v>256.68</v>
      </c>
      <c r="G355" s="53"/>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49" t="s">
        <v>1907</v>
      </c>
      <c r="C356" s="49" t="s">
        <v>1906</v>
      </c>
      <c r="D356" s="49">
        <v>83.0</v>
      </c>
      <c r="E356" s="50">
        <v>6.99</v>
      </c>
      <c r="F356" s="54">
        <f t="shared" si="31"/>
        <v>580.17</v>
      </c>
      <c r="G356" s="53"/>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49" t="s">
        <v>1908</v>
      </c>
      <c r="C357" s="49" t="s">
        <v>1906</v>
      </c>
      <c r="D357" s="49">
        <v>2.0</v>
      </c>
      <c r="E357" s="50">
        <v>17.99</v>
      </c>
      <c r="F357" s="54">
        <f t="shared" si="31"/>
        <v>35.98</v>
      </c>
      <c r="G357" s="53"/>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49" t="s">
        <v>1909</v>
      </c>
      <c r="C358" s="49" t="s">
        <v>1906</v>
      </c>
      <c r="D358" s="49">
        <v>19.0</v>
      </c>
      <c r="E358" s="50">
        <v>17.99</v>
      </c>
      <c r="F358" s="54">
        <f t="shared" si="31"/>
        <v>341.81</v>
      </c>
      <c r="G358" s="53"/>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49" t="s">
        <v>1910</v>
      </c>
      <c r="C359" s="49" t="s">
        <v>1906</v>
      </c>
      <c r="D359" s="49">
        <v>108.0</v>
      </c>
      <c r="E359" s="50">
        <v>8.99</v>
      </c>
      <c r="F359" s="54">
        <f t="shared" si="31"/>
        <v>970.92</v>
      </c>
      <c r="G359" s="53"/>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49" t="s">
        <v>1911</v>
      </c>
      <c r="C360" s="49" t="s">
        <v>1906</v>
      </c>
      <c r="D360" s="49">
        <v>8.0</v>
      </c>
      <c r="E360" s="52"/>
      <c r="F360" s="52">
        <f t="shared" si="31"/>
        <v>0</v>
      </c>
      <c r="G360" s="53"/>
      <c r="H360" s="54">
        <f>sum(F355:F360)</f>
        <v>2185.56</v>
      </c>
      <c r="I360" s="52"/>
      <c r="J360" s="52"/>
      <c r="K360" s="52"/>
      <c r="L360" s="52"/>
      <c r="M360" s="52"/>
      <c r="N360" s="52"/>
      <c r="O360" s="52"/>
      <c r="P360" s="52"/>
      <c r="Q360" s="52"/>
      <c r="R360" s="52"/>
      <c r="S360" s="52"/>
      <c r="T360" s="52"/>
      <c r="U360" s="52"/>
      <c r="V360" s="52"/>
      <c r="W360" s="52"/>
      <c r="X360" s="52"/>
      <c r="Y360" s="52"/>
      <c r="Z360" s="52"/>
      <c r="AA360" s="52"/>
      <c r="AB360" s="52"/>
      <c r="AC360" s="52"/>
    </row>
    <row r="361">
      <c r="A361" s="48">
        <v>43882.0</v>
      </c>
      <c r="B361" s="49" t="s">
        <v>1912</v>
      </c>
      <c r="C361" s="49" t="s">
        <v>46</v>
      </c>
      <c r="D361" s="49">
        <v>2.0</v>
      </c>
      <c r="E361" s="50">
        <v>77.99</v>
      </c>
      <c r="F361" s="54">
        <f t="shared" si="31"/>
        <v>155.98</v>
      </c>
      <c r="G361" s="53"/>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84" t="s">
        <v>1913</v>
      </c>
      <c r="C362" s="49" t="s">
        <v>46</v>
      </c>
      <c r="D362" s="49">
        <v>1.0</v>
      </c>
      <c r="E362" s="50">
        <v>15.99</v>
      </c>
      <c r="F362" s="54">
        <f t="shared" si="31"/>
        <v>15.99</v>
      </c>
      <c r="G362" s="53"/>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49" t="s">
        <v>1914</v>
      </c>
      <c r="C363" s="49" t="s">
        <v>46</v>
      </c>
      <c r="D363" s="49">
        <v>2.0</v>
      </c>
      <c r="E363" s="50">
        <v>15.99</v>
      </c>
      <c r="F363" s="54">
        <f t="shared" si="31"/>
        <v>31.98</v>
      </c>
      <c r="G363" s="53"/>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49" t="s">
        <v>1915</v>
      </c>
      <c r="C364" s="49" t="s">
        <v>46</v>
      </c>
      <c r="D364" s="49">
        <v>8.0</v>
      </c>
      <c r="E364" s="50">
        <v>15.99</v>
      </c>
      <c r="F364" s="54">
        <f t="shared" si="31"/>
        <v>127.92</v>
      </c>
      <c r="G364" s="53"/>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49" t="s">
        <v>1916</v>
      </c>
      <c r="C365" s="49" t="s">
        <v>46</v>
      </c>
      <c r="D365" s="49">
        <v>1.0</v>
      </c>
      <c r="E365" s="50">
        <v>11.49</v>
      </c>
      <c r="F365" s="54">
        <f t="shared" si="31"/>
        <v>11.49</v>
      </c>
      <c r="G365" s="53"/>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49" t="s">
        <v>1917</v>
      </c>
      <c r="C366" s="49" t="s">
        <v>46</v>
      </c>
      <c r="D366" s="49">
        <v>1.0</v>
      </c>
      <c r="E366" s="50">
        <v>12.99</v>
      </c>
      <c r="F366" s="54">
        <f t="shared" si="31"/>
        <v>12.99</v>
      </c>
      <c r="G366" s="53"/>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49" t="s">
        <v>1918</v>
      </c>
      <c r="C367" s="49" t="s">
        <v>46</v>
      </c>
      <c r="D367" s="49">
        <v>1.0</v>
      </c>
      <c r="E367" s="50">
        <v>15.49</v>
      </c>
      <c r="F367" s="54">
        <f t="shared" si="31"/>
        <v>15.49</v>
      </c>
      <c r="G367" s="53"/>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49" t="s">
        <v>1919</v>
      </c>
      <c r="C368" s="49" t="s">
        <v>46</v>
      </c>
      <c r="D368" s="49">
        <v>1.0</v>
      </c>
      <c r="E368" s="50">
        <v>4.99</v>
      </c>
      <c r="F368" s="54">
        <f t="shared" si="31"/>
        <v>4.99</v>
      </c>
      <c r="G368" s="53"/>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49" t="s">
        <v>1920</v>
      </c>
      <c r="C369" s="49" t="s">
        <v>46</v>
      </c>
      <c r="D369" s="49">
        <v>1.0</v>
      </c>
      <c r="E369" s="50">
        <v>3.99</v>
      </c>
      <c r="F369" s="54">
        <f t="shared" si="31"/>
        <v>3.99</v>
      </c>
      <c r="G369" s="53"/>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49" t="s">
        <v>1921</v>
      </c>
      <c r="C370" s="49" t="s">
        <v>46</v>
      </c>
      <c r="D370" s="49">
        <v>1.0</v>
      </c>
      <c r="E370" s="50">
        <v>8.79</v>
      </c>
      <c r="F370" s="54">
        <f t="shared" si="31"/>
        <v>8.79</v>
      </c>
      <c r="G370" s="53"/>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49" t="s">
        <v>1922</v>
      </c>
      <c r="C371" s="49" t="s">
        <v>46</v>
      </c>
      <c r="D371" s="49">
        <v>1.0</v>
      </c>
      <c r="E371" s="61">
        <v>8.0</v>
      </c>
      <c r="F371" s="69">
        <f t="shared" si="31"/>
        <v>8</v>
      </c>
      <c r="G371" s="53"/>
      <c r="H371" s="54">
        <f>sum(F361:G371)</f>
        <v>397.61</v>
      </c>
      <c r="I371" s="52"/>
      <c r="J371" s="52"/>
      <c r="K371" s="52"/>
      <c r="L371" s="52"/>
      <c r="M371" s="52"/>
      <c r="N371" s="52"/>
      <c r="O371" s="52"/>
      <c r="P371" s="52"/>
      <c r="Q371" s="52"/>
      <c r="R371" s="52"/>
      <c r="S371" s="52"/>
      <c r="T371" s="52"/>
      <c r="U371" s="52"/>
      <c r="V371" s="52"/>
      <c r="W371" s="52"/>
      <c r="X371" s="52"/>
      <c r="Y371" s="52"/>
      <c r="Z371" s="52"/>
      <c r="AA371" s="52"/>
      <c r="AB371" s="52"/>
      <c r="AC371" s="52"/>
    </row>
    <row r="372">
      <c r="A372" s="48">
        <v>43883.0</v>
      </c>
      <c r="B372" s="49" t="s">
        <v>1923</v>
      </c>
      <c r="C372" s="49" t="s">
        <v>1924</v>
      </c>
      <c r="D372" s="49">
        <v>17.0</v>
      </c>
      <c r="E372" s="50">
        <v>1.29</v>
      </c>
      <c r="F372" s="54">
        <f t="shared" si="31"/>
        <v>21.93</v>
      </c>
      <c r="G372" s="53"/>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49" t="s">
        <v>1925</v>
      </c>
      <c r="C373" s="49" t="s">
        <v>1926</v>
      </c>
      <c r="D373" s="49">
        <v>2.0</v>
      </c>
      <c r="E373" s="50">
        <v>1.29</v>
      </c>
      <c r="F373" s="54">
        <f t="shared" si="31"/>
        <v>2.58</v>
      </c>
      <c r="G373" s="53"/>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49" t="s">
        <v>426</v>
      </c>
      <c r="C374" s="49" t="s">
        <v>1926</v>
      </c>
      <c r="D374" s="49">
        <v>17.0</v>
      </c>
      <c r="E374" s="50">
        <v>1.39</v>
      </c>
      <c r="F374" s="54">
        <f t="shared" si="31"/>
        <v>23.63</v>
      </c>
      <c r="G374" s="53"/>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49" t="s">
        <v>1927</v>
      </c>
      <c r="C375" s="49" t="s">
        <v>1928</v>
      </c>
      <c r="D375" s="49">
        <v>9.0</v>
      </c>
      <c r="E375" s="50">
        <v>1.39</v>
      </c>
      <c r="F375" s="54">
        <f t="shared" si="31"/>
        <v>12.51</v>
      </c>
      <c r="G375" s="53"/>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49" t="s">
        <v>1929</v>
      </c>
      <c r="C376" s="52"/>
      <c r="D376" s="49">
        <v>2.0</v>
      </c>
      <c r="E376" s="50">
        <v>12.49</v>
      </c>
      <c r="F376" s="54">
        <f t="shared" si="31"/>
        <v>24.98</v>
      </c>
      <c r="G376" s="53"/>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49" t="s">
        <v>1930</v>
      </c>
      <c r="C377" s="49" t="s">
        <v>1931</v>
      </c>
      <c r="D377" s="49">
        <v>3.0</v>
      </c>
      <c r="E377" s="50">
        <v>24.99</v>
      </c>
      <c r="F377" s="54">
        <f t="shared" si="31"/>
        <v>74.97</v>
      </c>
      <c r="G377" s="53"/>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49" t="s">
        <v>1932</v>
      </c>
      <c r="C378" s="49" t="s">
        <v>1933</v>
      </c>
      <c r="D378" s="49">
        <v>2.0</v>
      </c>
      <c r="E378" s="50">
        <v>22.99</v>
      </c>
      <c r="F378" s="54">
        <f t="shared" si="31"/>
        <v>45.98</v>
      </c>
      <c r="G378" s="53"/>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49" t="s">
        <v>1934</v>
      </c>
      <c r="C379" s="49" t="s">
        <v>1935</v>
      </c>
      <c r="D379" s="49">
        <v>1.0</v>
      </c>
      <c r="E379" s="50">
        <v>13.49</v>
      </c>
      <c r="F379" s="54">
        <f t="shared" si="31"/>
        <v>13.49</v>
      </c>
      <c r="G379" s="53"/>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49" t="s">
        <v>1936</v>
      </c>
      <c r="C380" s="52"/>
      <c r="D380" s="49">
        <v>4.0</v>
      </c>
      <c r="E380" s="50">
        <v>49.99</v>
      </c>
      <c r="F380" s="54">
        <f t="shared" si="31"/>
        <v>199.96</v>
      </c>
      <c r="G380" s="53"/>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49" t="s">
        <v>1937</v>
      </c>
      <c r="C381" s="49" t="s">
        <v>46</v>
      </c>
      <c r="D381" s="49">
        <v>1.0</v>
      </c>
      <c r="E381" s="50">
        <v>44.99</v>
      </c>
      <c r="F381" s="54">
        <f t="shared" si="31"/>
        <v>44.99</v>
      </c>
      <c r="G381" s="53"/>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49" t="s">
        <v>1938</v>
      </c>
      <c r="C382" s="49" t="s">
        <v>344</v>
      </c>
      <c r="D382" s="49">
        <v>2.0</v>
      </c>
      <c r="E382" s="50">
        <v>3.99</v>
      </c>
      <c r="F382" s="54">
        <f t="shared" si="31"/>
        <v>7.98</v>
      </c>
      <c r="G382" s="53"/>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49" t="s">
        <v>1939</v>
      </c>
      <c r="C383" s="49" t="s">
        <v>1940</v>
      </c>
      <c r="D383" s="49">
        <v>1.0</v>
      </c>
      <c r="E383" s="50">
        <v>13.99</v>
      </c>
      <c r="F383" s="54">
        <f t="shared" si="31"/>
        <v>13.99</v>
      </c>
      <c r="G383" s="53"/>
      <c r="H383" s="54">
        <f>sum(F372:G383)</f>
        <v>486.99</v>
      </c>
      <c r="I383" s="52"/>
      <c r="J383" s="52"/>
      <c r="K383" s="52"/>
      <c r="L383" s="52"/>
      <c r="M383" s="52"/>
      <c r="N383" s="52"/>
      <c r="O383" s="52"/>
      <c r="P383" s="52"/>
      <c r="Q383" s="52"/>
      <c r="R383" s="52"/>
      <c r="S383" s="52"/>
      <c r="T383" s="52"/>
      <c r="U383" s="52"/>
      <c r="V383" s="52"/>
      <c r="W383" s="52"/>
      <c r="X383" s="52"/>
      <c r="Y383" s="52"/>
      <c r="Z383" s="52"/>
      <c r="AA383" s="52"/>
      <c r="AB383" s="52"/>
      <c r="AC383" s="52"/>
    </row>
    <row r="384">
      <c r="A384" s="48">
        <v>43883.0</v>
      </c>
      <c r="B384" s="49" t="s">
        <v>1941</v>
      </c>
      <c r="C384" s="49" t="s">
        <v>749</v>
      </c>
      <c r="D384" s="49">
        <v>15.0</v>
      </c>
      <c r="E384" s="50">
        <v>5.99</v>
      </c>
      <c r="F384" s="54">
        <f t="shared" si="31"/>
        <v>89.85</v>
      </c>
      <c r="G384" s="53"/>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49" t="s">
        <v>1942</v>
      </c>
      <c r="C385" s="49" t="s">
        <v>749</v>
      </c>
      <c r="D385" s="49">
        <v>5.0</v>
      </c>
      <c r="E385" s="50">
        <v>6.99</v>
      </c>
      <c r="F385" s="54">
        <f t="shared" si="31"/>
        <v>34.95</v>
      </c>
      <c r="G385" s="53"/>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49" t="s">
        <v>1943</v>
      </c>
      <c r="C386" s="49" t="s">
        <v>1906</v>
      </c>
      <c r="D386" s="49">
        <v>10.0</v>
      </c>
      <c r="E386" s="50">
        <v>6.49</v>
      </c>
      <c r="F386" s="54">
        <f t="shared" si="31"/>
        <v>64.9</v>
      </c>
      <c r="G386" s="53"/>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49" t="s">
        <v>1944</v>
      </c>
      <c r="C387" s="49" t="s">
        <v>1906</v>
      </c>
      <c r="D387" s="49">
        <v>18.0</v>
      </c>
      <c r="E387" s="50">
        <v>7.99</v>
      </c>
      <c r="F387" s="54">
        <f t="shared" si="31"/>
        <v>143.82</v>
      </c>
      <c r="G387" s="53"/>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49" t="s">
        <v>1945</v>
      </c>
      <c r="C388" s="49" t="s">
        <v>1906</v>
      </c>
      <c r="D388" s="49">
        <v>1.0</v>
      </c>
      <c r="E388" s="50">
        <v>5.99</v>
      </c>
      <c r="F388" s="54">
        <f t="shared" si="31"/>
        <v>5.99</v>
      </c>
      <c r="G388" s="53"/>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84" t="s">
        <v>1946</v>
      </c>
      <c r="C389" s="49" t="s">
        <v>1906</v>
      </c>
      <c r="D389" s="49">
        <v>1.0</v>
      </c>
      <c r="E389" s="50">
        <v>5.99</v>
      </c>
      <c r="F389" s="54">
        <f t="shared" si="31"/>
        <v>5.99</v>
      </c>
      <c r="G389" s="53"/>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49" t="s">
        <v>1947</v>
      </c>
      <c r="C390" s="49" t="s">
        <v>1906</v>
      </c>
      <c r="D390" s="49">
        <v>1.0</v>
      </c>
      <c r="E390" s="50">
        <v>6.99</v>
      </c>
      <c r="F390" s="54">
        <f t="shared" si="31"/>
        <v>6.99</v>
      </c>
      <c r="G390" s="53"/>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49" t="s">
        <v>1948</v>
      </c>
      <c r="C391" s="49" t="s">
        <v>1906</v>
      </c>
      <c r="D391" s="49">
        <v>1.0</v>
      </c>
      <c r="E391" s="50">
        <v>5.99</v>
      </c>
      <c r="F391" s="54">
        <f t="shared" si="31"/>
        <v>5.99</v>
      </c>
      <c r="G391" s="53"/>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49" t="s">
        <v>1949</v>
      </c>
      <c r="C392" s="49" t="s">
        <v>1906</v>
      </c>
      <c r="D392" s="49">
        <v>1.0</v>
      </c>
      <c r="E392" s="50">
        <v>6.99</v>
      </c>
      <c r="F392" s="54">
        <f t="shared" si="31"/>
        <v>6.99</v>
      </c>
      <c r="G392" s="53"/>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49" t="s">
        <v>1950</v>
      </c>
      <c r="C393" s="49" t="s">
        <v>1906</v>
      </c>
      <c r="D393" s="49">
        <v>1.0</v>
      </c>
      <c r="E393" s="50">
        <v>5.99</v>
      </c>
      <c r="F393" s="54">
        <f t="shared" si="31"/>
        <v>5.99</v>
      </c>
      <c r="G393" s="53"/>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84" t="s">
        <v>1951</v>
      </c>
      <c r="C394" s="49" t="s">
        <v>1906</v>
      </c>
      <c r="D394" s="49">
        <v>1.0</v>
      </c>
      <c r="E394" s="50">
        <v>4.99</v>
      </c>
      <c r="F394" s="54">
        <f t="shared" si="31"/>
        <v>4.99</v>
      </c>
      <c r="G394" s="53"/>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49" t="s">
        <v>1952</v>
      </c>
      <c r="C395" s="49" t="s">
        <v>1906</v>
      </c>
      <c r="D395" s="49">
        <v>1.0</v>
      </c>
      <c r="E395" s="50">
        <v>5.99</v>
      </c>
      <c r="F395" s="54">
        <f t="shared" si="31"/>
        <v>5.99</v>
      </c>
      <c r="G395" s="53"/>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49" t="s">
        <v>1953</v>
      </c>
      <c r="C396" s="49" t="s">
        <v>1906</v>
      </c>
      <c r="D396" s="49">
        <v>1.0</v>
      </c>
      <c r="E396" s="50">
        <v>4.99</v>
      </c>
      <c r="F396" s="54">
        <f t="shared" si="31"/>
        <v>4.99</v>
      </c>
      <c r="G396" s="53"/>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49" t="s">
        <v>1954</v>
      </c>
      <c r="C397" s="49" t="s">
        <v>1906</v>
      </c>
      <c r="D397" s="49">
        <v>1.0</v>
      </c>
      <c r="E397" s="50">
        <v>6.99</v>
      </c>
      <c r="F397" s="54">
        <f t="shared" si="31"/>
        <v>6.99</v>
      </c>
      <c r="G397" s="53"/>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49" t="s">
        <v>1955</v>
      </c>
      <c r="C398" s="49" t="s">
        <v>1906</v>
      </c>
      <c r="D398" s="49">
        <v>1.0</v>
      </c>
      <c r="E398" s="50">
        <v>4.99</v>
      </c>
      <c r="F398" s="54">
        <f t="shared" si="31"/>
        <v>4.99</v>
      </c>
      <c r="G398" s="53"/>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49" t="s">
        <v>1956</v>
      </c>
      <c r="C399" s="49" t="s">
        <v>1906</v>
      </c>
      <c r="D399" s="49">
        <v>1.0</v>
      </c>
      <c r="E399" s="50">
        <v>4.99</v>
      </c>
      <c r="F399" s="54">
        <f t="shared" si="31"/>
        <v>4.99</v>
      </c>
      <c r="G399" s="53"/>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49" t="s">
        <v>1957</v>
      </c>
      <c r="C400" s="49" t="s">
        <v>1906</v>
      </c>
      <c r="D400" s="49">
        <v>2.0</v>
      </c>
      <c r="E400" s="50">
        <v>6.99</v>
      </c>
      <c r="F400" s="54">
        <f t="shared" si="31"/>
        <v>13.98</v>
      </c>
      <c r="G400" s="53"/>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49" t="s">
        <v>1958</v>
      </c>
      <c r="C401" s="49" t="s">
        <v>1906</v>
      </c>
      <c r="D401" s="49">
        <v>3.0</v>
      </c>
      <c r="E401" s="50">
        <v>7.99</v>
      </c>
      <c r="F401" s="54">
        <f t="shared" si="31"/>
        <v>23.97</v>
      </c>
      <c r="G401" s="53"/>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49" t="s">
        <v>1959</v>
      </c>
      <c r="C402" s="49" t="s">
        <v>1906</v>
      </c>
      <c r="D402" s="49">
        <v>1.0</v>
      </c>
      <c r="E402" s="50">
        <v>3.99</v>
      </c>
      <c r="F402" s="54">
        <f t="shared" si="31"/>
        <v>3.99</v>
      </c>
      <c r="G402" s="53"/>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49" t="s">
        <v>1960</v>
      </c>
      <c r="C403" s="49" t="s">
        <v>1906</v>
      </c>
      <c r="D403" s="49">
        <v>1.0</v>
      </c>
      <c r="E403" s="50">
        <v>6.99</v>
      </c>
      <c r="F403" s="54">
        <f t="shared" si="31"/>
        <v>6.99</v>
      </c>
      <c r="G403" s="53"/>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49" t="s">
        <v>1961</v>
      </c>
      <c r="C404" s="49" t="s">
        <v>1906</v>
      </c>
      <c r="D404" s="49">
        <v>1.0</v>
      </c>
      <c r="E404" s="50">
        <v>7.99</v>
      </c>
      <c r="F404" s="54">
        <f t="shared" si="31"/>
        <v>7.99</v>
      </c>
      <c r="G404" s="53"/>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49" t="s">
        <v>1962</v>
      </c>
      <c r="C405" s="49" t="s">
        <v>1906</v>
      </c>
      <c r="D405" s="49">
        <v>2.0</v>
      </c>
      <c r="E405" s="50">
        <v>9.99</v>
      </c>
      <c r="F405" s="54">
        <f t="shared" si="31"/>
        <v>19.98</v>
      </c>
      <c r="G405" s="53"/>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49" t="s">
        <v>1963</v>
      </c>
      <c r="C406" s="49" t="s">
        <v>1906</v>
      </c>
      <c r="D406" s="49">
        <v>1.0</v>
      </c>
      <c r="E406" s="50">
        <v>8.99</v>
      </c>
      <c r="F406" s="54">
        <f t="shared" si="31"/>
        <v>8.99</v>
      </c>
      <c r="G406" s="53"/>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49" t="s">
        <v>1964</v>
      </c>
      <c r="C407" s="49" t="s">
        <v>1906</v>
      </c>
      <c r="D407" s="49">
        <v>1.0</v>
      </c>
      <c r="E407" s="50">
        <v>4.99</v>
      </c>
      <c r="F407" s="54">
        <f t="shared" si="31"/>
        <v>4.99</v>
      </c>
      <c r="G407" s="53"/>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49" t="s">
        <v>1965</v>
      </c>
      <c r="C408" s="49" t="s">
        <v>1906</v>
      </c>
      <c r="D408" s="49">
        <v>6.0</v>
      </c>
      <c r="E408" s="50">
        <v>8.99</v>
      </c>
      <c r="F408" s="54">
        <f t="shared" si="31"/>
        <v>53.94</v>
      </c>
      <c r="G408" s="53"/>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49" t="s">
        <v>1966</v>
      </c>
      <c r="C409" s="49" t="s">
        <v>1906</v>
      </c>
      <c r="D409" s="49">
        <v>1.0</v>
      </c>
      <c r="E409" s="50">
        <v>6.99</v>
      </c>
      <c r="F409" s="54">
        <f t="shared" si="31"/>
        <v>6.99</v>
      </c>
      <c r="G409" s="53"/>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49" t="s">
        <v>1967</v>
      </c>
      <c r="C410" s="49" t="s">
        <v>1906</v>
      </c>
      <c r="D410" s="49">
        <v>1.0</v>
      </c>
      <c r="E410" s="50">
        <v>4.99</v>
      </c>
      <c r="F410" s="54">
        <f t="shared" si="31"/>
        <v>4.99</v>
      </c>
      <c r="G410" s="53"/>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49" t="s">
        <v>1968</v>
      </c>
      <c r="C411" s="49" t="s">
        <v>1906</v>
      </c>
      <c r="D411" s="49">
        <v>1.0</v>
      </c>
      <c r="E411" s="50">
        <v>8.99</v>
      </c>
      <c r="F411" s="54">
        <f t="shared" si="31"/>
        <v>8.99</v>
      </c>
      <c r="G411" s="53"/>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49" t="s">
        <v>1969</v>
      </c>
      <c r="C412" s="49" t="s">
        <v>1906</v>
      </c>
      <c r="D412" s="49">
        <v>1.0</v>
      </c>
      <c r="E412" s="50">
        <v>6.99</v>
      </c>
      <c r="F412" s="54">
        <f t="shared" si="31"/>
        <v>6.99</v>
      </c>
      <c r="G412" s="53"/>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49" t="s">
        <v>1970</v>
      </c>
      <c r="C413" s="49" t="s">
        <v>1906</v>
      </c>
      <c r="D413" s="49">
        <v>2.0</v>
      </c>
      <c r="E413" s="50">
        <v>7.99</v>
      </c>
      <c r="F413" s="54">
        <f t="shared" si="31"/>
        <v>15.98</v>
      </c>
      <c r="G413" s="53"/>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49" t="s">
        <v>1971</v>
      </c>
      <c r="C414" s="49" t="s">
        <v>1906</v>
      </c>
      <c r="D414" s="49">
        <v>3.0</v>
      </c>
      <c r="E414" s="50">
        <v>4.99</v>
      </c>
      <c r="F414" s="54">
        <f t="shared" si="31"/>
        <v>14.97</v>
      </c>
      <c r="G414" s="53"/>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49" t="s">
        <v>1972</v>
      </c>
      <c r="C415" s="49" t="s">
        <v>1906</v>
      </c>
      <c r="D415" s="49">
        <v>2.0</v>
      </c>
      <c r="E415" s="50">
        <v>8.99</v>
      </c>
      <c r="F415" s="54">
        <f t="shared" si="31"/>
        <v>17.98</v>
      </c>
      <c r="G415" s="53"/>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49" t="s">
        <v>1973</v>
      </c>
      <c r="C416" s="49" t="s">
        <v>1906</v>
      </c>
      <c r="D416" s="49">
        <v>4.0</v>
      </c>
      <c r="E416" s="50">
        <v>4.99</v>
      </c>
      <c r="F416" s="54">
        <f t="shared" si="31"/>
        <v>19.96</v>
      </c>
      <c r="G416" s="53"/>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49" t="s">
        <v>1974</v>
      </c>
      <c r="C417" s="49" t="s">
        <v>1906</v>
      </c>
      <c r="D417" s="49">
        <v>1.0</v>
      </c>
      <c r="E417" s="50">
        <v>8.99</v>
      </c>
      <c r="F417" s="54">
        <f t="shared" si="31"/>
        <v>8.99</v>
      </c>
      <c r="G417" s="53"/>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49" t="s">
        <v>1975</v>
      </c>
      <c r="C418" s="49" t="s">
        <v>1906</v>
      </c>
      <c r="D418" s="49">
        <v>8.0</v>
      </c>
      <c r="E418" s="50">
        <v>5.99</v>
      </c>
      <c r="F418" s="54">
        <f t="shared" si="31"/>
        <v>47.92</v>
      </c>
      <c r="G418" s="53"/>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49" t="s">
        <v>1976</v>
      </c>
      <c r="C419" s="49" t="s">
        <v>1906</v>
      </c>
      <c r="D419" s="49">
        <v>5.0</v>
      </c>
      <c r="E419" s="50">
        <v>2.99</v>
      </c>
      <c r="F419" s="54">
        <f t="shared" si="31"/>
        <v>14.95</v>
      </c>
      <c r="G419" s="53"/>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49" t="s">
        <v>1977</v>
      </c>
      <c r="C420" s="49" t="s">
        <v>1906</v>
      </c>
      <c r="D420" s="49">
        <v>2.0</v>
      </c>
      <c r="E420" s="50">
        <v>3.49</v>
      </c>
      <c r="F420" s="54">
        <f t="shared" si="31"/>
        <v>6.98</v>
      </c>
      <c r="G420" s="53"/>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49" t="s">
        <v>1978</v>
      </c>
      <c r="C421" s="49" t="s">
        <v>1906</v>
      </c>
      <c r="D421" s="49">
        <v>2.0</v>
      </c>
      <c r="E421" s="50">
        <v>2.49</v>
      </c>
      <c r="F421" s="54">
        <f t="shared" si="31"/>
        <v>4.98</v>
      </c>
      <c r="G421" s="53"/>
      <c r="H421" s="54">
        <f>sum(F384:G421)</f>
        <v>729.89</v>
      </c>
      <c r="I421" s="52"/>
      <c r="J421" s="52"/>
      <c r="K421" s="52"/>
      <c r="L421" s="52"/>
      <c r="M421" s="52"/>
      <c r="N421" s="52"/>
      <c r="O421" s="52"/>
      <c r="P421" s="52"/>
      <c r="Q421" s="52"/>
      <c r="R421" s="52"/>
      <c r="S421" s="52"/>
      <c r="T421" s="52"/>
      <c r="U421" s="52"/>
      <c r="V421" s="52"/>
      <c r="W421" s="52"/>
      <c r="X421" s="52"/>
      <c r="Y421" s="52"/>
      <c r="Z421" s="52"/>
      <c r="AA421" s="52"/>
      <c r="AB421" s="52"/>
      <c r="AC421" s="52"/>
    </row>
    <row r="422">
      <c r="A422" s="58">
        <v>43887.0</v>
      </c>
      <c r="B422" s="49" t="s">
        <v>1979</v>
      </c>
      <c r="C422" s="49" t="s">
        <v>730</v>
      </c>
      <c r="D422" s="49">
        <v>1.0</v>
      </c>
      <c r="E422" s="50">
        <v>12.99</v>
      </c>
      <c r="F422" s="54">
        <f t="shared" si="31"/>
        <v>12.99</v>
      </c>
      <c r="G422" s="53"/>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49" t="s">
        <v>1980</v>
      </c>
      <c r="C423" s="49" t="s">
        <v>46</v>
      </c>
      <c r="D423" s="49">
        <v>2.0</v>
      </c>
      <c r="E423" s="50">
        <v>3.99</v>
      </c>
      <c r="F423" s="54">
        <f t="shared" si="31"/>
        <v>7.98</v>
      </c>
      <c r="G423" s="53"/>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49" t="s">
        <v>1981</v>
      </c>
      <c r="C424" s="49" t="s">
        <v>46</v>
      </c>
      <c r="D424" s="49">
        <v>2.0</v>
      </c>
      <c r="E424" s="50">
        <v>4.33</v>
      </c>
      <c r="F424" s="54">
        <f t="shared" si="31"/>
        <v>8.66</v>
      </c>
      <c r="G424" s="53"/>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49" t="s">
        <v>1982</v>
      </c>
      <c r="C425" s="49" t="s">
        <v>1983</v>
      </c>
      <c r="D425" s="49">
        <v>1.0</v>
      </c>
      <c r="E425" s="50">
        <v>2.19</v>
      </c>
      <c r="F425" s="54">
        <f t="shared" si="31"/>
        <v>2.19</v>
      </c>
      <c r="G425" s="53"/>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49" t="s">
        <v>1984</v>
      </c>
      <c r="C426" s="49" t="s">
        <v>759</v>
      </c>
      <c r="D426" s="49">
        <v>20.0</v>
      </c>
      <c r="E426" s="50">
        <v>1.39</v>
      </c>
      <c r="F426" s="54">
        <f t="shared" si="31"/>
        <v>27.8</v>
      </c>
      <c r="G426" s="53"/>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49" t="s">
        <v>1985</v>
      </c>
      <c r="C427" s="49" t="s">
        <v>759</v>
      </c>
      <c r="D427" s="49">
        <v>9.0</v>
      </c>
      <c r="E427" s="50">
        <v>2.39</v>
      </c>
      <c r="F427" s="54">
        <f t="shared" si="31"/>
        <v>21.51</v>
      </c>
      <c r="G427" s="53"/>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49" t="s">
        <v>684</v>
      </c>
      <c r="C428" s="49" t="s">
        <v>46</v>
      </c>
      <c r="D428" s="49">
        <v>1.0</v>
      </c>
      <c r="E428" s="50">
        <v>2.99</v>
      </c>
      <c r="F428" s="54">
        <f t="shared" si="31"/>
        <v>2.99</v>
      </c>
      <c r="G428" s="53"/>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49" t="s">
        <v>1167</v>
      </c>
      <c r="C429" s="49" t="s">
        <v>46</v>
      </c>
      <c r="D429" s="49">
        <v>1.0</v>
      </c>
      <c r="E429" s="50">
        <v>2.29</v>
      </c>
      <c r="F429" s="54">
        <f t="shared" si="31"/>
        <v>2.29</v>
      </c>
      <c r="G429" s="53"/>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49" t="s">
        <v>1986</v>
      </c>
      <c r="C430" s="49" t="s">
        <v>46</v>
      </c>
      <c r="D430" s="49">
        <v>3.0</v>
      </c>
      <c r="E430" s="50">
        <v>2.29</v>
      </c>
      <c r="F430" s="54">
        <f t="shared" si="31"/>
        <v>6.87</v>
      </c>
      <c r="G430" s="53"/>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49" t="s">
        <v>1987</v>
      </c>
      <c r="C431" s="49" t="s">
        <v>1988</v>
      </c>
      <c r="D431" s="49">
        <v>1.0</v>
      </c>
      <c r="E431" s="52"/>
      <c r="F431" s="52">
        <f t="shared" si="31"/>
        <v>0</v>
      </c>
      <c r="G431" s="53"/>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49" t="s">
        <v>1989</v>
      </c>
      <c r="C432" s="49" t="s">
        <v>46</v>
      </c>
      <c r="D432" s="49">
        <v>2.0</v>
      </c>
      <c r="E432" s="61">
        <v>2.0</v>
      </c>
      <c r="F432" s="69">
        <f t="shared" si="31"/>
        <v>4</v>
      </c>
      <c r="G432" s="53"/>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49" t="s">
        <v>1990</v>
      </c>
      <c r="C433" s="49" t="s">
        <v>46</v>
      </c>
      <c r="D433" s="49">
        <v>1.0</v>
      </c>
      <c r="E433" s="50">
        <v>2.49</v>
      </c>
      <c r="F433" s="54">
        <f t="shared" si="31"/>
        <v>2.49</v>
      </c>
      <c r="G433" s="53"/>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49" t="s">
        <v>1991</v>
      </c>
      <c r="C434" s="49" t="s">
        <v>490</v>
      </c>
      <c r="D434" s="49">
        <v>1.0</v>
      </c>
      <c r="E434" s="50">
        <v>2.99</v>
      </c>
      <c r="F434" s="54">
        <f t="shared" si="31"/>
        <v>2.99</v>
      </c>
      <c r="G434" s="53"/>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49" t="s">
        <v>1992</v>
      </c>
      <c r="C435" s="49" t="s">
        <v>46</v>
      </c>
      <c r="D435" s="49">
        <v>1.0</v>
      </c>
      <c r="E435" s="50">
        <v>1.59</v>
      </c>
      <c r="F435" s="54">
        <f t="shared" si="31"/>
        <v>1.59</v>
      </c>
      <c r="G435" s="53"/>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49" t="s">
        <v>1993</v>
      </c>
      <c r="C436" s="49" t="s">
        <v>46</v>
      </c>
      <c r="D436" s="49">
        <v>1.0</v>
      </c>
      <c r="E436" s="50">
        <v>3.79</v>
      </c>
      <c r="F436" s="54">
        <f t="shared" si="31"/>
        <v>3.79</v>
      </c>
      <c r="G436" s="53"/>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49" t="s">
        <v>1994</v>
      </c>
      <c r="C437" s="49" t="s">
        <v>46</v>
      </c>
      <c r="D437" s="49">
        <v>1.0</v>
      </c>
      <c r="E437" s="50">
        <v>4.19</v>
      </c>
      <c r="F437" s="54">
        <f t="shared" si="31"/>
        <v>4.19</v>
      </c>
      <c r="G437" s="53"/>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49" t="s">
        <v>1995</v>
      </c>
      <c r="C438" s="49" t="s">
        <v>46</v>
      </c>
      <c r="D438" s="49">
        <v>1.0</v>
      </c>
      <c r="E438" s="50">
        <v>3.99</v>
      </c>
      <c r="F438" s="54">
        <f t="shared" si="31"/>
        <v>3.99</v>
      </c>
      <c r="G438" s="53"/>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49" t="s">
        <v>1996</v>
      </c>
      <c r="C439" s="49" t="s">
        <v>1983</v>
      </c>
      <c r="D439" s="49">
        <v>1.0</v>
      </c>
      <c r="E439" s="50">
        <v>0.54</v>
      </c>
      <c r="F439" s="54">
        <f t="shared" si="31"/>
        <v>0.54</v>
      </c>
      <c r="G439" s="53"/>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49" t="s">
        <v>639</v>
      </c>
      <c r="C440" s="49" t="s">
        <v>1983</v>
      </c>
      <c r="D440" s="49">
        <v>1.0</v>
      </c>
      <c r="E440" s="50">
        <v>0.54</v>
      </c>
      <c r="F440" s="54">
        <f t="shared" si="31"/>
        <v>0.54</v>
      </c>
      <c r="G440" s="53"/>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49" t="s">
        <v>1997</v>
      </c>
      <c r="C441" s="49" t="s">
        <v>46</v>
      </c>
      <c r="D441" s="49">
        <v>1.0</v>
      </c>
      <c r="E441" s="50">
        <v>0.72</v>
      </c>
      <c r="F441" s="54">
        <f t="shared" si="31"/>
        <v>0.72</v>
      </c>
      <c r="G441" s="53"/>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49" t="s">
        <v>1998</v>
      </c>
      <c r="C442" s="49" t="s">
        <v>1999</v>
      </c>
      <c r="D442" s="49">
        <v>11.0</v>
      </c>
      <c r="E442" s="50">
        <v>2.49</v>
      </c>
      <c r="F442" s="54">
        <f t="shared" si="31"/>
        <v>27.39</v>
      </c>
      <c r="G442" s="53"/>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49" t="s">
        <v>2000</v>
      </c>
      <c r="C443" s="52"/>
      <c r="D443" s="49">
        <v>1.0</v>
      </c>
      <c r="E443" s="50">
        <v>3.99</v>
      </c>
      <c r="F443" s="54">
        <f t="shared" si="31"/>
        <v>3.99</v>
      </c>
      <c r="G443" s="53"/>
      <c r="H443" s="54">
        <f>sum(F422:G443)</f>
        <v>149.5</v>
      </c>
      <c r="I443" s="52"/>
      <c r="J443" s="52"/>
      <c r="K443" s="52"/>
      <c r="L443" s="52"/>
      <c r="M443" s="52"/>
      <c r="N443" s="52"/>
      <c r="O443" s="52"/>
      <c r="P443" s="52"/>
      <c r="Q443" s="52"/>
      <c r="R443" s="52"/>
      <c r="S443" s="52"/>
      <c r="T443" s="52"/>
      <c r="U443" s="52"/>
      <c r="V443" s="52"/>
      <c r="W443" s="52"/>
      <c r="X443" s="52"/>
      <c r="Y443" s="52"/>
      <c r="Z443" s="52"/>
      <c r="AA443" s="52"/>
      <c r="AB443" s="52"/>
      <c r="AC443" s="52"/>
    </row>
    <row r="444">
      <c r="A444" s="48">
        <v>43889.0</v>
      </c>
      <c r="B444" s="49" t="s">
        <v>2001</v>
      </c>
      <c r="C444" s="52"/>
      <c r="D444" s="49">
        <v>4.0</v>
      </c>
      <c r="E444" s="50">
        <v>13.99</v>
      </c>
      <c r="F444" s="54">
        <f t="shared" si="31"/>
        <v>55.96</v>
      </c>
      <c r="G444" s="53"/>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49" t="s">
        <v>1865</v>
      </c>
      <c r="C445" s="52"/>
      <c r="D445" s="49">
        <v>6.0</v>
      </c>
      <c r="E445" s="50">
        <v>14.99</v>
      </c>
      <c r="F445" s="54">
        <f t="shared" si="31"/>
        <v>89.94</v>
      </c>
      <c r="G445" s="53"/>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49" t="s">
        <v>2002</v>
      </c>
      <c r="C446" s="49" t="s">
        <v>2003</v>
      </c>
      <c r="D446" s="49">
        <v>1.0</v>
      </c>
      <c r="E446" s="50">
        <v>16.49</v>
      </c>
      <c r="F446" s="54">
        <f t="shared" si="31"/>
        <v>16.49</v>
      </c>
      <c r="G446" s="53"/>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49" t="s">
        <v>2004</v>
      </c>
      <c r="C447" s="52"/>
      <c r="D447" s="49">
        <v>1.0</v>
      </c>
      <c r="E447" s="52"/>
      <c r="F447" s="52">
        <f t="shared" si="31"/>
        <v>0</v>
      </c>
      <c r="G447" s="53"/>
      <c r="H447" s="54">
        <f>sum(F444:G447)</f>
        <v>162.39</v>
      </c>
      <c r="I447" s="52"/>
      <c r="J447" s="52"/>
      <c r="K447" s="52"/>
      <c r="L447" s="52"/>
      <c r="M447" s="52"/>
      <c r="N447" s="52"/>
      <c r="O447" s="52"/>
      <c r="P447" s="52"/>
      <c r="Q447" s="52"/>
      <c r="R447" s="52"/>
      <c r="S447" s="52"/>
      <c r="T447" s="52"/>
      <c r="U447" s="52"/>
      <c r="V447" s="52"/>
      <c r="W447" s="52"/>
      <c r="X447" s="52"/>
      <c r="Y447" s="52"/>
      <c r="Z447" s="52"/>
      <c r="AA447" s="52"/>
      <c r="AB447" s="52"/>
      <c r="AC447" s="52"/>
    </row>
    <row r="448">
      <c r="A448" s="48">
        <v>43893.0</v>
      </c>
      <c r="B448" s="49" t="s">
        <v>2005</v>
      </c>
      <c r="C448" s="49" t="s">
        <v>2006</v>
      </c>
      <c r="D448" s="49">
        <v>19.0</v>
      </c>
      <c r="E448" s="50">
        <v>6.49</v>
      </c>
      <c r="F448" s="52"/>
      <c r="G448" s="53"/>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49" t="s">
        <v>2007</v>
      </c>
      <c r="C449" s="49" t="s">
        <v>2008</v>
      </c>
      <c r="D449" s="49">
        <v>9.0</v>
      </c>
      <c r="E449" s="50">
        <v>4.49</v>
      </c>
      <c r="F449" s="52"/>
      <c r="G449" s="57">
        <f t="shared" ref="G449:G454" si="32">multiply(D449, E449)</f>
        <v>40.41</v>
      </c>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49" t="s">
        <v>2009</v>
      </c>
      <c r="C450" s="49" t="s">
        <v>2008</v>
      </c>
      <c r="D450" s="49">
        <v>1.0</v>
      </c>
      <c r="E450" s="50">
        <v>3.19</v>
      </c>
      <c r="F450" s="52"/>
      <c r="G450" s="57">
        <f t="shared" si="32"/>
        <v>3.19</v>
      </c>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49" t="s">
        <v>2010</v>
      </c>
      <c r="C451" s="49" t="s">
        <v>2008</v>
      </c>
      <c r="D451" s="49">
        <v>3.0</v>
      </c>
      <c r="E451" s="52"/>
      <c r="F451" s="52"/>
      <c r="G451" s="53">
        <f t="shared" si="32"/>
        <v>0</v>
      </c>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49" t="s">
        <v>2011</v>
      </c>
      <c r="C452" s="49" t="s">
        <v>2008</v>
      </c>
      <c r="D452" s="49">
        <v>1.0</v>
      </c>
      <c r="E452" s="52"/>
      <c r="F452" s="52"/>
      <c r="G452" s="53">
        <f t="shared" si="32"/>
        <v>0</v>
      </c>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49" t="s">
        <v>2012</v>
      </c>
      <c r="C453" s="49" t="s">
        <v>2008</v>
      </c>
      <c r="D453" s="49">
        <v>2.0</v>
      </c>
      <c r="E453" s="50">
        <v>4.49</v>
      </c>
      <c r="F453" s="52"/>
      <c r="G453" s="57">
        <f t="shared" si="32"/>
        <v>8.98</v>
      </c>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49" t="s">
        <v>2013</v>
      </c>
      <c r="C454" s="49" t="s">
        <v>2008</v>
      </c>
      <c r="D454" s="49">
        <v>2.0</v>
      </c>
      <c r="E454" s="52"/>
      <c r="F454" s="52"/>
      <c r="G454" s="53">
        <f t="shared" si="32"/>
        <v>0</v>
      </c>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49" t="s">
        <v>2014</v>
      </c>
      <c r="C455" s="49" t="s">
        <v>1988</v>
      </c>
      <c r="D455" s="52"/>
      <c r="E455" s="52"/>
      <c r="F455" s="52"/>
      <c r="G455" s="53"/>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49" t="s">
        <v>2015</v>
      </c>
      <c r="C456" s="49" t="s">
        <v>2016</v>
      </c>
      <c r="D456" s="49">
        <v>1.0</v>
      </c>
      <c r="E456" s="52"/>
      <c r="F456" s="52"/>
      <c r="G456" s="53"/>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49" t="s">
        <v>2017</v>
      </c>
      <c r="C457" s="49" t="s">
        <v>2018</v>
      </c>
      <c r="D457" s="49">
        <v>1.0</v>
      </c>
      <c r="E457" s="52"/>
      <c r="F457" s="52"/>
      <c r="G457" s="53"/>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49" t="s">
        <v>2019</v>
      </c>
      <c r="C458" s="49" t="s">
        <v>2020</v>
      </c>
      <c r="D458" s="49">
        <v>1.0</v>
      </c>
      <c r="E458" s="52"/>
      <c r="F458" s="52"/>
      <c r="G458" s="53"/>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49" t="s">
        <v>2021</v>
      </c>
      <c r="C459" s="49" t="s">
        <v>2022</v>
      </c>
      <c r="D459" s="49">
        <v>1.0</v>
      </c>
      <c r="E459" s="52"/>
      <c r="F459" s="52"/>
      <c r="G459" s="53"/>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49" t="s">
        <v>2023</v>
      </c>
      <c r="C460" s="49" t="s">
        <v>216</v>
      </c>
      <c r="D460" s="49">
        <v>2.0</v>
      </c>
      <c r="E460" s="52"/>
      <c r="F460" s="52"/>
      <c r="G460" s="53"/>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49" t="s">
        <v>2024</v>
      </c>
      <c r="C461" s="49" t="s">
        <v>2025</v>
      </c>
      <c r="D461" s="49">
        <v>1.0</v>
      </c>
      <c r="E461" s="50">
        <v>3.99</v>
      </c>
      <c r="F461" s="52"/>
      <c r="G461" s="53"/>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49" t="s">
        <v>2026</v>
      </c>
      <c r="C462" s="49" t="s">
        <v>2027</v>
      </c>
      <c r="D462" s="49">
        <v>1.0</v>
      </c>
      <c r="E462" s="52"/>
      <c r="F462" s="52"/>
      <c r="G462" s="53"/>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49" t="s">
        <v>2028</v>
      </c>
      <c r="C463" s="49" t="s">
        <v>759</v>
      </c>
      <c r="D463" s="49">
        <v>1.0</v>
      </c>
      <c r="E463" s="52"/>
      <c r="F463" s="52"/>
      <c r="G463" s="53"/>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49" t="s">
        <v>2029</v>
      </c>
      <c r="C464" s="49" t="s">
        <v>46</v>
      </c>
      <c r="D464" s="49">
        <v>1.0</v>
      </c>
      <c r="E464" s="52"/>
      <c r="F464" s="52"/>
      <c r="G464" s="53"/>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49" t="s">
        <v>2030</v>
      </c>
      <c r="C465" s="49" t="s">
        <v>46</v>
      </c>
      <c r="D465" s="49">
        <v>1.0</v>
      </c>
      <c r="E465" s="50">
        <v>9.99</v>
      </c>
      <c r="F465" s="52"/>
      <c r="G465" s="53"/>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49" t="s">
        <v>2031</v>
      </c>
      <c r="C466" s="49" t="s">
        <v>46</v>
      </c>
      <c r="D466" s="49">
        <v>1.0</v>
      </c>
      <c r="E466" s="50">
        <v>4.59</v>
      </c>
      <c r="F466" s="52"/>
      <c r="G466" s="53"/>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49" t="s">
        <v>2032</v>
      </c>
      <c r="C467" s="49" t="s">
        <v>46</v>
      </c>
      <c r="D467" s="49">
        <v>1.0</v>
      </c>
      <c r="E467" s="50">
        <v>7.99</v>
      </c>
      <c r="F467" s="52"/>
      <c r="G467" s="53"/>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49" t="s">
        <v>2033</v>
      </c>
      <c r="C468" s="49" t="s">
        <v>415</v>
      </c>
      <c r="D468" s="49">
        <v>1.0</v>
      </c>
      <c r="E468" s="50">
        <v>59.99</v>
      </c>
      <c r="F468" s="52"/>
      <c r="G468" s="53"/>
      <c r="H468" s="52">
        <f>sum(F448:G468)</f>
        <v>52.58</v>
      </c>
      <c r="I468" s="52"/>
      <c r="J468" s="52"/>
      <c r="K468" s="52"/>
      <c r="L468" s="52"/>
      <c r="M468" s="52"/>
      <c r="N468" s="52"/>
      <c r="O468" s="52"/>
      <c r="P468" s="52"/>
      <c r="Q468" s="52"/>
      <c r="R468" s="52"/>
      <c r="S468" s="52"/>
      <c r="T468" s="52"/>
      <c r="U468" s="52"/>
      <c r="V468" s="52"/>
      <c r="W468" s="52"/>
      <c r="X468" s="52"/>
      <c r="Y468" s="52"/>
      <c r="Z468" s="52"/>
      <c r="AA468" s="52"/>
      <c r="AB468" s="52"/>
      <c r="AC468" s="52"/>
    </row>
    <row r="469">
      <c r="A469" s="48">
        <v>43892.0</v>
      </c>
      <c r="B469" s="49" t="s">
        <v>2034</v>
      </c>
      <c r="C469" s="49" t="s">
        <v>46</v>
      </c>
      <c r="D469" s="49">
        <v>1.0</v>
      </c>
      <c r="E469" s="50">
        <v>22.99</v>
      </c>
      <c r="F469" s="52"/>
      <c r="G469" s="53"/>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49" t="s">
        <v>2035</v>
      </c>
      <c r="C470" s="49"/>
      <c r="D470" s="49">
        <v>7.0</v>
      </c>
      <c r="E470" s="50">
        <v>10.79</v>
      </c>
      <c r="F470" s="52"/>
      <c r="G470" s="53"/>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49" t="s">
        <v>2036</v>
      </c>
      <c r="C471" s="49"/>
      <c r="D471" s="49">
        <v>2.0</v>
      </c>
      <c r="E471" s="50">
        <v>7.29</v>
      </c>
      <c r="F471" s="52"/>
      <c r="G471" s="53"/>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49" t="s">
        <v>2037</v>
      </c>
      <c r="C472" s="49"/>
      <c r="D472" s="49">
        <v>1.0</v>
      </c>
      <c r="E472" s="50">
        <v>9.0</v>
      </c>
      <c r="F472" s="52"/>
      <c r="G472" s="53"/>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49" t="s">
        <v>2038</v>
      </c>
      <c r="C473" s="49"/>
      <c r="D473" s="49">
        <v>1.0</v>
      </c>
      <c r="E473" s="50">
        <v>8.29</v>
      </c>
      <c r="F473" s="52"/>
      <c r="G473" s="53"/>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49" t="s">
        <v>2039</v>
      </c>
      <c r="C474" s="49"/>
      <c r="D474" s="49">
        <v>1.0</v>
      </c>
      <c r="E474" s="50">
        <v>5.29</v>
      </c>
      <c r="F474" s="52"/>
      <c r="G474" s="53"/>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49" t="s">
        <v>2040</v>
      </c>
      <c r="C475" s="49" t="s">
        <v>2041</v>
      </c>
      <c r="D475" s="49">
        <v>1.0</v>
      </c>
      <c r="E475" s="50"/>
      <c r="F475" s="52"/>
      <c r="G475" s="53"/>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49" t="s">
        <v>2042</v>
      </c>
      <c r="C476" s="49"/>
      <c r="D476" s="49">
        <v>1.0</v>
      </c>
      <c r="E476" s="50">
        <v>3.79</v>
      </c>
      <c r="F476" s="52"/>
      <c r="G476" s="53"/>
      <c r="H476" s="52">
        <f>sum(F469:G476)</f>
        <v>0</v>
      </c>
      <c r="I476" s="52"/>
      <c r="J476" s="52"/>
      <c r="K476" s="52"/>
      <c r="L476" s="52"/>
      <c r="M476" s="52"/>
      <c r="N476" s="52"/>
      <c r="O476" s="52"/>
      <c r="P476" s="52"/>
      <c r="Q476" s="52"/>
      <c r="R476" s="52"/>
      <c r="S476" s="52"/>
      <c r="T476" s="52"/>
      <c r="U476" s="52"/>
      <c r="V476" s="52"/>
      <c r="W476" s="52"/>
      <c r="X476" s="52"/>
      <c r="Y476" s="52"/>
      <c r="Z476" s="52"/>
      <c r="AA476" s="52"/>
      <c r="AB476" s="52"/>
      <c r="AC476" s="52"/>
    </row>
    <row r="477">
      <c r="A477" s="48">
        <v>43894.0</v>
      </c>
      <c r="B477" s="49" t="s">
        <v>2043</v>
      </c>
      <c r="C477" s="52"/>
      <c r="D477" s="49">
        <v>1.0</v>
      </c>
      <c r="E477" s="52"/>
      <c r="F477" s="52">
        <f t="shared" ref="F477:F578" si="33">multiply(D477, E477)</f>
        <v>0</v>
      </c>
      <c r="G477" s="53"/>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49" t="s">
        <v>2044</v>
      </c>
      <c r="C478" s="52"/>
      <c r="D478" s="49">
        <v>1.0</v>
      </c>
      <c r="E478" s="52"/>
      <c r="F478" s="52">
        <f t="shared" si="33"/>
        <v>0</v>
      </c>
      <c r="G478" s="53"/>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49" t="s">
        <v>2045</v>
      </c>
      <c r="C479" s="52"/>
      <c r="D479" s="49">
        <v>1.0</v>
      </c>
      <c r="E479" s="50">
        <v>2.29</v>
      </c>
      <c r="F479" s="54">
        <f t="shared" si="33"/>
        <v>2.29</v>
      </c>
      <c r="G479" s="53"/>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49" t="s">
        <v>2046</v>
      </c>
      <c r="C480" s="52"/>
      <c r="D480" s="49">
        <v>1.0</v>
      </c>
      <c r="E480" s="52"/>
      <c r="F480" s="52">
        <f t="shared" si="33"/>
        <v>0</v>
      </c>
      <c r="G480" s="53"/>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49" t="s">
        <v>2047</v>
      </c>
      <c r="C481" s="49" t="s">
        <v>46</v>
      </c>
      <c r="D481" s="49">
        <v>2.0</v>
      </c>
      <c r="E481" s="50">
        <v>16.99</v>
      </c>
      <c r="F481" s="54">
        <f t="shared" si="33"/>
        <v>33.98</v>
      </c>
      <c r="G481" s="53"/>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49" t="s">
        <v>2048</v>
      </c>
      <c r="C482" s="49" t="s">
        <v>46</v>
      </c>
      <c r="D482" s="49">
        <v>1.0</v>
      </c>
      <c r="E482" s="50">
        <v>9.99</v>
      </c>
      <c r="F482" s="54">
        <f t="shared" si="33"/>
        <v>9.99</v>
      </c>
      <c r="G482" s="53"/>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49" t="s">
        <v>2049</v>
      </c>
      <c r="C483" s="52"/>
      <c r="D483" s="49">
        <v>1.0</v>
      </c>
      <c r="E483" s="52"/>
      <c r="F483" s="52">
        <f t="shared" si="33"/>
        <v>0</v>
      </c>
      <c r="G483" s="53"/>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49" t="s">
        <v>2050</v>
      </c>
      <c r="C484" s="52"/>
      <c r="D484" s="49">
        <v>1.0</v>
      </c>
      <c r="E484" s="50">
        <v>6.29</v>
      </c>
      <c r="F484" s="54">
        <f t="shared" si="33"/>
        <v>6.29</v>
      </c>
      <c r="G484" s="53"/>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49" t="s">
        <v>2051</v>
      </c>
      <c r="C485" s="52"/>
      <c r="D485" s="49">
        <v>1.0</v>
      </c>
      <c r="E485" s="52"/>
      <c r="F485" s="52">
        <f t="shared" si="33"/>
        <v>0</v>
      </c>
      <c r="G485" s="53"/>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49" t="s">
        <v>2052</v>
      </c>
      <c r="C486" s="49" t="s">
        <v>2053</v>
      </c>
      <c r="D486" s="49">
        <v>1.0</v>
      </c>
      <c r="E486" s="52"/>
      <c r="F486" s="52">
        <f t="shared" si="33"/>
        <v>0</v>
      </c>
      <c r="G486" s="53"/>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49" t="s">
        <v>2054</v>
      </c>
      <c r="C487" s="49" t="s">
        <v>2055</v>
      </c>
      <c r="D487" s="49">
        <v>1.0</v>
      </c>
      <c r="E487" s="52"/>
      <c r="F487" s="52">
        <f t="shared" si="33"/>
        <v>0</v>
      </c>
      <c r="G487" s="53"/>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49" t="s">
        <v>2056</v>
      </c>
      <c r="C488" s="52"/>
      <c r="D488" s="49">
        <v>4.0</v>
      </c>
      <c r="E488" s="52"/>
      <c r="F488" s="52">
        <f t="shared" si="33"/>
        <v>0</v>
      </c>
      <c r="G488" s="53"/>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49" t="s">
        <v>2057</v>
      </c>
      <c r="C489" s="49" t="s">
        <v>713</v>
      </c>
      <c r="D489" s="49">
        <v>22.0</v>
      </c>
      <c r="E489" s="50">
        <v>2.29</v>
      </c>
      <c r="F489" s="54">
        <f t="shared" si="33"/>
        <v>50.38</v>
      </c>
      <c r="G489" s="53"/>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49" t="s">
        <v>2058</v>
      </c>
      <c r="C490" s="49" t="s">
        <v>713</v>
      </c>
      <c r="D490" s="49">
        <v>7.0</v>
      </c>
      <c r="E490" s="50">
        <v>1.99</v>
      </c>
      <c r="F490" s="54">
        <f t="shared" si="33"/>
        <v>13.93</v>
      </c>
      <c r="G490" s="53"/>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49" t="s">
        <v>2059</v>
      </c>
      <c r="C491" s="49" t="s">
        <v>713</v>
      </c>
      <c r="D491" s="49">
        <v>43.0</v>
      </c>
      <c r="E491" s="50">
        <v>2.99</v>
      </c>
      <c r="F491" s="54">
        <f t="shared" si="33"/>
        <v>128.57</v>
      </c>
      <c r="G491" s="53"/>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49" t="s">
        <v>2059</v>
      </c>
      <c r="C492" s="49" t="s">
        <v>713</v>
      </c>
      <c r="D492" s="49">
        <v>45.0</v>
      </c>
      <c r="E492" s="50">
        <v>2.49</v>
      </c>
      <c r="F492" s="54">
        <f t="shared" si="33"/>
        <v>112.05</v>
      </c>
      <c r="G492" s="53"/>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49" t="s">
        <v>2060</v>
      </c>
      <c r="C493" s="49" t="s">
        <v>713</v>
      </c>
      <c r="D493" s="49">
        <v>15.0</v>
      </c>
      <c r="E493" s="50">
        <v>2.79</v>
      </c>
      <c r="F493" s="54">
        <f t="shared" si="33"/>
        <v>41.85</v>
      </c>
      <c r="G493" s="53"/>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49" t="s">
        <v>2061</v>
      </c>
      <c r="C494" s="49" t="s">
        <v>713</v>
      </c>
      <c r="D494" s="49">
        <v>13.0</v>
      </c>
      <c r="E494" s="50">
        <v>5.99</v>
      </c>
      <c r="F494" s="54">
        <f t="shared" si="33"/>
        <v>77.87</v>
      </c>
      <c r="G494" s="53"/>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49" t="s">
        <v>2062</v>
      </c>
      <c r="C495" s="49" t="s">
        <v>713</v>
      </c>
      <c r="D495" s="49">
        <v>5.0</v>
      </c>
      <c r="E495" s="50">
        <v>4.99</v>
      </c>
      <c r="F495" s="54">
        <f t="shared" si="33"/>
        <v>24.95</v>
      </c>
      <c r="G495" s="53"/>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49" t="s">
        <v>2063</v>
      </c>
      <c r="C496" s="49" t="s">
        <v>713</v>
      </c>
      <c r="D496" s="49">
        <v>9.0</v>
      </c>
      <c r="E496" s="50">
        <v>4.99</v>
      </c>
      <c r="F496" s="54">
        <f t="shared" si="33"/>
        <v>44.91</v>
      </c>
      <c r="G496" s="53"/>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49" t="s">
        <v>2064</v>
      </c>
      <c r="C497" s="49" t="s">
        <v>713</v>
      </c>
      <c r="D497" s="49">
        <v>11.0</v>
      </c>
      <c r="E497" s="50">
        <v>4.49</v>
      </c>
      <c r="F497" s="54">
        <f t="shared" si="33"/>
        <v>49.39</v>
      </c>
      <c r="G497" s="53"/>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49" t="s">
        <v>2065</v>
      </c>
      <c r="C498" s="49" t="s">
        <v>713</v>
      </c>
      <c r="D498" s="49">
        <v>3.0</v>
      </c>
      <c r="E498" s="50">
        <v>3.99</v>
      </c>
      <c r="F498" s="54">
        <f t="shared" si="33"/>
        <v>11.97</v>
      </c>
      <c r="G498" s="53"/>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49" t="s">
        <v>2066</v>
      </c>
      <c r="C499" s="49" t="s">
        <v>713</v>
      </c>
      <c r="D499" s="49">
        <v>26.0</v>
      </c>
      <c r="E499" s="50">
        <v>3.49</v>
      </c>
      <c r="F499" s="54">
        <f t="shared" si="33"/>
        <v>90.74</v>
      </c>
      <c r="G499" s="53"/>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49" t="s">
        <v>2067</v>
      </c>
      <c r="C500" s="49" t="s">
        <v>713</v>
      </c>
      <c r="D500" s="49">
        <v>5.0</v>
      </c>
      <c r="E500" s="50">
        <v>4.99</v>
      </c>
      <c r="F500" s="54">
        <f t="shared" si="33"/>
        <v>24.95</v>
      </c>
      <c r="G500" s="53"/>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49" t="s">
        <v>2068</v>
      </c>
      <c r="C501" s="49" t="s">
        <v>713</v>
      </c>
      <c r="D501" s="49">
        <v>15.0</v>
      </c>
      <c r="E501" s="50">
        <v>2.99</v>
      </c>
      <c r="F501" s="54">
        <f t="shared" si="33"/>
        <v>44.85</v>
      </c>
      <c r="G501" s="53"/>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49" t="s">
        <v>2069</v>
      </c>
      <c r="C502" s="49" t="s">
        <v>713</v>
      </c>
      <c r="D502" s="49">
        <v>10.0</v>
      </c>
      <c r="E502" s="50">
        <v>3.99</v>
      </c>
      <c r="F502" s="54">
        <f t="shared" si="33"/>
        <v>39.9</v>
      </c>
      <c r="G502" s="53"/>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49" t="s">
        <v>2070</v>
      </c>
      <c r="C503" s="49" t="s">
        <v>713</v>
      </c>
      <c r="D503" s="49">
        <v>4.0</v>
      </c>
      <c r="E503" s="50">
        <v>6.95</v>
      </c>
      <c r="F503" s="54">
        <f t="shared" si="33"/>
        <v>27.8</v>
      </c>
      <c r="G503" s="53"/>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49" t="s">
        <v>2071</v>
      </c>
      <c r="C504" s="49" t="s">
        <v>713</v>
      </c>
      <c r="D504" s="49">
        <v>4.0</v>
      </c>
      <c r="E504" s="50">
        <v>7.95</v>
      </c>
      <c r="F504" s="54">
        <f t="shared" si="33"/>
        <v>31.8</v>
      </c>
      <c r="G504" s="53"/>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49" t="s">
        <v>2072</v>
      </c>
      <c r="C505" s="49" t="s">
        <v>713</v>
      </c>
      <c r="D505" s="49">
        <v>6.0</v>
      </c>
      <c r="E505" s="50">
        <v>3.99</v>
      </c>
      <c r="F505" s="54">
        <f t="shared" si="33"/>
        <v>23.94</v>
      </c>
      <c r="G505" s="53"/>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49" t="s">
        <v>2073</v>
      </c>
      <c r="C506" s="49" t="s">
        <v>713</v>
      </c>
      <c r="D506" s="49">
        <v>5.0</v>
      </c>
      <c r="E506" s="50">
        <v>5.99</v>
      </c>
      <c r="F506" s="54">
        <f t="shared" si="33"/>
        <v>29.95</v>
      </c>
      <c r="G506" s="53"/>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49" t="s">
        <v>2074</v>
      </c>
      <c r="C507" s="49" t="s">
        <v>713</v>
      </c>
      <c r="D507" s="49">
        <v>5.0</v>
      </c>
      <c r="E507" s="50">
        <v>4.49</v>
      </c>
      <c r="F507" s="54">
        <f t="shared" si="33"/>
        <v>22.45</v>
      </c>
      <c r="G507" s="53"/>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49" t="s">
        <v>2075</v>
      </c>
      <c r="C508" s="49" t="s">
        <v>713</v>
      </c>
      <c r="D508" s="49">
        <v>4.0</v>
      </c>
      <c r="E508" s="50">
        <v>4.99</v>
      </c>
      <c r="F508" s="54">
        <f t="shared" si="33"/>
        <v>19.96</v>
      </c>
      <c r="G508" s="53"/>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49" t="s">
        <v>2076</v>
      </c>
      <c r="C509" s="49" t="s">
        <v>713</v>
      </c>
      <c r="D509" s="49">
        <v>6.0</v>
      </c>
      <c r="E509" s="50">
        <v>7.95</v>
      </c>
      <c r="F509" s="54">
        <f t="shared" si="33"/>
        <v>47.7</v>
      </c>
      <c r="G509" s="53"/>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49" t="s">
        <v>2077</v>
      </c>
      <c r="C510" s="49" t="s">
        <v>713</v>
      </c>
      <c r="D510" s="49">
        <v>2.0</v>
      </c>
      <c r="E510" s="50">
        <v>4.99</v>
      </c>
      <c r="F510" s="54">
        <f t="shared" si="33"/>
        <v>9.98</v>
      </c>
      <c r="G510" s="53"/>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49" t="s">
        <v>2078</v>
      </c>
      <c r="C511" s="49" t="s">
        <v>713</v>
      </c>
      <c r="D511" s="49">
        <v>11.0</v>
      </c>
      <c r="E511" s="50">
        <v>3.99</v>
      </c>
      <c r="F511" s="54">
        <f t="shared" si="33"/>
        <v>43.89</v>
      </c>
      <c r="G511" s="53"/>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49" t="s">
        <v>2079</v>
      </c>
      <c r="C512" s="49" t="s">
        <v>713</v>
      </c>
      <c r="D512" s="49">
        <v>11.0</v>
      </c>
      <c r="E512" s="50">
        <v>4.99</v>
      </c>
      <c r="F512" s="54">
        <f t="shared" si="33"/>
        <v>54.89</v>
      </c>
      <c r="G512" s="53"/>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49" t="s">
        <v>2058</v>
      </c>
      <c r="C513" s="49" t="s">
        <v>713</v>
      </c>
      <c r="D513" s="49">
        <v>3.0</v>
      </c>
      <c r="E513" s="50">
        <v>1.99</v>
      </c>
      <c r="F513" s="54">
        <f t="shared" si="33"/>
        <v>5.97</v>
      </c>
      <c r="G513" s="53"/>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49" t="s">
        <v>2080</v>
      </c>
      <c r="C514" s="49" t="s">
        <v>713</v>
      </c>
      <c r="D514" s="49">
        <v>10.0</v>
      </c>
      <c r="E514" s="50">
        <v>1.99</v>
      </c>
      <c r="F514" s="54">
        <f t="shared" si="33"/>
        <v>19.9</v>
      </c>
      <c r="G514" s="53"/>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49" t="s">
        <v>2080</v>
      </c>
      <c r="C515" s="49" t="s">
        <v>713</v>
      </c>
      <c r="D515" s="49">
        <v>3.0</v>
      </c>
      <c r="E515" s="50">
        <v>2.49</v>
      </c>
      <c r="F515" s="54">
        <f t="shared" si="33"/>
        <v>7.47</v>
      </c>
      <c r="G515" s="53"/>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49" t="s">
        <v>2081</v>
      </c>
      <c r="C516" s="49" t="s">
        <v>713</v>
      </c>
      <c r="D516" s="49">
        <v>2.0</v>
      </c>
      <c r="E516" s="50">
        <v>5.99</v>
      </c>
      <c r="F516" s="54">
        <f t="shared" si="33"/>
        <v>11.98</v>
      </c>
      <c r="G516" s="53"/>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49" t="s">
        <v>2082</v>
      </c>
      <c r="C517" s="49" t="s">
        <v>713</v>
      </c>
      <c r="D517" s="49">
        <v>3.0</v>
      </c>
      <c r="E517" s="50">
        <v>6.95</v>
      </c>
      <c r="F517" s="54">
        <f t="shared" si="33"/>
        <v>20.85</v>
      </c>
      <c r="G517" s="53"/>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49" t="s">
        <v>2083</v>
      </c>
      <c r="C518" s="49" t="s">
        <v>713</v>
      </c>
      <c r="D518" s="49">
        <v>5.0</v>
      </c>
      <c r="E518" s="50">
        <v>15.95</v>
      </c>
      <c r="F518" s="54">
        <f t="shared" si="33"/>
        <v>79.75</v>
      </c>
      <c r="G518" s="53"/>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49" t="s">
        <v>2084</v>
      </c>
      <c r="C519" s="49" t="s">
        <v>713</v>
      </c>
      <c r="D519" s="49">
        <v>9.0</v>
      </c>
      <c r="E519" s="50">
        <v>15.95</v>
      </c>
      <c r="F519" s="54">
        <f t="shared" si="33"/>
        <v>143.55</v>
      </c>
      <c r="G519" s="53"/>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49" t="s">
        <v>2085</v>
      </c>
      <c r="C520" s="49" t="s">
        <v>713</v>
      </c>
      <c r="D520" s="49">
        <v>8.0</v>
      </c>
      <c r="E520" s="50">
        <v>12.95</v>
      </c>
      <c r="F520" s="54">
        <f t="shared" si="33"/>
        <v>103.6</v>
      </c>
      <c r="G520" s="53"/>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49" t="s">
        <v>2086</v>
      </c>
      <c r="C521" s="49" t="s">
        <v>713</v>
      </c>
      <c r="D521" s="49">
        <v>4.0</v>
      </c>
      <c r="E521" s="50">
        <v>19.95</v>
      </c>
      <c r="F521" s="54">
        <f t="shared" si="33"/>
        <v>79.8</v>
      </c>
      <c r="G521" s="53"/>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49" t="s">
        <v>2087</v>
      </c>
      <c r="C522" s="49" t="s">
        <v>713</v>
      </c>
      <c r="D522" s="49">
        <v>3.0</v>
      </c>
      <c r="E522" s="50">
        <v>15.95</v>
      </c>
      <c r="F522" s="54">
        <f t="shared" si="33"/>
        <v>47.85</v>
      </c>
      <c r="G522" s="53"/>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49" t="s">
        <v>2088</v>
      </c>
      <c r="C523" s="49" t="s">
        <v>713</v>
      </c>
      <c r="D523" s="49">
        <v>1.0</v>
      </c>
      <c r="E523" s="50">
        <v>17.95</v>
      </c>
      <c r="F523" s="54">
        <f t="shared" si="33"/>
        <v>17.95</v>
      </c>
      <c r="G523" s="53"/>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49" t="s">
        <v>2089</v>
      </c>
      <c r="C524" s="49" t="s">
        <v>713</v>
      </c>
      <c r="D524" s="49">
        <v>4.0</v>
      </c>
      <c r="E524" s="50">
        <v>17.95</v>
      </c>
      <c r="F524" s="54">
        <f t="shared" si="33"/>
        <v>71.8</v>
      </c>
      <c r="G524" s="53"/>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49" t="s">
        <v>2090</v>
      </c>
      <c r="C525" s="49" t="s">
        <v>713</v>
      </c>
      <c r="D525" s="49">
        <v>1.0</v>
      </c>
      <c r="E525" s="50">
        <v>16.95</v>
      </c>
      <c r="F525" s="54">
        <f t="shared" si="33"/>
        <v>16.95</v>
      </c>
      <c r="G525" s="53"/>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49" t="s">
        <v>2091</v>
      </c>
      <c r="C526" s="49" t="s">
        <v>713</v>
      </c>
      <c r="D526" s="49">
        <v>1.0</v>
      </c>
      <c r="E526" s="50">
        <v>15.95</v>
      </c>
      <c r="F526" s="54">
        <f t="shared" si="33"/>
        <v>15.95</v>
      </c>
      <c r="G526" s="53"/>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49" t="s">
        <v>2092</v>
      </c>
      <c r="C527" s="49" t="s">
        <v>713</v>
      </c>
      <c r="D527" s="49">
        <v>1.0</v>
      </c>
      <c r="E527" s="50">
        <v>15.95</v>
      </c>
      <c r="F527" s="54">
        <f t="shared" si="33"/>
        <v>15.95</v>
      </c>
      <c r="G527" s="53"/>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49" t="s">
        <v>2093</v>
      </c>
      <c r="C528" s="49" t="s">
        <v>713</v>
      </c>
      <c r="D528" s="49">
        <v>4.0</v>
      </c>
      <c r="E528" s="50">
        <v>4.49</v>
      </c>
      <c r="F528" s="54">
        <f t="shared" si="33"/>
        <v>17.96</v>
      </c>
      <c r="G528" s="53"/>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49" t="s">
        <v>2094</v>
      </c>
      <c r="C529" s="49" t="s">
        <v>713</v>
      </c>
      <c r="D529" s="49">
        <v>1.0</v>
      </c>
      <c r="E529" s="50">
        <v>3.99</v>
      </c>
      <c r="F529" s="54">
        <f t="shared" si="33"/>
        <v>3.99</v>
      </c>
      <c r="G529" s="53"/>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49" t="s">
        <v>2095</v>
      </c>
      <c r="C530" s="49" t="s">
        <v>713</v>
      </c>
      <c r="D530" s="49">
        <v>3.0</v>
      </c>
      <c r="E530" s="50">
        <v>3.99</v>
      </c>
      <c r="F530" s="54">
        <f t="shared" si="33"/>
        <v>11.97</v>
      </c>
      <c r="G530" s="53"/>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49" t="s">
        <v>2096</v>
      </c>
      <c r="C531" s="49" t="s">
        <v>713</v>
      </c>
      <c r="D531" s="49">
        <v>10.0</v>
      </c>
      <c r="E531" s="50">
        <v>4.99</v>
      </c>
      <c r="F531" s="54">
        <f t="shared" si="33"/>
        <v>49.9</v>
      </c>
      <c r="G531" s="53"/>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49" t="s">
        <v>2097</v>
      </c>
      <c r="C532" s="49" t="s">
        <v>713</v>
      </c>
      <c r="D532" s="49">
        <v>1.0</v>
      </c>
      <c r="E532" s="50">
        <v>3.99</v>
      </c>
      <c r="F532" s="54">
        <f t="shared" si="33"/>
        <v>3.99</v>
      </c>
      <c r="G532" s="53"/>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49" t="s">
        <v>2098</v>
      </c>
      <c r="C533" s="49" t="s">
        <v>713</v>
      </c>
      <c r="D533" s="49">
        <v>2.0</v>
      </c>
      <c r="E533" s="50">
        <v>4.99</v>
      </c>
      <c r="F533" s="54">
        <f t="shared" si="33"/>
        <v>9.98</v>
      </c>
      <c r="G533" s="53"/>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49" t="s">
        <v>2099</v>
      </c>
      <c r="C534" s="49" t="s">
        <v>713</v>
      </c>
      <c r="D534" s="49">
        <v>2.0</v>
      </c>
      <c r="E534" s="50">
        <v>6.95</v>
      </c>
      <c r="F534" s="54">
        <f t="shared" si="33"/>
        <v>13.9</v>
      </c>
      <c r="G534" s="53"/>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49" t="s">
        <v>2100</v>
      </c>
      <c r="C535" s="49" t="s">
        <v>713</v>
      </c>
      <c r="D535" s="49">
        <v>2.0</v>
      </c>
      <c r="E535" s="50">
        <v>4.95</v>
      </c>
      <c r="F535" s="54">
        <f t="shared" si="33"/>
        <v>9.9</v>
      </c>
      <c r="G535" s="53"/>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49" t="s">
        <v>2101</v>
      </c>
      <c r="C536" s="49" t="s">
        <v>713</v>
      </c>
      <c r="D536" s="49">
        <v>1.0</v>
      </c>
      <c r="E536" s="50">
        <v>6.95</v>
      </c>
      <c r="F536" s="54">
        <f t="shared" si="33"/>
        <v>6.95</v>
      </c>
      <c r="G536" s="53"/>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49" t="s">
        <v>2102</v>
      </c>
      <c r="C537" s="49" t="s">
        <v>713</v>
      </c>
      <c r="D537" s="49">
        <v>3.0</v>
      </c>
      <c r="E537" s="50">
        <v>4.99</v>
      </c>
      <c r="F537" s="54">
        <f t="shared" si="33"/>
        <v>14.97</v>
      </c>
      <c r="G537" s="53"/>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49" t="s">
        <v>2103</v>
      </c>
      <c r="C538" s="49" t="s">
        <v>713</v>
      </c>
      <c r="D538" s="49">
        <v>2.0</v>
      </c>
      <c r="E538" s="50">
        <v>3.99</v>
      </c>
      <c r="F538" s="54">
        <f t="shared" si="33"/>
        <v>7.98</v>
      </c>
      <c r="G538" s="53"/>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49" t="s">
        <v>2104</v>
      </c>
      <c r="C539" s="49" t="s">
        <v>713</v>
      </c>
      <c r="D539" s="49">
        <v>1.0</v>
      </c>
      <c r="E539" s="50">
        <v>3.99</v>
      </c>
      <c r="F539" s="54">
        <f t="shared" si="33"/>
        <v>3.99</v>
      </c>
      <c r="G539" s="53"/>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49" t="s">
        <v>2105</v>
      </c>
      <c r="C540" s="49" t="s">
        <v>713</v>
      </c>
      <c r="D540" s="49">
        <v>2.0</v>
      </c>
      <c r="E540" s="50">
        <v>4.99</v>
      </c>
      <c r="F540" s="54">
        <f t="shared" si="33"/>
        <v>9.98</v>
      </c>
      <c r="G540" s="53"/>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49" t="s">
        <v>2106</v>
      </c>
      <c r="C541" s="49" t="s">
        <v>713</v>
      </c>
      <c r="D541" s="49">
        <v>1.0</v>
      </c>
      <c r="E541" s="50">
        <v>4.99</v>
      </c>
      <c r="F541" s="54">
        <f t="shared" si="33"/>
        <v>4.99</v>
      </c>
      <c r="G541" s="53"/>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49" t="s">
        <v>2107</v>
      </c>
      <c r="C542" s="49" t="s">
        <v>713</v>
      </c>
      <c r="D542" s="49">
        <v>2.0</v>
      </c>
      <c r="E542" s="50">
        <v>4.99</v>
      </c>
      <c r="F542" s="54">
        <f t="shared" si="33"/>
        <v>9.98</v>
      </c>
      <c r="G542" s="53"/>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49" t="s">
        <v>2108</v>
      </c>
      <c r="C543" s="49" t="s">
        <v>713</v>
      </c>
      <c r="D543" s="49">
        <v>1.0</v>
      </c>
      <c r="E543" s="50">
        <v>6.95</v>
      </c>
      <c r="F543" s="54">
        <f t="shared" si="33"/>
        <v>6.95</v>
      </c>
      <c r="G543" s="53"/>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49" t="s">
        <v>2109</v>
      </c>
      <c r="C544" s="49" t="s">
        <v>713</v>
      </c>
      <c r="D544" s="49">
        <v>1.0</v>
      </c>
      <c r="E544" s="50">
        <v>3.99</v>
      </c>
      <c r="F544" s="54">
        <f t="shared" si="33"/>
        <v>3.99</v>
      </c>
      <c r="G544" s="53"/>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49" t="s">
        <v>2110</v>
      </c>
      <c r="C545" s="49" t="s">
        <v>713</v>
      </c>
      <c r="D545" s="49">
        <v>1.0</v>
      </c>
      <c r="E545" s="50">
        <v>6.95</v>
      </c>
      <c r="F545" s="54">
        <f t="shared" si="33"/>
        <v>6.95</v>
      </c>
      <c r="G545" s="53"/>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49" t="s">
        <v>2111</v>
      </c>
      <c r="C546" s="49" t="s">
        <v>713</v>
      </c>
      <c r="D546" s="49">
        <v>1.0</v>
      </c>
      <c r="E546" s="50">
        <v>15.95</v>
      </c>
      <c r="F546" s="54">
        <f t="shared" si="33"/>
        <v>15.95</v>
      </c>
      <c r="G546" s="53"/>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49" t="s">
        <v>2112</v>
      </c>
      <c r="C547" s="49" t="s">
        <v>713</v>
      </c>
      <c r="D547" s="49">
        <v>37.0</v>
      </c>
      <c r="E547" s="50">
        <v>4.95</v>
      </c>
      <c r="F547" s="54">
        <f t="shared" si="33"/>
        <v>183.15</v>
      </c>
      <c r="G547" s="53"/>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49" t="s">
        <v>2112</v>
      </c>
      <c r="C548" s="49" t="s">
        <v>713</v>
      </c>
      <c r="D548" s="49">
        <v>11.0</v>
      </c>
      <c r="E548" s="50">
        <v>4.95</v>
      </c>
      <c r="F548" s="54">
        <f t="shared" si="33"/>
        <v>54.45</v>
      </c>
      <c r="G548" s="53"/>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49" t="s">
        <v>2113</v>
      </c>
      <c r="C549" s="49" t="s">
        <v>713</v>
      </c>
      <c r="D549" s="49">
        <v>5.0</v>
      </c>
      <c r="E549" s="50">
        <v>4.95</v>
      </c>
      <c r="F549" s="54">
        <f t="shared" si="33"/>
        <v>24.75</v>
      </c>
      <c r="G549" s="53"/>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49" t="s">
        <v>2114</v>
      </c>
      <c r="C550" s="49" t="s">
        <v>713</v>
      </c>
      <c r="D550" s="49">
        <v>7.0</v>
      </c>
      <c r="E550" s="50">
        <v>6.95</v>
      </c>
      <c r="F550" s="54">
        <f t="shared" si="33"/>
        <v>48.65</v>
      </c>
      <c r="G550" s="53"/>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49" t="s">
        <v>2115</v>
      </c>
      <c r="C551" s="49" t="s">
        <v>713</v>
      </c>
      <c r="D551" s="49">
        <v>14.0</v>
      </c>
      <c r="E551" s="50">
        <v>8.95</v>
      </c>
      <c r="F551" s="54">
        <f t="shared" si="33"/>
        <v>125.3</v>
      </c>
      <c r="G551" s="53"/>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49" t="s">
        <v>2116</v>
      </c>
      <c r="C552" s="49" t="s">
        <v>713</v>
      </c>
      <c r="D552" s="49">
        <v>2.0</v>
      </c>
      <c r="E552" s="50">
        <v>6.95</v>
      </c>
      <c r="F552" s="54">
        <f t="shared" si="33"/>
        <v>13.9</v>
      </c>
      <c r="G552" s="53"/>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49" t="s">
        <v>2117</v>
      </c>
      <c r="C553" s="49" t="s">
        <v>713</v>
      </c>
      <c r="D553" s="49">
        <v>1.0</v>
      </c>
      <c r="E553" s="50">
        <v>4.95</v>
      </c>
      <c r="F553" s="54">
        <f t="shared" si="33"/>
        <v>4.95</v>
      </c>
      <c r="G553" s="53"/>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49" t="s">
        <v>2118</v>
      </c>
      <c r="C554" s="49" t="s">
        <v>713</v>
      </c>
      <c r="D554" s="49">
        <v>2.0</v>
      </c>
      <c r="E554" s="50">
        <v>4.95</v>
      </c>
      <c r="F554" s="54">
        <f t="shared" si="33"/>
        <v>9.9</v>
      </c>
      <c r="G554" s="53"/>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49" t="s">
        <v>2116</v>
      </c>
      <c r="C555" s="49" t="s">
        <v>713</v>
      </c>
      <c r="D555" s="49">
        <v>10.0</v>
      </c>
      <c r="E555" s="50">
        <v>5.95</v>
      </c>
      <c r="F555" s="54">
        <f t="shared" si="33"/>
        <v>59.5</v>
      </c>
      <c r="G555" s="53"/>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49" t="s">
        <v>2119</v>
      </c>
      <c r="C556" s="49" t="s">
        <v>713</v>
      </c>
      <c r="D556" s="49">
        <v>5.0</v>
      </c>
      <c r="E556" s="50">
        <v>6.95</v>
      </c>
      <c r="F556" s="54">
        <f t="shared" si="33"/>
        <v>34.75</v>
      </c>
      <c r="G556" s="53"/>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49" t="s">
        <v>2120</v>
      </c>
      <c r="C557" s="49" t="s">
        <v>713</v>
      </c>
      <c r="D557" s="49">
        <v>3.0</v>
      </c>
      <c r="E557" s="50">
        <v>5.95</v>
      </c>
      <c r="F557" s="54">
        <f t="shared" si="33"/>
        <v>17.85</v>
      </c>
      <c r="G557" s="53"/>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49" t="s">
        <v>2120</v>
      </c>
      <c r="C558" s="49" t="s">
        <v>713</v>
      </c>
      <c r="D558" s="49">
        <v>11.0</v>
      </c>
      <c r="E558" s="50">
        <v>6.95</v>
      </c>
      <c r="F558" s="54">
        <f t="shared" si="33"/>
        <v>76.45</v>
      </c>
      <c r="G558" s="53"/>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49" t="s">
        <v>2121</v>
      </c>
      <c r="C559" s="49" t="s">
        <v>713</v>
      </c>
      <c r="D559" s="49">
        <v>8.0</v>
      </c>
      <c r="E559" s="50">
        <v>6.95</v>
      </c>
      <c r="F559" s="54">
        <f t="shared" si="33"/>
        <v>55.6</v>
      </c>
      <c r="G559" s="53"/>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49" t="s">
        <v>2122</v>
      </c>
      <c r="C560" s="49" t="s">
        <v>713</v>
      </c>
      <c r="D560" s="49">
        <v>4.0</v>
      </c>
      <c r="E560" s="50">
        <v>7.95</v>
      </c>
      <c r="F560" s="54">
        <f t="shared" si="33"/>
        <v>31.8</v>
      </c>
      <c r="G560" s="53"/>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49" t="s">
        <v>2123</v>
      </c>
      <c r="C561" s="49" t="s">
        <v>713</v>
      </c>
      <c r="D561" s="49">
        <v>126.0</v>
      </c>
      <c r="E561" s="50">
        <v>7.85</v>
      </c>
      <c r="F561" s="54">
        <f t="shared" si="33"/>
        <v>989.1</v>
      </c>
      <c r="G561" s="53"/>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49" t="s">
        <v>2123</v>
      </c>
      <c r="C562" s="49" t="s">
        <v>713</v>
      </c>
      <c r="D562" s="49">
        <v>31.0</v>
      </c>
      <c r="E562" s="50">
        <v>8.95</v>
      </c>
      <c r="F562" s="54">
        <f t="shared" si="33"/>
        <v>277.45</v>
      </c>
      <c r="G562" s="53"/>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49" t="s">
        <v>2123</v>
      </c>
      <c r="C563" s="49" t="s">
        <v>713</v>
      </c>
      <c r="D563" s="49">
        <v>30.0</v>
      </c>
      <c r="E563" s="50">
        <v>5.95</v>
      </c>
      <c r="F563" s="54">
        <f t="shared" si="33"/>
        <v>178.5</v>
      </c>
      <c r="G563" s="53"/>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49" t="s">
        <v>2123</v>
      </c>
      <c r="C564" s="49" t="s">
        <v>713</v>
      </c>
      <c r="D564" s="49">
        <v>49.0</v>
      </c>
      <c r="E564" s="50">
        <v>6.95</v>
      </c>
      <c r="F564" s="54">
        <f t="shared" si="33"/>
        <v>340.55</v>
      </c>
      <c r="G564" s="53"/>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49" t="s">
        <v>2123</v>
      </c>
      <c r="C565" s="49" t="s">
        <v>713</v>
      </c>
      <c r="D565" s="49">
        <v>18.0</v>
      </c>
      <c r="E565" s="50">
        <v>9.95</v>
      </c>
      <c r="F565" s="54">
        <f t="shared" si="33"/>
        <v>179.1</v>
      </c>
      <c r="G565" s="53"/>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49" t="s">
        <v>2123</v>
      </c>
      <c r="C566" s="49" t="s">
        <v>713</v>
      </c>
      <c r="D566" s="49">
        <v>5.0</v>
      </c>
      <c r="E566" s="50">
        <v>12.95</v>
      </c>
      <c r="F566" s="54">
        <f t="shared" si="33"/>
        <v>64.75</v>
      </c>
      <c r="G566" s="53"/>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49" t="s">
        <v>2123</v>
      </c>
      <c r="C567" s="49" t="s">
        <v>713</v>
      </c>
      <c r="D567" s="49">
        <v>26.0</v>
      </c>
      <c r="E567" s="50">
        <v>8.95</v>
      </c>
      <c r="F567" s="54">
        <f t="shared" si="33"/>
        <v>232.7</v>
      </c>
      <c r="G567" s="53"/>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49" t="s">
        <v>2124</v>
      </c>
      <c r="C568" s="49" t="s">
        <v>713</v>
      </c>
      <c r="D568" s="49">
        <v>21.0</v>
      </c>
      <c r="E568" s="50">
        <v>3.69</v>
      </c>
      <c r="F568" s="54">
        <f t="shared" si="33"/>
        <v>77.49</v>
      </c>
      <c r="G568" s="53"/>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49" t="s">
        <v>2125</v>
      </c>
      <c r="C569" s="49" t="s">
        <v>713</v>
      </c>
      <c r="D569" s="49">
        <v>1.0</v>
      </c>
      <c r="E569" s="50">
        <v>9.95</v>
      </c>
      <c r="F569" s="54">
        <f t="shared" si="33"/>
        <v>9.95</v>
      </c>
      <c r="G569" s="53"/>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49" t="s">
        <v>2124</v>
      </c>
      <c r="C570" s="49" t="s">
        <v>713</v>
      </c>
      <c r="D570" s="49">
        <v>14.0</v>
      </c>
      <c r="E570" s="50">
        <v>2.99</v>
      </c>
      <c r="F570" s="54">
        <f t="shared" si="33"/>
        <v>41.86</v>
      </c>
      <c r="G570" s="53"/>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49" t="s">
        <v>2126</v>
      </c>
      <c r="C571" s="49" t="s">
        <v>713</v>
      </c>
      <c r="D571" s="49">
        <v>11.0</v>
      </c>
      <c r="E571" s="50">
        <v>1.29</v>
      </c>
      <c r="F571" s="54">
        <f t="shared" si="33"/>
        <v>14.19</v>
      </c>
      <c r="G571" s="53"/>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49" t="s">
        <v>2124</v>
      </c>
      <c r="C572" s="49" t="s">
        <v>713</v>
      </c>
      <c r="D572" s="49">
        <v>8.0</v>
      </c>
      <c r="E572" s="50">
        <v>2.69</v>
      </c>
      <c r="F572" s="54">
        <f t="shared" si="33"/>
        <v>21.52</v>
      </c>
      <c r="G572" s="53"/>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49" t="s">
        <v>2124</v>
      </c>
      <c r="C573" s="49" t="s">
        <v>713</v>
      </c>
      <c r="D573" s="49">
        <v>21.0</v>
      </c>
      <c r="E573" s="50">
        <v>3.99</v>
      </c>
      <c r="F573" s="54">
        <f t="shared" si="33"/>
        <v>83.79</v>
      </c>
      <c r="G573" s="53"/>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49" t="s">
        <v>2124</v>
      </c>
      <c r="C574" s="49" t="s">
        <v>713</v>
      </c>
      <c r="D574" s="49">
        <v>15.0</v>
      </c>
      <c r="E574" s="50">
        <v>4.69</v>
      </c>
      <c r="F574" s="54">
        <f t="shared" si="33"/>
        <v>70.35</v>
      </c>
      <c r="G574" s="53"/>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49" t="s">
        <v>2124</v>
      </c>
      <c r="C575" s="49" t="s">
        <v>713</v>
      </c>
      <c r="D575" s="49">
        <v>94.0</v>
      </c>
      <c r="E575" s="50">
        <v>4.99</v>
      </c>
      <c r="F575" s="54">
        <f t="shared" si="33"/>
        <v>469.06</v>
      </c>
      <c r="G575" s="53"/>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48"/>
      <c r="B576" s="49" t="s">
        <v>2124</v>
      </c>
      <c r="C576" s="49" t="s">
        <v>713</v>
      </c>
      <c r="D576" s="49">
        <v>7.0</v>
      </c>
      <c r="E576" s="50">
        <v>6.99</v>
      </c>
      <c r="F576" s="54">
        <f t="shared" si="33"/>
        <v>48.93</v>
      </c>
      <c r="G576" s="53"/>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48"/>
      <c r="B577" s="49" t="s">
        <v>2124</v>
      </c>
      <c r="C577" s="49" t="s">
        <v>713</v>
      </c>
      <c r="D577" s="49">
        <v>61.0</v>
      </c>
      <c r="E577" s="50">
        <v>5.99</v>
      </c>
      <c r="F577" s="54">
        <f t="shared" si="33"/>
        <v>365.39</v>
      </c>
      <c r="G577" s="53"/>
      <c r="H577" s="52">
        <f>sum(F477:G577)</f>
        <v>6200.49</v>
      </c>
      <c r="I577" s="52"/>
      <c r="J577" s="52"/>
      <c r="K577" s="52"/>
      <c r="L577" s="52"/>
      <c r="M577" s="52"/>
      <c r="N577" s="52"/>
      <c r="O577" s="52"/>
      <c r="P577" s="52"/>
      <c r="Q577" s="52"/>
      <c r="R577" s="52"/>
      <c r="S577" s="52"/>
      <c r="T577" s="52"/>
      <c r="U577" s="52"/>
      <c r="V577" s="52"/>
      <c r="W577" s="52"/>
      <c r="X577" s="52"/>
      <c r="Y577" s="52"/>
      <c r="Z577" s="52"/>
      <c r="AA577" s="52"/>
      <c r="AB577" s="52"/>
      <c r="AC577" s="52"/>
    </row>
    <row r="578">
      <c r="A578" s="48">
        <v>43894.0</v>
      </c>
      <c r="B578" s="49" t="s">
        <v>2127</v>
      </c>
      <c r="C578" s="49" t="s">
        <v>46</v>
      </c>
      <c r="D578" s="49">
        <v>1.0</v>
      </c>
      <c r="E578" s="50">
        <v>9.29</v>
      </c>
      <c r="F578" s="54">
        <f t="shared" si="33"/>
        <v>9.29</v>
      </c>
      <c r="G578" s="53"/>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48"/>
      <c r="B579" s="49" t="s">
        <v>2128</v>
      </c>
      <c r="C579" s="49" t="s">
        <v>2129</v>
      </c>
      <c r="D579" s="49">
        <v>6.0</v>
      </c>
      <c r="E579" s="50">
        <v>6.99</v>
      </c>
      <c r="F579" s="52"/>
      <c r="G579" s="57">
        <f t="shared" ref="G579:G580" si="34">multiply(D579, E579)</f>
        <v>41.94</v>
      </c>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49" t="s">
        <v>2130</v>
      </c>
      <c r="C580" s="49" t="s">
        <v>2129</v>
      </c>
      <c r="D580" s="49">
        <v>2.0</v>
      </c>
      <c r="E580" s="50">
        <v>6.99</v>
      </c>
      <c r="F580" s="52"/>
      <c r="G580" s="57">
        <f t="shared" si="34"/>
        <v>13.98</v>
      </c>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49" t="s">
        <v>2131</v>
      </c>
      <c r="C581" s="52"/>
      <c r="D581" s="49">
        <v>2.0</v>
      </c>
      <c r="E581" s="50">
        <v>7.49</v>
      </c>
      <c r="F581" s="54">
        <f t="shared" ref="F581:F610" si="35">multiply(D581, E581)</f>
        <v>14.98</v>
      </c>
      <c r="G581" s="53"/>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49" t="s">
        <v>2132</v>
      </c>
      <c r="C582" s="52"/>
      <c r="D582" s="49">
        <v>1.0</v>
      </c>
      <c r="E582" s="50">
        <v>6.29</v>
      </c>
      <c r="F582" s="54">
        <f t="shared" si="35"/>
        <v>6.29</v>
      </c>
      <c r="G582" s="53"/>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49" t="s">
        <v>2133</v>
      </c>
      <c r="C583" s="52"/>
      <c r="D583" s="49">
        <v>1.0</v>
      </c>
      <c r="E583" s="50">
        <v>4.99</v>
      </c>
      <c r="F583" s="54">
        <f t="shared" si="35"/>
        <v>4.99</v>
      </c>
      <c r="G583" s="53"/>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49" t="s">
        <v>2014</v>
      </c>
      <c r="C584" s="52"/>
      <c r="D584" s="49">
        <v>1.0</v>
      </c>
      <c r="E584" s="52"/>
      <c r="F584" s="52">
        <f t="shared" si="35"/>
        <v>0</v>
      </c>
      <c r="G584" s="53"/>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49" t="s">
        <v>2134</v>
      </c>
      <c r="C585" s="52"/>
      <c r="D585" s="49">
        <v>2.0</v>
      </c>
      <c r="E585" s="50">
        <v>7.49</v>
      </c>
      <c r="F585" s="54">
        <f t="shared" si="35"/>
        <v>14.98</v>
      </c>
      <c r="G585" s="53"/>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49" t="s">
        <v>2135</v>
      </c>
      <c r="C586" s="52"/>
      <c r="D586" s="49">
        <v>1.0</v>
      </c>
      <c r="E586" s="50">
        <v>9.49</v>
      </c>
      <c r="F586" s="54">
        <f t="shared" si="35"/>
        <v>9.49</v>
      </c>
      <c r="G586" s="53"/>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49" t="s">
        <v>2136</v>
      </c>
      <c r="C587" s="52"/>
      <c r="D587" s="49">
        <v>2.0</v>
      </c>
      <c r="E587" s="50">
        <v>9.49</v>
      </c>
      <c r="F587" s="54">
        <f t="shared" si="35"/>
        <v>18.98</v>
      </c>
      <c r="G587" s="53"/>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49" t="s">
        <v>2137</v>
      </c>
      <c r="C588" s="52"/>
      <c r="D588" s="49">
        <v>2.0</v>
      </c>
      <c r="E588" s="50">
        <v>14.99</v>
      </c>
      <c r="F588" s="54">
        <f t="shared" si="35"/>
        <v>29.98</v>
      </c>
      <c r="G588" s="53"/>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49" t="s">
        <v>2138</v>
      </c>
      <c r="C589" s="52"/>
      <c r="D589" s="49">
        <v>3.0</v>
      </c>
      <c r="E589" s="50">
        <v>15.49</v>
      </c>
      <c r="F589" s="54">
        <f t="shared" si="35"/>
        <v>46.47</v>
      </c>
      <c r="G589" s="53"/>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49" t="s">
        <v>2139</v>
      </c>
      <c r="C590" s="52"/>
      <c r="D590" s="49">
        <v>1.0</v>
      </c>
      <c r="E590" s="50">
        <v>9.9</v>
      </c>
      <c r="F590" s="54">
        <f t="shared" si="35"/>
        <v>9.9</v>
      </c>
      <c r="G590" s="53"/>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49" t="s">
        <v>2140</v>
      </c>
      <c r="C591" s="52"/>
      <c r="D591" s="49">
        <v>1.0</v>
      </c>
      <c r="E591" s="50">
        <v>9.99</v>
      </c>
      <c r="F591" s="54">
        <f t="shared" si="35"/>
        <v>9.99</v>
      </c>
      <c r="G591" s="53"/>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49" t="s">
        <v>2141</v>
      </c>
      <c r="C592" s="52"/>
      <c r="D592" s="49">
        <v>1.0</v>
      </c>
      <c r="E592" s="50">
        <v>4.49</v>
      </c>
      <c r="F592" s="54">
        <f t="shared" si="35"/>
        <v>4.49</v>
      </c>
      <c r="G592" s="53"/>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49" t="s">
        <v>2142</v>
      </c>
      <c r="C593" s="52"/>
      <c r="D593" s="49">
        <v>4.0</v>
      </c>
      <c r="E593" s="50">
        <v>2.19</v>
      </c>
      <c r="F593" s="54">
        <f t="shared" si="35"/>
        <v>8.76</v>
      </c>
      <c r="G593" s="53"/>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49" t="s">
        <v>2143</v>
      </c>
      <c r="C594" s="52"/>
      <c r="D594" s="49">
        <v>1.0</v>
      </c>
      <c r="E594" s="52"/>
      <c r="F594" s="52">
        <f t="shared" si="35"/>
        <v>0</v>
      </c>
      <c r="G594" s="53"/>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49" t="s">
        <v>2144</v>
      </c>
      <c r="C595" s="52"/>
      <c r="D595" s="49">
        <v>1.0</v>
      </c>
      <c r="E595" s="50">
        <v>24.99</v>
      </c>
      <c r="F595" s="54">
        <f t="shared" si="35"/>
        <v>24.99</v>
      </c>
      <c r="G595" s="53"/>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49" t="s">
        <v>2145</v>
      </c>
      <c r="C596" s="52"/>
      <c r="D596" s="49">
        <v>1.0</v>
      </c>
      <c r="E596" s="52"/>
      <c r="F596" s="52">
        <f t="shared" si="35"/>
        <v>0</v>
      </c>
      <c r="G596" s="53"/>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49" t="s">
        <v>2146</v>
      </c>
      <c r="C597" s="52"/>
      <c r="D597" s="49">
        <v>173.0</v>
      </c>
      <c r="E597" s="50">
        <v>1.39</v>
      </c>
      <c r="F597" s="54">
        <f t="shared" si="35"/>
        <v>240.47</v>
      </c>
      <c r="G597" s="53"/>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49" t="s">
        <v>1161</v>
      </c>
      <c r="C598" s="52"/>
      <c r="D598" s="49">
        <v>32.0</v>
      </c>
      <c r="E598" s="50">
        <v>1.39</v>
      </c>
      <c r="F598" s="54">
        <f t="shared" si="35"/>
        <v>44.48</v>
      </c>
      <c r="G598" s="53"/>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49" t="s">
        <v>2147</v>
      </c>
      <c r="C599" s="52"/>
      <c r="D599" s="49">
        <v>3.0</v>
      </c>
      <c r="E599" s="50">
        <v>1.39</v>
      </c>
      <c r="F599" s="54">
        <f t="shared" si="35"/>
        <v>4.17</v>
      </c>
      <c r="G599" s="53"/>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49" t="s">
        <v>2148</v>
      </c>
      <c r="C600" s="49" t="s">
        <v>2149</v>
      </c>
      <c r="D600" s="49">
        <v>7.0</v>
      </c>
      <c r="E600" s="50">
        <v>1.39</v>
      </c>
      <c r="F600" s="54">
        <f t="shared" si="35"/>
        <v>9.73</v>
      </c>
      <c r="G600" s="53"/>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49" t="s">
        <v>2150</v>
      </c>
      <c r="C601" s="49" t="s">
        <v>2151</v>
      </c>
      <c r="D601" s="49">
        <v>9.0</v>
      </c>
      <c r="E601" s="50">
        <v>1.39</v>
      </c>
      <c r="F601" s="54">
        <f t="shared" si="35"/>
        <v>12.51</v>
      </c>
      <c r="G601" s="53"/>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49" t="s">
        <v>2152</v>
      </c>
      <c r="C602" s="49" t="s">
        <v>2151</v>
      </c>
      <c r="D602" s="49">
        <v>6.0</v>
      </c>
      <c r="E602" s="50">
        <v>1.39</v>
      </c>
      <c r="F602" s="54">
        <f t="shared" si="35"/>
        <v>8.34</v>
      </c>
      <c r="G602" s="53"/>
      <c r="H602" s="52"/>
      <c r="I602" s="52">
        <f>sum(D598:D606)</f>
        <v>120</v>
      </c>
      <c r="J602" s="52"/>
      <c r="K602" s="52"/>
      <c r="L602" s="52"/>
      <c r="M602" s="52"/>
      <c r="N602" s="52"/>
      <c r="O602" s="52"/>
      <c r="P602" s="52"/>
      <c r="Q602" s="52"/>
      <c r="R602" s="52"/>
      <c r="S602" s="52"/>
      <c r="T602" s="52"/>
      <c r="U602" s="52"/>
      <c r="V602" s="52"/>
      <c r="W602" s="52"/>
      <c r="X602" s="52"/>
      <c r="Y602" s="52"/>
      <c r="Z602" s="52"/>
      <c r="AA602" s="52"/>
      <c r="AB602" s="52"/>
      <c r="AC602" s="52"/>
    </row>
    <row r="603">
      <c r="A603" s="52"/>
      <c r="B603" s="49" t="s">
        <v>1271</v>
      </c>
      <c r="C603" s="49" t="s">
        <v>2149</v>
      </c>
      <c r="D603" s="49">
        <v>10.0</v>
      </c>
      <c r="E603" s="50">
        <v>1.39</v>
      </c>
      <c r="F603" s="54">
        <f t="shared" si="35"/>
        <v>13.9</v>
      </c>
      <c r="G603" s="53"/>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49" t="s">
        <v>2153</v>
      </c>
      <c r="C604" s="49" t="s">
        <v>2149</v>
      </c>
      <c r="D604" s="49">
        <v>18.0</v>
      </c>
      <c r="E604" s="50">
        <v>1.39</v>
      </c>
      <c r="F604" s="54">
        <f t="shared" si="35"/>
        <v>25.02</v>
      </c>
      <c r="G604" s="53"/>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49" t="s">
        <v>426</v>
      </c>
      <c r="C605" s="49" t="s">
        <v>2149</v>
      </c>
      <c r="D605" s="49">
        <v>9.0</v>
      </c>
      <c r="E605" s="50">
        <v>1.39</v>
      </c>
      <c r="F605" s="54">
        <f t="shared" si="35"/>
        <v>12.51</v>
      </c>
      <c r="G605" s="53"/>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49" t="s">
        <v>2154</v>
      </c>
      <c r="C606" s="49" t="s">
        <v>2155</v>
      </c>
      <c r="D606" s="49">
        <v>26.0</v>
      </c>
      <c r="E606" s="50">
        <v>1.39</v>
      </c>
      <c r="F606" s="54">
        <f t="shared" si="35"/>
        <v>36.14</v>
      </c>
      <c r="G606" s="53"/>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49" t="s">
        <v>2156</v>
      </c>
      <c r="C607" s="49" t="s">
        <v>2151</v>
      </c>
      <c r="D607" s="49">
        <v>6.0</v>
      </c>
      <c r="E607" s="50">
        <v>2.19</v>
      </c>
      <c r="F607" s="54">
        <f t="shared" si="35"/>
        <v>13.14</v>
      </c>
      <c r="G607" s="53"/>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49" t="s">
        <v>2157</v>
      </c>
      <c r="C608" s="49" t="s">
        <v>2151</v>
      </c>
      <c r="D608" s="49">
        <v>7.0</v>
      </c>
      <c r="E608" s="50">
        <v>1.59</v>
      </c>
      <c r="F608" s="54">
        <f t="shared" si="35"/>
        <v>11.13</v>
      </c>
      <c r="G608" s="53"/>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49" t="s">
        <v>2158</v>
      </c>
      <c r="C609" s="49" t="s">
        <v>2159</v>
      </c>
      <c r="D609" s="49">
        <v>17.0</v>
      </c>
      <c r="E609" s="50">
        <v>2.99</v>
      </c>
      <c r="F609" s="54">
        <f t="shared" si="35"/>
        <v>50.83</v>
      </c>
      <c r="G609" s="53"/>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49" t="s">
        <v>2160</v>
      </c>
      <c r="C610" s="87" t="s">
        <v>2161</v>
      </c>
      <c r="D610" s="49">
        <v>7.0</v>
      </c>
      <c r="E610" s="50">
        <v>1.39</v>
      </c>
      <c r="F610" s="54">
        <f t="shared" si="35"/>
        <v>9.73</v>
      </c>
      <c r="G610" s="53"/>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49" t="s">
        <v>2162</v>
      </c>
      <c r="C611" s="49" t="s">
        <v>2163</v>
      </c>
      <c r="D611" s="49">
        <v>7.0</v>
      </c>
      <c r="E611" s="50">
        <v>7.99</v>
      </c>
      <c r="F611" s="52"/>
      <c r="G611" s="57">
        <f t="shared" ref="G611:G612" si="36">multiply(D611, E611)</f>
        <v>55.93</v>
      </c>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49" t="s">
        <v>2164</v>
      </c>
      <c r="C612" s="49" t="s">
        <v>1988</v>
      </c>
      <c r="D612" s="49">
        <v>4.0</v>
      </c>
      <c r="E612" s="52"/>
      <c r="F612" s="52"/>
      <c r="G612" s="53">
        <f t="shared" si="36"/>
        <v>0</v>
      </c>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49" t="s">
        <v>2165</v>
      </c>
      <c r="C613" s="49" t="s">
        <v>46</v>
      </c>
      <c r="D613" s="49">
        <v>1.0</v>
      </c>
      <c r="E613" s="52"/>
      <c r="F613" s="52">
        <f t="shared" ref="F613:F630" si="37">multiply(D613, E613)</f>
        <v>0</v>
      </c>
      <c r="G613" s="53"/>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49" t="s">
        <v>2166</v>
      </c>
      <c r="C614" s="49" t="s">
        <v>46</v>
      </c>
      <c r="D614" s="49">
        <v>1.0</v>
      </c>
      <c r="E614" s="52"/>
      <c r="F614" s="52">
        <f t="shared" si="37"/>
        <v>0</v>
      </c>
      <c r="G614" s="53"/>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49" t="s">
        <v>2167</v>
      </c>
      <c r="C615" s="49" t="s">
        <v>757</v>
      </c>
      <c r="D615" s="49">
        <v>10.0</v>
      </c>
      <c r="E615" s="50">
        <v>3.49</v>
      </c>
      <c r="F615" s="54">
        <f t="shared" si="37"/>
        <v>34.9</v>
      </c>
      <c r="G615" s="53"/>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49" t="s">
        <v>2168</v>
      </c>
      <c r="C616" s="49" t="s">
        <v>2155</v>
      </c>
      <c r="D616" s="49">
        <v>2.0</v>
      </c>
      <c r="E616" s="50">
        <v>7.89</v>
      </c>
      <c r="F616" s="54">
        <f t="shared" si="37"/>
        <v>15.78</v>
      </c>
      <c r="G616" s="53"/>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49" t="s">
        <v>2169</v>
      </c>
      <c r="C617" s="87" t="s">
        <v>757</v>
      </c>
      <c r="D617" s="49">
        <v>7.0</v>
      </c>
      <c r="E617" s="50">
        <v>5.09</v>
      </c>
      <c r="F617" s="54">
        <f t="shared" si="37"/>
        <v>35.63</v>
      </c>
      <c r="G617" s="53"/>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49" t="s">
        <v>2170</v>
      </c>
      <c r="C618" s="87" t="s">
        <v>757</v>
      </c>
      <c r="D618" s="49">
        <v>6.0</v>
      </c>
      <c r="E618" s="50">
        <v>5.09</v>
      </c>
      <c r="F618" s="54">
        <f t="shared" si="37"/>
        <v>30.54</v>
      </c>
      <c r="G618" s="53"/>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49" t="s">
        <v>2171</v>
      </c>
      <c r="C619" s="87" t="s">
        <v>757</v>
      </c>
      <c r="D619" s="49">
        <v>2.0</v>
      </c>
      <c r="E619" s="50">
        <v>5.09</v>
      </c>
      <c r="F619" s="54">
        <f t="shared" si="37"/>
        <v>10.18</v>
      </c>
      <c r="G619" s="53"/>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49" t="s">
        <v>2172</v>
      </c>
      <c r="C620" s="49" t="s">
        <v>2173</v>
      </c>
      <c r="D620" s="49">
        <v>4.0</v>
      </c>
      <c r="E620" s="50">
        <v>2.49</v>
      </c>
      <c r="F620" s="54">
        <f t="shared" si="37"/>
        <v>9.96</v>
      </c>
      <c r="G620" s="53"/>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49" t="s">
        <v>2174</v>
      </c>
      <c r="C621" s="49" t="s">
        <v>2151</v>
      </c>
      <c r="D621" s="49">
        <v>2.0</v>
      </c>
      <c r="E621" s="50">
        <v>5.49</v>
      </c>
      <c r="F621" s="54">
        <f t="shared" si="37"/>
        <v>10.98</v>
      </c>
      <c r="G621" s="53"/>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49" t="s">
        <v>2175</v>
      </c>
      <c r="C622" s="49" t="s">
        <v>46</v>
      </c>
      <c r="D622" s="49">
        <v>1.0</v>
      </c>
      <c r="E622" s="49"/>
      <c r="F622" s="52">
        <f t="shared" si="37"/>
        <v>0</v>
      </c>
      <c r="G622" s="53"/>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49" t="s">
        <v>2176</v>
      </c>
      <c r="C623" s="49" t="s">
        <v>46</v>
      </c>
      <c r="D623" s="49">
        <v>1.0</v>
      </c>
      <c r="E623" s="52"/>
      <c r="F623" s="52">
        <f t="shared" si="37"/>
        <v>0</v>
      </c>
      <c r="G623" s="53"/>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49" t="s">
        <v>2177</v>
      </c>
      <c r="C624" s="49" t="s">
        <v>2178</v>
      </c>
      <c r="D624" s="49">
        <v>1.0</v>
      </c>
      <c r="E624" s="50">
        <v>1.29</v>
      </c>
      <c r="F624" s="54">
        <f t="shared" si="37"/>
        <v>1.29</v>
      </c>
      <c r="G624" s="53"/>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49" t="s">
        <v>2179</v>
      </c>
      <c r="C625" s="49" t="s">
        <v>46</v>
      </c>
      <c r="D625" s="49">
        <v>1.0</v>
      </c>
      <c r="E625" s="50">
        <v>4.49</v>
      </c>
      <c r="F625" s="54">
        <f t="shared" si="37"/>
        <v>4.49</v>
      </c>
      <c r="G625" s="53"/>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49" t="s">
        <v>2180</v>
      </c>
      <c r="C626" s="49" t="s">
        <v>2181</v>
      </c>
      <c r="D626" s="49">
        <v>6.0</v>
      </c>
      <c r="E626" s="50">
        <v>2.49</v>
      </c>
      <c r="F626" s="54">
        <f t="shared" si="37"/>
        <v>14.94</v>
      </c>
      <c r="G626" s="53"/>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49" t="s">
        <v>1985</v>
      </c>
      <c r="C627" s="49" t="s">
        <v>2182</v>
      </c>
      <c r="D627" s="49">
        <v>9.0</v>
      </c>
      <c r="E627" s="50">
        <v>2.39</v>
      </c>
      <c r="F627" s="54">
        <f t="shared" si="37"/>
        <v>21.51</v>
      </c>
      <c r="G627" s="53"/>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49" t="s">
        <v>2183</v>
      </c>
      <c r="C628" s="49" t="s">
        <v>2184</v>
      </c>
      <c r="D628" s="49">
        <v>2.0</v>
      </c>
      <c r="E628" s="52"/>
      <c r="F628" s="52">
        <f t="shared" si="37"/>
        <v>0</v>
      </c>
      <c r="G628" s="53"/>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49" t="s">
        <v>2185</v>
      </c>
      <c r="C629" s="49" t="s">
        <v>2151</v>
      </c>
      <c r="D629" s="49">
        <v>3.0</v>
      </c>
      <c r="E629" s="50">
        <v>2.99</v>
      </c>
      <c r="F629" s="54">
        <f t="shared" si="37"/>
        <v>8.97</v>
      </c>
      <c r="G629" s="53"/>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49" t="s">
        <v>2186</v>
      </c>
      <c r="C630" s="49" t="s">
        <v>2155</v>
      </c>
      <c r="D630" s="49">
        <v>1.0</v>
      </c>
      <c r="E630" s="50">
        <v>8.49</v>
      </c>
      <c r="F630" s="54">
        <f t="shared" si="37"/>
        <v>8.49</v>
      </c>
      <c r="G630" s="53"/>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49" t="s">
        <v>2187</v>
      </c>
      <c r="C631" s="49" t="s">
        <v>2188</v>
      </c>
      <c r="D631" s="49">
        <v>3.0</v>
      </c>
      <c r="E631" s="50">
        <v>3.49</v>
      </c>
      <c r="F631" s="52"/>
      <c r="G631" s="57">
        <f>multiply(D631, E631)</f>
        <v>10.47</v>
      </c>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48"/>
      <c r="B632" s="49" t="s">
        <v>2189</v>
      </c>
      <c r="C632" s="87" t="s">
        <v>757</v>
      </c>
      <c r="D632" s="49">
        <v>1.0</v>
      </c>
      <c r="E632" s="50">
        <v>3.79</v>
      </c>
      <c r="F632" s="54">
        <f t="shared" ref="F632:F637" si="38">multiply(D632, E632)</f>
        <v>3.79</v>
      </c>
      <c r="G632" s="53"/>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48"/>
      <c r="B633" s="49" t="s">
        <v>2190</v>
      </c>
      <c r="C633" s="87" t="s">
        <v>2161</v>
      </c>
      <c r="D633" s="49">
        <v>3.0</v>
      </c>
      <c r="E633" s="52"/>
      <c r="F633" s="52">
        <f t="shared" si="38"/>
        <v>0</v>
      </c>
      <c r="G633" s="53"/>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48"/>
      <c r="B634" s="49" t="s">
        <v>2191</v>
      </c>
      <c r="C634" s="49" t="s">
        <v>46</v>
      </c>
      <c r="D634" s="49">
        <v>1.0</v>
      </c>
      <c r="E634" s="50">
        <v>1.29</v>
      </c>
      <c r="F634" s="54">
        <f t="shared" si="38"/>
        <v>1.29</v>
      </c>
      <c r="G634" s="53"/>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48"/>
      <c r="B635" s="49" t="s">
        <v>2192</v>
      </c>
      <c r="C635" s="49" t="s">
        <v>2149</v>
      </c>
      <c r="D635" s="49">
        <v>1.0</v>
      </c>
      <c r="E635" s="52"/>
      <c r="F635" s="52">
        <f t="shared" si="38"/>
        <v>0</v>
      </c>
      <c r="G635" s="53"/>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48"/>
      <c r="B636" s="49" t="s">
        <v>2193</v>
      </c>
      <c r="C636" s="49" t="s">
        <v>2151</v>
      </c>
      <c r="D636" s="49">
        <v>1.0</v>
      </c>
      <c r="E636" s="52"/>
      <c r="F636" s="52">
        <f t="shared" si="38"/>
        <v>0</v>
      </c>
      <c r="G636" s="53"/>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48"/>
      <c r="B637" s="49" t="s">
        <v>2194</v>
      </c>
      <c r="C637" s="49" t="s">
        <v>2149</v>
      </c>
      <c r="D637" s="49">
        <v>4.0</v>
      </c>
      <c r="E637" s="50">
        <v>4.49</v>
      </c>
      <c r="F637" s="54">
        <f t="shared" si="38"/>
        <v>17.96</v>
      </c>
      <c r="G637" s="53"/>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48"/>
      <c r="B638" s="49" t="s">
        <v>2195</v>
      </c>
      <c r="C638" s="49" t="s">
        <v>2196</v>
      </c>
      <c r="D638" s="49">
        <v>1.0</v>
      </c>
      <c r="E638" s="52"/>
      <c r="F638" s="52"/>
      <c r="G638" s="53">
        <f t="shared" ref="G638:G639" si="39">multiply(D638, E638)</f>
        <v>0</v>
      </c>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48"/>
      <c r="B639" s="49" t="s">
        <v>2197</v>
      </c>
      <c r="C639" s="49" t="s">
        <v>2198</v>
      </c>
      <c r="D639" s="49">
        <v>2.0</v>
      </c>
      <c r="E639" s="52"/>
      <c r="F639" s="52"/>
      <c r="G639" s="53">
        <f t="shared" si="39"/>
        <v>0</v>
      </c>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48"/>
      <c r="B640" s="49" t="s">
        <v>2199</v>
      </c>
      <c r="C640" s="49" t="s">
        <v>2155</v>
      </c>
      <c r="D640" s="49">
        <v>1.0</v>
      </c>
      <c r="E640" s="52"/>
      <c r="F640" s="52">
        <f t="shared" ref="F640:F644" si="40">multiply(D640, E640)</f>
        <v>0</v>
      </c>
      <c r="G640" s="53"/>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48"/>
      <c r="B641" s="49" t="s">
        <v>2200</v>
      </c>
      <c r="C641" s="49" t="s">
        <v>2173</v>
      </c>
      <c r="D641" s="49">
        <v>2.0</v>
      </c>
      <c r="E641" s="50">
        <v>1.39</v>
      </c>
      <c r="F641" s="54">
        <f t="shared" si="40"/>
        <v>2.78</v>
      </c>
      <c r="G641" s="53"/>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48"/>
      <c r="B642" s="49" t="s">
        <v>2201</v>
      </c>
      <c r="C642" s="49" t="s">
        <v>2202</v>
      </c>
      <c r="D642" s="49">
        <v>2.0</v>
      </c>
      <c r="E642" s="50">
        <v>1.39</v>
      </c>
      <c r="F642" s="54">
        <f t="shared" si="40"/>
        <v>2.78</v>
      </c>
      <c r="G642" s="53"/>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48"/>
      <c r="B643" s="49" t="s">
        <v>2203</v>
      </c>
      <c r="C643" s="49" t="s">
        <v>2204</v>
      </c>
      <c r="D643" s="49">
        <v>2.0</v>
      </c>
      <c r="E643" s="50">
        <v>1.79</v>
      </c>
      <c r="F643" s="54">
        <f t="shared" si="40"/>
        <v>3.58</v>
      </c>
      <c r="G643" s="53"/>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48"/>
      <c r="B644" s="49" t="s">
        <v>2205</v>
      </c>
      <c r="C644" s="49" t="s">
        <v>2149</v>
      </c>
      <c r="D644" s="49">
        <v>4.0</v>
      </c>
      <c r="E644" s="50">
        <v>3.99</v>
      </c>
      <c r="F644" s="54">
        <f t="shared" si="40"/>
        <v>15.96</v>
      </c>
      <c r="G644" s="53"/>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48"/>
      <c r="B645" s="49" t="s">
        <v>2206</v>
      </c>
      <c r="C645" s="49" t="s">
        <v>2207</v>
      </c>
      <c r="D645" s="49">
        <v>1.0</v>
      </c>
      <c r="E645" s="52"/>
      <c r="F645" s="52"/>
      <c r="G645" s="53">
        <f>multiply(D645, E645)</f>
        <v>0</v>
      </c>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48"/>
      <c r="B646" s="49" t="s">
        <v>2208</v>
      </c>
      <c r="C646" s="49" t="s">
        <v>757</v>
      </c>
      <c r="D646" s="49">
        <v>1.0</v>
      </c>
      <c r="E646" s="52"/>
      <c r="F646" s="52">
        <f t="shared" ref="F646:F652" si="41">multiply(D646, E646)</f>
        <v>0</v>
      </c>
      <c r="G646" s="53"/>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48"/>
      <c r="B647" s="49" t="s">
        <v>2209</v>
      </c>
      <c r="C647" s="49" t="s">
        <v>46</v>
      </c>
      <c r="D647" s="49">
        <v>1.0</v>
      </c>
      <c r="E647" s="50">
        <v>0.99</v>
      </c>
      <c r="F647" s="54">
        <f t="shared" si="41"/>
        <v>0.99</v>
      </c>
      <c r="G647" s="53"/>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48"/>
      <c r="B648" s="49" t="s">
        <v>2210</v>
      </c>
      <c r="C648" s="49" t="s">
        <v>2161</v>
      </c>
      <c r="D648" s="49">
        <v>1.0</v>
      </c>
      <c r="E648" s="50">
        <v>26.99</v>
      </c>
      <c r="F648" s="54">
        <f t="shared" si="41"/>
        <v>26.99</v>
      </c>
      <c r="G648" s="53"/>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48"/>
      <c r="B649" s="49" t="s">
        <v>2211</v>
      </c>
      <c r="C649" s="49" t="s">
        <v>2151</v>
      </c>
      <c r="D649" s="49">
        <v>1.0</v>
      </c>
      <c r="E649" s="52"/>
      <c r="F649" s="52">
        <f t="shared" si="41"/>
        <v>0</v>
      </c>
      <c r="G649" s="53"/>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48"/>
      <c r="B650" s="49" t="s">
        <v>2212</v>
      </c>
      <c r="C650" s="49" t="s">
        <v>2155</v>
      </c>
      <c r="D650" s="49">
        <v>1.0</v>
      </c>
      <c r="E650" s="52"/>
      <c r="F650" s="52">
        <f t="shared" si="41"/>
        <v>0</v>
      </c>
      <c r="G650" s="53"/>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48"/>
      <c r="B651" s="49" t="s">
        <v>2213</v>
      </c>
      <c r="C651" s="49" t="s">
        <v>2149</v>
      </c>
      <c r="D651" s="49">
        <v>1.0</v>
      </c>
      <c r="E651" s="52"/>
      <c r="F651" s="52">
        <f t="shared" si="41"/>
        <v>0</v>
      </c>
      <c r="G651" s="53"/>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48"/>
      <c r="B652" s="49" t="s">
        <v>2214</v>
      </c>
      <c r="C652" s="49" t="s">
        <v>2149</v>
      </c>
      <c r="D652" s="49">
        <v>2.0</v>
      </c>
      <c r="E652" s="50">
        <v>4.49</v>
      </c>
      <c r="F652" s="54">
        <f t="shared" si="41"/>
        <v>8.98</v>
      </c>
      <c r="G652" s="53"/>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48"/>
      <c r="B653" s="49" t="s">
        <v>2215</v>
      </c>
      <c r="C653" s="49" t="s">
        <v>2216</v>
      </c>
      <c r="D653" s="49">
        <v>1.0</v>
      </c>
      <c r="E653" s="50">
        <v>8.49</v>
      </c>
      <c r="F653" s="52"/>
      <c r="G653" s="57">
        <f>multiply(D653, E653)</f>
        <v>8.49</v>
      </c>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48"/>
      <c r="B654" s="49" t="s">
        <v>2217</v>
      </c>
      <c r="C654" s="49" t="s">
        <v>2149</v>
      </c>
      <c r="D654" s="49">
        <v>1.0</v>
      </c>
      <c r="E654" s="50">
        <v>9.99</v>
      </c>
      <c r="F654" s="54">
        <f t="shared" ref="F654:F660" si="42">multiply(D654, E654)</f>
        <v>9.99</v>
      </c>
      <c r="G654" s="53"/>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48"/>
      <c r="B655" s="49" t="s">
        <v>2218</v>
      </c>
      <c r="C655" s="49" t="s">
        <v>2149</v>
      </c>
      <c r="D655" s="49">
        <v>1.0</v>
      </c>
      <c r="E655" s="50">
        <v>9.99</v>
      </c>
      <c r="F655" s="54">
        <f t="shared" si="42"/>
        <v>9.99</v>
      </c>
      <c r="G655" s="53"/>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48"/>
      <c r="B656" s="49" t="s">
        <v>2219</v>
      </c>
      <c r="C656" s="49" t="s">
        <v>2216</v>
      </c>
      <c r="D656" s="49">
        <v>1.0</v>
      </c>
      <c r="E656" s="50">
        <v>10.99</v>
      </c>
      <c r="F656" s="54">
        <f t="shared" si="42"/>
        <v>10.99</v>
      </c>
      <c r="G656" s="57">
        <f>multiply(D656, E656)</f>
        <v>10.99</v>
      </c>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48"/>
      <c r="B657" s="49" t="s">
        <v>2220</v>
      </c>
      <c r="C657" s="49" t="s">
        <v>2151</v>
      </c>
      <c r="D657" s="49">
        <v>1.0</v>
      </c>
      <c r="E657" s="50">
        <v>13.99</v>
      </c>
      <c r="F657" s="54">
        <f t="shared" si="42"/>
        <v>13.99</v>
      </c>
      <c r="G657" s="53"/>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48"/>
      <c r="B658" s="49" t="s">
        <v>2221</v>
      </c>
      <c r="C658" s="49" t="s">
        <v>2155</v>
      </c>
      <c r="D658" s="49">
        <v>1.0</v>
      </c>
      <c r="E658" s="50">
        <v>16.49</v>
      </c>
      <c r="F658" s="54">
        <f t="shared" si="42"/>
        <v>16.49</v>
      </c>
      <c r="G658" s="53"/>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48"/>
      <c r="B659" s="49" t="s">
        <v>2222</v>
      </c>
      <c r="C659" s="49" t="s">
        <v>2155</v>
      </c>
      <c r="D659" s="49">
        <v>4.0</v>
      </c>
      <c r="E659" s="50">
        <v>16.49</v>
      </c>
      <c r="F659" s="54">
        <f t="shared" si="42"/>
        <v>65.96</v>
      </c>
      <c r="G659" s="53"/>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48"/>
      <c r="B660" s="49" t="s">
        <v>2223</v>
      </c>
      <c r="C660" s="49" t="s">
        <v>2151</v>
      </c>
      <c r="D660" s="49">
        <v>6.0</v>
      </c>
      <c r="E660" s="50">
        <v>6.99</v>
      </c>
      <c r="F660" s="54">
        <f t="shared" si="42"/>
        <v>41.94</v>
      </c>
      <c r="G660" s="53"/>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48"/>
      <c r="B661" s="49" t="s">
        <v>2224</v>
      </c>
      <c r="C661" s="49" t="s">
        <v>2225</v>
      </c>
      <c r="D661" s="49">
        <v>1.0</v>
      </c>
      <c r="E661" s="50">
        <v>9.99</v>
      </c>
      <c r="F661" s="52"/>
      <c r="G661" s="57">
        <f t="shared" ref="G661:G665" si="43">multiply(D661, E661)</f>
        <v>9.99</v>
      </c>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48"/>
      <c r="B662" s="49" t="s">
        <v>2226</v>
      </c>
      <c r="C662" s="49" t="s">
        <v>2196</v>
      </c>
      <c r="D662" s="49">
        <v>1.0</v>
      </c>
      <c r="E662" s="50">
        <v>16.49</v>
      </c>
      <c r="F662" s="52"/>
      <c r="G662" s="57">
        <f t="shared" si="43"/>
        <v>16.49</v>
      </c>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48"/>
      <c r="B663" s="49" t="s">
        <v>2227</v>
      </c>
      <c r="C663" s="49" t="s">
        <v>2196</v>
      </c>
      <c r="D663" s="49">
        <v>1.0</v>
      </c>
      <c r="E663" s="50">
        <v>16.49</v>
      </c>
      <c r="F663" s="52"/>
      <c r="G663" s="57">
        <f t="shared" si="43"/>
        <v>16.49</v>
      </c>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49" t="s">
        <v>2228</v>
      </c>
      <c r="C664" s="49" t="s">
        <v>2196</v>
      </c>
      <c r="D664" s="49">
        <v>1.0</v>
      </c>
      <c r="E664" s="50">
        <v>16.49</v>
      </c>
      <c r="F664" s="52"/>
      <c r="G664" s="57">
        <f t="shared" si="43"/>
        <v>16.49</v>
      </c>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49" t="s">
        <v>2229</v>
      </c>
      <c r="C665" s="49" t="s">
        <v>2230</v>
      </c>
      <c r="D665" s="49">
        <v>2.0</v>
      </c>
      <c r="E665" s="50">
        <v>16.49</v>
      </c>
      <c r="F665" s="52"/>
      <c r="G665" s="57">
        <f t="shared" si="43"/>
        <v>32.98</v>
      </c>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49" t="s">
        <v>2231</v>
      </c>
      <c r="C666" s="49" t="s">
        <v>46</v>
      </c>
      <c r="D666" s="49">
        <v>4.0</v>
      </c>
      <c r="E666" s="52"/>
      <c r="F666" s="52">
        <f>multiply(D666, E666)</f>
        <v>0</v>
      </c>
      <c r="G666" s="53"/>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49" t="s">
        <v>2232</v>
      </c>
      <c r="C667" s="49" t="s">
        <v>2196</v>
      </c>
      <c r="D667" s="49">
        <v>1.0</v>
      </c>
      <c r="E667" s="50">
        <v>12.79</v>
      </c>
      <c r="F667" s="52"/>
      <c r="G667" s="57">
        <f>multiply(D667, E667)</f>
        <v>12.79</v>
      </c>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49" t="s">
        <v>2233</v>
      </c>
      <c r="C668" s="49" t="s">
        <v>2155</v>
      </c>
      <c r="D668" s="49">
        <v>1.0</v>
      </c>
      <c r="E668" s="50">
        <v>5.99</v>
      </c>
      <c r="F668" s="54">
        <f t="shared" ref="F668:F697" si="44">multiply(D668, E668)</f>
        <v>5.99</v>
      </c>
      <c r="G668" s="53"/>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49" t="s">
        <v>2234</v>
      </c>
      <c r="C669" s="49" t="s">
        <v>2155</v>
      </c>
      <c r="D669" s="49">
        <v>1.0</v>
      </c>
      <c r="E669" s="50">
        <v>10.99</v>
      </c>
      <c r="F669" s="54">
        <f t="shared" si="44"/>
        <v>10.99</v>
      </c>
      <c r="G669" s="53"/>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49" t="s">
        <v>2235</v>
      </c>
      <c r="C670" s="49" t="s">
        <v>2151</v>
      </c>
      <c r="D670" s="49">
        <v>1.0</v>
      </c>
      <c r="E670" s="50">
        <v>12.49</v>
      </c>
      <c r="F670" s="54">
        <f t="shared" si="44"/>
        <v>12.49</v>
      </c>
      <c r="G670" s="53"/>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49" t="s">
        <v>2236</v>
      </c>
      <c r="C671" s="49" t="s">
        <v>2237</v>
      </c>
      <c r="D671" s="49">
        <v>1.0</v>
      </c>
      <c r="E671" s="50">
        <v>24.99</v>
      </c>
      <c r="F671" s="54">
        <f t="shared" si="44"/>
        <v>24.99</v>
      </c>
      <c r="G671" s="53"/>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49" t="s">
        <v>2238</v>
      </c>
      <c r="C672" s="49" t="s">
        <v>2149</v>
      </c>
      <c r="D672" s="49">
        <v>2.0</v>
      </c>
      <c r="E672" s="50">
        <v>13.99</v>
      </c>
      <c r="F672" s="54">
        <f t="shared" si="44"/>
        <v>27.98</v>
      </c>
      <c r="G672" s="53"/>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49" t="s">
        <v>2239</v>
      </c>
      <c r="C673" s="49" t="s">
        <v>2240</v>
      </c>
      <c r="D673" s="49">
        <v>2.0</v>
      </c>
      <c r="E673" s="50">
        <v>7.49</v>
      </c>
      <c r="F673" s="54">
        <f t="shared" si="44"/>
        <v>14.98</v>
      </c>
      <c r="G673" s="53"/>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49" t="s">
        <v>2241</v>
      </c>
      <c r="C674" s="49" t="s">
        <v>2242</v>
      </c>
      <c r="D674" s="49">
        <v>1.0</v>
      </c>
      <c r="E674" s="52"/>
      <c r="F674" s="52">
        <f t="shared" si="44"/>
        <v>0</v>
      </c>
      <c r="G674" s="53">
        <f t="shared" ref="G674:G676" si="45">multiply(D674, E674)</f>
        <v>0</v>
      </c>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49" t="s">
        <v>2243</v>
      </c>
      <c r="C675" s="49" t="s">
        <v>2244</v>
      </c>
      <c r="D675" s="49">
        <v>1.0</v>
      </c>
      <c r="E675" s="50">
        <v>8.99</v>
      </c>
      <c r="F675" s="54">
        <f t="shared" si="44"/>
        <v>8.99</v>
      </c>
      <c r="G675" s="57">
        <f t="shared" si="45"/>
        <v>8.99</v>
      </c>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49" t="s">
        <v>2245</v>
      </c>
      <c r="C676" s="49" t="s">
        <v>2246</v>
      </c>
      <c r="D676" s="49">
        <v>1.0</v>
      </c>
      <c r="E676" s="50">
        <v>4.99</v>
      </c>
      <c r="F676" s="54">
        <f t="shared" si="44"/>
        <v>4.99</v>
      </c>
      <c r="G676" s="57">
        <f t="shared" si="45"/>
        <v>4.99</v>
      </c>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49" t="s">
        <v>2247</v>
      </c>
      <c r="C677" s="49" t="s">
        <v>46</v>
      </c>
      <c r="D677" s="49">
        <v>1.0</v>
      </c>
      <c r="E677" s="50"/>
      <c r="F677" s="54">
        <f t="shared" si="44"/>
        <v>0</v>
      </c>
      <c r="G677" s="53"/>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49" t="s">
        <v>2248</v>
      </c>
      <c r="C678" s="49"/>
      <c r="D678" s="49">
        <v>1.0</v>
      </c>
      <c r="E678" s="50"/>
      <c r="F678" s="54">
        <f t="shared" si="44"/>
        <v>0</v>
      </c>
      <c r="G678" s="53"/>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49" t="s">
        <v>2249</v>
      </c>
      <c r="C679" s="49"/>
      <c r="D679" s="49">
        <v>1.0</v>
      </c>
      <c r="E679" s="50"/>
      <c r="F679" s="54">
        <f t="shared" si="44"/>
        <v>0</v>
      </c>
      <c r="G679" s="53"/>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49" t="s">
        <v>2250</v>
      </c>
      <c r="C680" s="49"/>
      <c r="D680" s="49">
        <v>1.0</v>
      </c>
      <c r="E680" s="50">
        <v>3.99</v>
      </c>
      <c r="F680" s="54">
        <f t="shared" si="44"/>
        <v>3.99</v>
      </c>
      <c r="G680" s="53"/>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49" t="s">
        <v>2251</v>
      </c>
      <c r="C681" s="49"/>
      <c r="D681" s="49">
        <v>1.0</v>
      </c>
      <c r="E681" s="50">
        <v>7.49</v>
      </c>
      <c r="F681" s="54">
        <f t="shared" si="44"/>
        <v>7.49</v>
      </c>
      <c r="G681" s="53"/>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49" t="s">
        <v>2252</v>
      </c>
      <c r="C682" s="49"/>
      <c r="D682" s="49">
        <v>1.0</v>
      </c>
      <c r="E682" s="50">
        <v>10.49</v>
      </c>
      <c r="F682" s="54">
        <f t="shared" si="44"/>
        <v>10.49</v>
      </c>
      <c r="G682" s="53"/>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49" t="s">
        <v>2253</v>
      </c>
      <c r="C683" s="49"/>
      <c r="D683" s="49">
        <v>1.0</v>
      </c>
      <c r="E683" s="50">
        <v>6.99</v>
      </c>
      <c r="F683" s="54">
        <f t="shared" si="44"/>
        <v>6.99</v>
      </c>
      <c r="G683" s="53"/>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49" t="s">
        <v>2254</v>
      </c>
      <c r="C684" s="49"/>
      <c r="D684" s="49">
        <v>1.0</v>
      </c>
      <c r="E684" s="50">
        <v>4.99</v>
      </c>
      <c r="F684" s="54">
        <f t="shared" si="44"/>
        <v>4.99</v>
      </c>
      <c r="G684" s="53"/>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49" t="s">
        <v>2255</v>
      </c>
      <c r="C685" s="49"/>
      <c r="D685" s="49">
        <v>1.0</v>
      </c>
      <c r="E685" s="50"/>
      <c r="F685" s="54">
        <f t="shared" si="44"/>
        <v>0</v>
      </c>
      <c r="G685" s="53"/>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49" t="s">
        <v>2256</v>
      </c>
      <c r="C686" s="49"/>
      <c r="D686" s="49">
        <v>1.0</v>
      </c>
      <c r="E686" s="50">
        <v>19.99</v>
      </c>
      <c r="F686" s="54">
        <f t="shared" si="44"/>
        <v>19.99</v>
      </c>
      <c r="G686" s="53"/>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49" t="s">
        <v>2257</v>
      </c>
      <c r="C687" s="49" t="s">
        <v>46</v>
      </c>
      <c r="D687" s="49">
        <v>2.0</v>
      </c>
      <c r="E687" s="52"/>
      <c r="F687" s="52">
        <f t="shared" si="44"/>
        <v>0</v>
      </c>
      <c r="G687" s="53"/>
      <c r="H687" s="54">
        <f>sum(F578:G687)</f>
        <v>1594.14</v>
      </c>
      <c r="I687" s="52"/>
      <c r="J687" s="52"/>
      <c r="K687" s="52"/>
      <c r="L687" s="52"/>
      <c r="M687" s="52"/>
      <c r="N687" s="52"/>
      <c r="O687" s="52"/>
      <c r="P687" s="52"/>
      <c r="Q687" s="52"/>
      <c r="R687" s="52"/>
      <c r="S687" s="52"/>
      <c r="T687" s="52"/>
      <c r="U687" s="52"/>
      <c r="V687" s="52"/>
      <c r="W687" s="52"/>
      <c r="X687" s="52"/>
      <c r="Y687" s="52"/>
      <c r="Z687" s="52"/>
      <c r="AA687" s="52"/>
      <c r="AB687" s="52"/>
      <c r="AC687" s="52"/>
    </row>
    <row r="688">
      <c r="A688" s="48">
        <v>43895.0</v>
      </c>
      <c r="B688" s="49" t="s">
        <v>2258</v>
      </c>
      <c r="C688" s="49" t="s">
        <v>2155</v>
      </c>
      <c r="D688" s="49">
        <v>10.0</v>
      </c>
      <c r="E688" s="50">
        <v>1.39</v>
      </c>
      <c r="F688" s="54">
        <f t="shared" si="44"/>
        <v>13.9</v>
      </c>
      <c r="G688" s="53"/>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48"/>
      <c r="B689" s="49" t="s">
        <v>1069</v>
      </c>
      <c r="C689" s="49" t="s">
        <v>2155</v>
      </c>
      <c r="D689" s="49">
        <v>1.0</v>
      </c>
      <c r="E689" s="50">
        <v>1.39</v>
      </c>
      <c r="F689" s="54">
        <f t="shared" si="44"/>
        <v>1.39</v>
      </c>
      <c r="G689" s="53"/>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48"/>
      <c r="B690" s="49" t="s">
        <v>2152</v>
      </c>
      <c r="C690" s="49" t="s">
        <v>2151</v>
      </c>
      <c r="D690" s="49">
        <v>1.0</v>
      </c>
      <c r="E690" s="50">
        <v>1.39</v>
      </c>
      <c r="F690" s="54">
        <f t="shared" si="44"/>
        <v>1.39</v>
      </c>
      <c r="G690" s="53"/>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48"/>
      <c r="B691" s="49" t="s">
        <v>1487</v>
      </c>
      <c r="C691" s="49" t="s">
        <v>2173</v>
      </c>
      <c r="D691" s="49">
        <v>1.0</v>
      </c>
      <c r="E691" s="50"/>
      <c r="F691" s="54">
        <f t="shared" si="44"/>
        <v>0</v>
      </c>
      <c r="G691" s="53"/>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48"/>
      <c r="B692" s="49" t="s">
        <v>2259</v>
      </c>
      <c r="C692" s="49" t="s">
        <v>2155</v>
      </c>
      <c r="D692" s="49">
        <v>1.0</v>
      </c>
      <c r="E692" s="50">
        <v>2.99</v>
      </c>
      <c r="F692" s="54">
        <f t="shared" si="44"/>
        <v>2.99</v>
      </c>
      <c r="G692" s="53"/>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48"/>
      <c r="B693" s="49" t="s">
        <v>2148</v>
      </c>
      <c r="C693" s="49" t="s">
        <v>2155</v>
      </c>
      <c r="D693" s="49">
        <v>1.0</v>
      </c>
      <c r="E693" s="50">
        <v>1.39</v>
      </c>
      <c r="F693" s="54">
        <f t="shared" si="44"/>
        <v>1.39</v>
      </c>
      <c r="G693" s="53"/>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48"/>
      <c r="B694" s="49" t="s">
        <v>426</v>
      </c>
      <c r="C694" s="49" t="s">
        <v>2155</v>
      </c>
      <c r="D694" s="49">
        <v>6.0</v>
      </c>
      <c r="E694" s="50">
        <v>1.39</v>
      </c>
      <c r="F694" s="54">
        <f t="shared" si="44"/>
        <v>8.34</v>
      </c>
      <c r="G694" s="53"/>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49" t="s">
        <v>2260</v>
      </c>
      <c r="C695" s="49" t="s">
        <v>2151</v>
      </c>
      <c r="D695" s="49">
        <v>3.0</v>
      </c>
      <c r="E695" s="50">
        <v>1.39</v>
      </c>
      <c r="F695" s="54">
        <f t="shared" si="44"/>
        <v>4.17</v>
      </c>
      <c r="G695" s="53"/>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49" t="s">
        <v>1485</v>
      </c>
      <c r="C696" s="49" t="s">
        <v>2151</v>
      </c>
      <c r="D696" s="49">
        <v>1.0</v>
      </c>
      <c r="E696" s="50">
        <v>1.39</v>
      </c>
      <c r="F696" s="54">
        <f t="shared" si="44"/>
        <v>1.39</v>
      </c>
      <c r="G696" s="53"/>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49" t="s">
        <v>1161</v>
      </c>
      <c r="C697" s="49" t="s">
        <v>2149</v>
      </c>
      <c r="D697" s="49">
        <v>6.0</v>
      </c>
      <c r="E697" s="50">
        <v>1.39</v>
      </c>
      <c r="F697" s="54">
        <f t="shared" si="44"/>
        <v>8.34</v>
      </c>
      <c r="G697" s="53"/>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49" t="s">
        <v>2261</v>
      </c>
      <c r="C698" s="49" t="s">
        <v>2196</v>
      </c>
      <c r="D698" s="49">
        <v>2.0</v>
      </c>
      <c r="E698" s="52"/>
      <c r="F698" s="52"/>
      <c r="G698" s="53">
        <f>multiply(D698, E698)</f>
        <v>0</v>
      </c>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49" t="s">
        <v>2262</v>
      </c>
      <c r="C699" s="49" t="s">
        <v>2173</v>
      </c>
      <c r="D699" s="49">
        <v>1.0</v>
      </c>
      <c r="E699" s="50">
        <v>3.79</v>
      </c>
      <c r="F699" s="54">
        <f>multiply(D699, E699)</f>
        <v>3.79</v>
      </c>
      <c r="G699" s="53"/>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49" t="s">
        <v>1816</v>
      </c>
      <c r="C700" s="49" t="s">
        <v>2263</v>
      </c>
      <c r="D700" s="49">
        <v>1.0</v>
      </c>
      <c r="E700" s="50">
        <v>3.99</v>
      </c>
      <c r="F700" s="52"/>
      <c r="G700" s="57">
        <f t="shared" ref="G700:G702" si="46">multiply(D700, E700)</f>
        <v>3.99</v>
      </c>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49" t="s">
        <v>2264</v>
      </c>
      <c r="C701" s="49" t="s">
        <v>755</v>
      </c>
      <c r="D701" s="49">
        <v>1.0</v>
      </c>
      <c r="E701" s="50">
        <v>7.49</v>
      </c>
      <c r="F701" s="52"/>
      <c r="G701" s="57">
        <f t="shared" si="46"/>
        <v>7.49</v>
      </c>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49" t="s">
        <v>2265</v>
      </c>
      <c r="C702" s="49" t="s">
        <v>755</v>
      </c>
      <c r="D702" s="49">
        <v>2.0</v>
      </c>
      <c r="E702" s="50">
        <v>5.79</v>
      </c>
      <c r="F702" s="52"/>
      <c r="G702" s="57">
        <f t="shared" si="46"/>
        <v>11.58</v>
      </c>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49" t="s">
        <v>2266</v>
      </c>
      <c r="C703" s="49" t="s">
        <v>2149</v>
      </c>
      <c r="D703" s="49">
        <v>1.0</v>
      </c>
      <c r="E703" s="50">
        <v>18.99</v>
      </c>
      <c r="F703" s="54">
        <f t="shared" ref="F703:F704" si="47">multiply(D703, E703)</f>
        <v>18.99</v>
      </c>
      <c r="G703" s="53"/>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49" t="s">
        <v>2267</v>
      </c>
      <c r="C704" s="49" t="s">
        <v>2151</v>
      </c>
      <c r="D704" s="49">
        <v>1.0</v>
      </c>
      <c r="E704" s="52"/>
      <c r="F704" s="52">
        <f t="shared" si="47"/>
        <v>0</v>
      </c>
      <c r="G704" s="53"/>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49" t="s">
        <v>2268</v>
      </c>
      <c r="C705" s="49" t="s">
        <v>2269</v>
      </c>
      <c r="D705" s="49">
        <v>1.0</v>
      </c>
      <c r="E705" s="50">
        <v>8.99</v>
      </c>
      <c r="F705" s="52"/>
      <c r="G705" s="57">
        <f>multiply(D705, E705)</f>
        <v>8.99</v>
      </c>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49" t="s">
        <v>2270</v>
      </c>
      <c r="C706" s="49" t="s">
        <v>2271</v>
      </c>
      <c r="D706" s="49">
        <v>1.0</v>
      </c>
      <c r="E706" s="50">
        <v>11.99</v>
      </c>
      <c r="F706" s="54">
        <f>multiply(D706, E706)</f>
        <v>11.99</v>
      </c>
      <c r="G706" s="53"/>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49" t="s">
        <v>2272</v>
      </c>
      <c r="C707" s="49" t="s">
        <v>2273</v>
      </c>
      <c r="D707" s="49">
        <v>1.0</v>
      </c>
      <c r="E707" s="50">
        <v>24.99</v>
      </c>
      <c r="F707" s="52"/>
      <c r="G707" s="57">
        <f>multiply(D707, E707)</f>
        <v>24.99</v>
      </c>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49" t="s">
        <v>2274</v>
      </c>
      <c r="C708" s="49" t="s">
        <v>46</v>
      </c>
      <c r="D708" s="49">
        <v>1.0</v>
      </c>
      <c r="E708" s="50">
        <v>8.49</v>
      </c>
      <c r="F708" s="54">
        <f t="shared" ref="F708:F798" si="48">multiply(D708, E708)</f>
        <v>8.49</v>
      </c>
      <c r="G708" s="53"/>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49" t="s">
        <v>2275</v>
      </c>
      <c r="C709" s="49" t="s">
        <v>46</v>
      </c>
      <c r="D709" s="49">
        <v>1.0</v>
      </c>
      <c r="E709" s="50">
        <v>8.29</v>
      </c>
      <c r="F709" s="54">
        <f t="shared" si="48"/>
        <v>8.29</v>
      </c>
      <c r="G709" s="53"/>
      <c r="H709" s="54">
        <f>sum(F688:G709)</f>
        <v>151.89</v>
      </c>
      <c r="I709" s="52"/>
      <c r="J709" s="52"/>
      <c r="K709" s="52"/>
      <c r="L709" s="52"/>
      <c r="M709" s="52"/>
      <c r="N709" s="52"/>
      <c r="O709" s="52"/>
      <c r="P709" s="52"/>
      <c r="Q709" s="52"/>
      <c r="R709" s="52"/>
      <c r="S709" s="52"/>
      <c r="T709" s="52"/>
      <c r="U709" s="52"/>
      <c r="V709" s="52"/>
      <c r="W709" s="52"/>
      <c r="X709" s="52"/>
      <c r="Y709" s="52"/>
      <c r="Z709" s="52"/>
      <c r="AA709" s="52"/>
      <c r="AB709" s="52"/>
      <c r="AC709" s="52"/>
    </row>
    <row r="710">
      <c r="A710" s="48">
        <v>43896.0</v>
      </c>
      <c r="B710" s="49" t="s">
        <v>2276</v>
      </c>
      <c r="C710" s="49" t="s">
        <v>713</v>
      </c>
      <c r="D710" s="49">
        <v>11.0</v>
      </c>
      <c r="E710" s="50">
        <v>1.29</v>
      </c>
      <c r="F710" s="54">
        <f t="shared" si="48"/>
        <v>14.19</v>
      </c>
      <c r="G710" s="53"/>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48"/>
      <c r="B711" s="49" t="s">
        <v>2124</v>
      </c>
      <c r="C711" s="49" t="s">
        <v>713</v>
      </c>
      <c r="D711" s="49">
        <v>7.0</v>
      </c>
      <c r="E711" s="50">
        <v>1.99</v>
      </c>
      <c r="F711" s="54">
        <f t="shared" si="48"/>
        <v>13.93</v>
      </c>
      <c r="G711" s="53"/>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49" t="s">
        <v>2124</v>
      </c>
      <c r="C712" s="49" t="s">
        <v>713</v>
      </c>
      <c r="D712" s="49">
        <v>20.0</v>
      </c>
      <c r="E712" s="50">
        <v>2.49</v>
      </c>
      <c r="F712" s="54">
        <f t="shared" si="48"/>
        <v>49.8</v>
      </c>
      <c r="G712" s="53"/>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49" t="s">
        <v>2124</v>
      </c>
      <c r="C713" s="49" t="s">
        <v>713</v>
      </c>
      <c r="D713" s="49">
        <v>66.0</v>
      </c>
      <c r="E713" s="50">
        <v>2.69</v>
      </c>
      <c r="F713" s="54">
        <f t="shared" si="48"/>
        <v>177.54</v>
      </c>
      <c r="G713" s="53"/>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49" t="s">
        <v>2124</v>
      </c>
      <c r="C714" s="49" t="s">
        <v>713</v>
      </c>
      <c r="D714" s="49">
        <v>111.0</v>
      </c>
      <c r="E714" s="50">
        <v>2.99</v>
      </c>
      <c r="F714" s="54">
        <f t="shared" si="48"/>
        <v>331.89</v>
      </c>
      <c r="G714" s="53"/>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49" t="s">
        <v>2124</v>
      </c>
      <c r="C715" s="49" t="s">
        <v>713</v>
      </c>
      <c r="D715" s="49">
        <v>13.0</v>
      </c>
      <c r="E715" s="50">
        <v>3.29</v>
      </c>
      <c r="F715" s="54">
        <f t="shared" si="48"/>
        <v>42.77</v>
      </c>
      <c r="G715" s="53"/>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49" t="s">
        <v>2124</v>
      </c>
      <c r="C716" s="49" t="s">
        <v>713</v>
      </c>
      <c r="D716" s="49">
        <v>369.0</v>
      </c>
      <c r="E716" s="50">
        <v>3.69</v>
      </c>
      <c r="F716" s="54">
        <f t="shared" si="48"/>
        <v>1361.61</v>
      </c>
      <c r="G716" s="53"/>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49" t="s">
        <v>2124</v>
      </c>
      <c r="C717" s="49" t="s">
        <v>713</v>
      </c>
      <c r="D717" s="49">
        <v>348.0</v>
      </c>
      <c r="E717" s="50">
        <v>3.99</v>
      </c>
      <c r="F717" s="54">
        <f t="shared" si="48"/>
        <v>1388.52</v>
      </c>
      <c r="G717" s="53"/>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49" t="s">
        <v>2124</v>
      </c>
      <c r="C718" s="49" t="s">
        <v>713</v>
      </c>
      <c r="D718" s="49">
        <v>6.0</v>
      </c>
      <c r="E718" s="50">
        <v>4.29</v>
      </c>
      <c r="F718" s="54">
        <f t="shared" si="48"/>
        <v>25.74</v>
      </c>
      <c r="G718" s="53"/>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49" t="s">
        <v>2124</v>
      </c>
      <c r="C719" s="49" t="s">
        <v>713</v>
      </c>
      <c r="D719" s="49">
        <v>357.0</v>
      </c>
      <c r="E719" s="50">
        <v>4.69</v>
      </c>
      <c r="F719" s="54">
        <f t="shared" si="48"/>
        <v>1674.33</v>
      </c>
      <c r="G719" s="53"/>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49" t="s">
        <v>2124</v>
      </c>
      <c r="C720" s="49" t="s">
        <v>713</v>
      </c>
      <c r="D720" s="49">
        <v>2.0</v>
      </c>
      <c r="E720" s="50">
        <v>4.79</v>
      </c>
      <c r="F720" s="54">
        <f t="shared" si="48"/>
        <v>9.58</v>
      </c>
      <c r="G720" s="53"/>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49" t="s">
        <v>2124</v>
      </c>
      <c r="C721" s="49" t="s">
        <v>713</v>
      </c>
      <c r="D721" s="49">
        <v>689.0</v>
      </c>
      <c r="E721" s="50">
        <v>4.99</v>
      </c>
      <c r="F721" s="54">
        <f t="shared" si="48"/>
        <v>3438.11</v>
      </c>
      <c r="G721" s="53"/>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49" t="s">
        <v>2124</v>
      </c>
      <c r="C722" s="49" t="s">
        <v>713</v>
      </c>
      <c r="D722" s="49">
        <v>154.0</v>
      </c>
      <c r="E722" s="50">
        <v>5.69</v>
      </c>
      <c r="F722" s="54">
        <f t="shared" si="48"/>
        <v>876.26</v>
      </c>
      <c r="G722" s="53"/>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49" t="s">
        <v>2124</v>
      </c>
      <c r="C723" s="49" t="s">
        <v>713</v>
      </c>
      <c r="D723" s="49">
        <v>509.0</v>
      </c>
      <c r="E723" s="50">
        <v>5.99</v>
      </c>
      <c r="F723" s="54">
        <f t="shared" si="48"/>
        <v>3048.91</v>
      </c>
      <c r="G723" s="53"/>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49" t="s">
        <v>2277</v>
      </c>
      <c r="C724" s="49" t="s">
        <v>713</v>
      </c>
      <c r="D724" s="49">
        <v>7.0</v>
      </c>
      <c r="E724" s="50">
        <v>5.99</v>
      </c>
      <c r="F724" s="54">
        <f t="shared" si="48"/>
        <v>41.93</v>
      </c>
      <c r="G724" s="53"/>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49" t="s">
        <v>2124</v>
      </c>
      <c r="C725" s="49" t="s">
        <v>713</v>
      </c>
      <c r="D725" s="49">
        <v>1.0</v>
      </c>
      <c r="E725" s="50">
        <v>6.49</v>
      </c>
      <c r="F725" s="54">
        <f t="shared" si="48"/>
        <v>6.49</v>
      </c>
      <c r="G725" s="53"/>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49" t="s">
        <v>2124</v>
      </c>
      <c r="C726" s="49" t="s">
        <v>713</v>
      </c>
      <c r="D726" s="49">
        <v>47.0</v>
      </c>
      <c r="E726" s="50">
        <v>6.69</v>
      </c>
      <c r="F726" s="54">
        <f t="shared" si="48"/>
        <v>314.43</v>
      </c>
      <c r="G726" s="53"/>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49" t="s">
        <v>2124</v>
      </c>
      <c r="C727" s="49" t="s">
        <v>713</v>
      </c>
      <c r="D727" s="49">
        <v>157.0</v>
      </c>
      <c r="E727" s="50">
        <v>6.99</v>
      </c>
      <c r="F727" s="54">
        <f t="shared" si="48"/>
        <v>1097.43</v>
      </c>
      <c r="G727" s="53"/>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49" t="s">
        <v>2124</v>
      </c>
      <c r="C728" s="49" t="s">
        <v>713</v>
      </c>
      <c r="D728" s="49">
        <v>15.0</v>
      </c>
      <c r="E728" s="50">
        <v>7.99</v>
      </c>
      <c r="F728" s="54">
        <f t="shared" si="48"/>
        <v>119.85</v>
      </c>
      <c r="G728" s="53"/>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49" t="s">
        <v>2124</v>
      </c>
      <c r="C729" s="49" t="s">
        <v>713</v>
      </c>
      <c r="D729" s="49">
        <v>7.0</v>
      </c>
      <c r="E729" s="50">
        <v>9.99</v>
      </c>
      <c r="F729" s="54">
        <f t="shared" si="48"/>
        <v>69.93</v>
      </c>
      <c r="G729" s="53"/>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49" t="s">
        <v>2278</v>
      </c>
      <c r="C730" s="49" t="s">
        <v>713</v>
      </c>
      <c r="D730" s="49">
        <v>3.0</v>
      </c>
      <c r="E730" s="50">
        <v>4.95</v>
      </c>
      <c r="F730" s="54">
        <f t="shared" si="48"/>
        <v>14.85</v>
      </c>
      <c r="G730" s="53"/>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49" t="s">
        <v>2278</v>
      </c>
      <c r="C731" s="49" t="s">
        <v>713</v>
      </c>
      <c r="D731" s="49">
        <v>13.0</v>
      </c>
      <c r="E731" s="50">
        <v>5.95</v>
      </c>
      <c r="F731" s="54">
        <f t="shared" si="48"/>
        <v>77.35</v>
      </c>
      <c r="G731" s="53"/>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49" t="s">
        <v>2278</v>
      </c>
      <c r="C732" s="49" t="s">
        <v>713</v>
      </c>
      <c r="D732" s="49">
        <v>3.0</v>
      </c>
      <c r="E732" s="50">
        <v>6.95</v>
      </c>
      <c r="F732" s="54">
        <f t="shared" si="48"/>
        <v>20.85</v>
      </c>
      <c r="G732" s="53"/>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49" t="s">
        <v>2278</v>
      </c>
      <c r="C733" s="49" t="s">
        <v>713</v>
      </c>
      <c r="D733" s="49">
        <v>15.0</v>
      </c>
      <c r="E733" s="50">
        <v>7.95</v>
      </c>
      <c r="F733" s="54">
        <f t="shared" si="48"/>
        <v>119.25</v>
      </c>
      <c r="G733" s="53"/>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49" t="s">
        <v>2278</v>
      </c>
      <c r="C734" s="49" t="s">
        <v>713</v>
      </c>
      <c r="D734" s="49">
        <v>1.0</v>
      </c>
      <c r="E734" s="50">
        <v>8.95</v>
      </c>
      <c r="F734" s="54">
        <f t="shared" si="48"/>
        <v>8.95</v>
      </c>
      <c r="G734" s="53"/>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49" t="s">
        <v>2278</v>
      </c>
      <c r="C735" s="49" t="s">
        <v>713</v>
      </c>
      <c r="D735" s="49">
        <v>3.0</v>
      </c>
      <c r="E735" s="50">
        <v>9.95</v>
      </c>
      <c r="F735" s="54">
        <f t="shared" si="48"/>
        <v>29.85</v>
      </c>
      <c r="G735" s="53"/>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49" t="s">
        <v>2278</v>
      </c>
      <c r="C736" s="49" t="s">
        <v>713</v>
      </c>
      <c r="D736" s="49">
        <v>1.0</v>
      </c>
      <c r="E736" s="50">
        <v>12.95</v>
      </c>
      <c r="F736" s="54">
        <f t="shared" si="48"/>
        <v>12.95</v>
      </c>
      <c r="G736" s="53"/>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49" t="s">
        <v>2279</v>
      </c>
      <c r="C737" s="49" t="s">
        <v>713</v>
      </c>
      <c r="D737" s="49">
        <v>23.0</v>
      </c>
      <c r="E737" s="50">
        <v>3.99</v>
      </c>
      <c r="F737" s="54">
        <f t="shared" si="48"/>
        <v>91.77</v>
      </c>
      <c r="G737" s="53"/>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49" t="s">
        <v>2279</v>
      </c>
      <c r="C738" s="49" t="s">
        <v>713</v>
      </c>
      <c r="D738" s="49">
        <v>11.0</v>
      </c>
      <c r="E738" s="50">
        <v>4.49</v>
      </c>
      <c r="F738" s="54">
        <f t="shared" si="48"/>
        <v>49.39</v>
      </c>
      <c r="G738" s="53"/>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49" t="s">
        <v>2279</v>
      </c>
      <c r="C739" s="49" t="s">
        <v>713</v>
      </c>
      <c r="D739" s="49">
        <v>6.0</v>
      </c>
      <c r="E739" s="50">
        <v>4.99</v>
      </c>
      <c r="F739" s="54">
        <f t="shared" si="48"/>
        <v>29.94</v>
      </c>
      <c r="G739" s="53"/>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49" t="s">
        <v>2080</v>
      </c>
      <c r="C740" s="49" t="s">
        <v>713</v>
      </c>
      <c r="D740" s="49">
        <v>12.0</v>
      </c>
      <c r="E740" s="50">
        <v>1.49</v>
      </c>
      <c r="F740" s="54">
        <f t="shared" si="48"/>
        <v>17.88</v>
      </c>
      <c r="G740" s="53"/>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49" t="s">
        <v>2080</v>
      </c>
      <c r="C741" s="49" t="s">
        <v>713</v>
      </c>
      <c r="D741" s="49">
        <v>7.0</v>
      </c>
      <c r="E741" s="50">
        <v>3.49</v>
      </c>
      <c r="F741" s="54">
        <f t="shared" si="48"/>
        <v>24.43</v>
      </c>
      <c r="G741" s="53"/>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49" t="s">
        <v>2280</v>
      </c>
      <c r="C742" s="49" t="s">
        <v>713</v>
      </c>
      <c r="D742" s="49">
        <v>40.0</v>
      </c>
      <c r="E742" s="50">
        <v>1.29</v>
      </c>
      <c r="F742" s="54">
        <f t="shared" si="48"/>
        <v>51.6</v>
      </c>
      <c r="G742" s="53"/>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49" t="s">
        <v>2280</v>
      </c>
      <c r="C743" s="49" t="s">
        <v>713</v>
      </c>
      <c r="D743" s="49">
        <v>26.0</v>
      </c>
      <c r="E743" s="50">
        <v>0.99</v>
      </c>
      <c r="F743" s="54">
        <f t="shared" si="48"/>
        <v>25.74</v>
      </c>
      <c r="G743" s="53"/>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49" t="s">
        <v>2058</v>
      </c>
      <c r="C744" s="49" t="s">
        <v>713</v>
      </c>
      <c r="D744" s="49">
        <v>5.0</v>
      </c>
      <c r="E744" s="50">
        <v>1.39</v>
      </c>
      <c r="F744" s="54">
        <f t="shared" si="48"/>
        <v>6.95</v>
      </c>
      <c r="G744" s="53"/>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49" t="s">
        <v>2058</v>
      </c>
      <c r="C745" s="49" t="s">
        <v>713</v>
      </c>
      <c r="D745" s="49">
        <v>32.0</v>
      </c>
      <c r="E745" s="50">
        <v>1.59</v>
      </c>
      <c r="F745" s="54">
        <f t="shared" si="48"/>
        <v>50.88</v>
      </c>
      <c r="G745" s="53"/>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49" t="s">
        <v>2058</v>
      </c>
      <c r="C746" s="49" t="s">
        <v>713</v>
      </c>
      <c r="D746" s="49">
        <v>9.0</v>
      </c>
      <c r="E746" s="50">
        <v>1.99</v>
      </c>
      <c r="F746" s="54">
        <f t="shared" si="48"/>
        <v>17.91</v>
      </c>
      <c r="G746" s="53"/>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49" t="s">
        <v>2281</v>
      </c>
      <c r="C747" s="49" t="s">
        <v>713</v>
      </c>
      <c r="D747" s="49">
        <v>85.0</v>
      </c>
      <c r="E747" s="50">
        <v>1.89</v>
      </c>
      <c r="F747" s="54">
        <f t="shared" si="48"/>
        <v>160.65</v>
      </c>
      <c r="G747" s="53"/>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49" t="s">
        <v>2282</v>
      </c>
      <c r="C748" s="49" t="s">
        <v>713</v>
      </c>
      <c r="D748" s="49">
        <v>7.0</v>
      </c>
      <c r="E748" s="50"/>
      <c r="F748" s="54">
        <f t="shared" si="48"/>
        <v>0</v>
      </c>
      <c r="G748" s="53"/>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49" t="s">
        <v>2283</v>
      </c>
      <c r="C749" s="49" t="s">
        <v>713</v>
      </c>
      <c r="D749" s="49">
        <v>1.0</v>
      </c>
      <c r="E749" s="50">
        <v>1.99</v>
      </c>
      <c r="F749" s="54">
        <f t="shared" si="48"/>
        <v>1.99</v>
      </c>
      <c r="G749" s="53"/>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49" t="s">
        <v>2284</v>
      </c>
      <c r="C750" s="49" t="s">
        <v>713</v>
      </c>
      <c r="D750" s="49">
        <v>1.0</v>
      </c>
      <c r="E750" s="50">
        <v>1.99</v>
      </c>
      <c r="F750" s="54">
        <f t="shared" si="48"/>
        <v>1.99</v>
      </c>
      <c r="G750" s="53"/>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49" t="s">
        <v>2285</v>
      </c>
      <c r="C751" s="49" t="s">
        <v>713</v>
      </c>
      <c r="D751" s="49">
        <v>1.0</v>
      </c>
      <c r="E751" s="50">
        <v>1.99</v>
      </c>
      <c r="F751" s="54">
        <f t="shared" si="48"/>
        <v>1.99</v>
      </c>
      <c r="G751" s="53"/>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49" t="s">
        <v>2286</v>
      </c>
      <c r="C752" s="49" t="s">
        <v>713</v>
      </c>
      <c r="D752" s="49">
        <v>2.0</v>
      </c>
      <c r="E752" s="50">
        <v>1.99</v>
      </c>
      <c r="F752" s="54">
        <f t="shared" si="48"/>
        <v>3.98</v>
      </c>
      <c r="G752" s="53"/>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49" t="s">
        <v>2287</v>
      </c>
      <c r="C753" s="49" t="s">
        <v>713</v>
      </c>
      <c r="D753" s="49">
        <v>2.0</v>
      </c>
      <c r="E753" s="50">
        <v>1.49</v>
      </c>
      <c r="F753" s="54">
        <f t="shared" si="48"/>
        <v>2.98</v>
      </c>
      <c r="G753" s="53"/>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49" t="s">
        <v>2288</v>
      </c>
      <c r="C754" s="49" t="s">
        <v>713</v>
      </c>
      <c r="D754" s="49">
        <v>12.0</v>
      </c>
      <c r="E754" s="50">
        <v>1.99</v>
      </c>
      <c r="F754" s="54">
        <f t="shared" si="48"/>
        <v>23.88</v>
      </c>
      <c r="G754" s="53"/>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49" t="s">
        <v>2289</v>
      </c>
      <c r="C755" s="49" t="s">
        <v>713</v>
      </c>
      <c r="D755" s="49">
        <v>11.0</v>
      </c>
      <c r="E755" s="50">
        <v>1.99</v>
      </c>
      <c r="F755" s="54">
        <f t="shared" si="48"/>
        <v>21.89</v>
      </c>
      <c r="G755" s="53"/>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49" t="s">
        <v>2290</v>
      </c>
      <c r="C756" s="49" t="s">
        <v>713</v>
      </c>
      <c r="D756" s="49">
        <v>5.0</v>
      </c>
      <c r="E756" s="50">
        <v>1.09</v>
      </c>
      <c r="F756" s="54">
        <f t="shared" si="48"/>
        <v>5.45</v>
      </c>
      <c r="G756" s="53"/>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49" t="s">
        <v>2291</v>
      </c>
      <c r="C757" s="49" t="s">
        <v>713</v>
      </c>
      <c r="D757" s="49">
        <v>20.0</v>
      </c>
      <c r="E757" s="50">
        <v>4.49</v>
      </c>
      <c r="F757" s="54">
        <f t="shared" si="48"/>
        <v>89.8</v>
      </c>
      <c r="G757" s="53"/>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49" t="s">
        <v>2292</v>
      </c>
      <c r="C758" s="49" t="s">
        <v>713</v>
      </c>
      <c r="D758" s="49">
        <v>5.0</v>
      </c>
      <c r="E758" s="50">
        <v>4.49</v>
      </c>
      <c r="F758" s="54">
        <f t="shared" si="48"/>
        <v>22.45</v>
      </c>
      <c r="G758" s="53"/>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49" t="s">
        <v>2293</v>
      </c>
      <c r="C759" s="49" t="s">
        <v>713</v>
      </c>
      <c r="D759" s="49">
        <v>1.0</v>
      </c>
      <c r="E759" s="50">
        <v>4.49</v>
      </c>
      <c r="F759" s="54">
        <f t="shared" si="48"/>
        <v>4.49</v>
      </c>
      <c r="G759" s="53"/>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49" t="s">
        <v>2294</v>
      </c>
      <c r="C760" s="49" t="s">
        <v>713</v>
      </c>
      <c r="D760" s="49">
        <v>26.0</v>
      </c>
      <c r="E760" s="50">
        <v>1.49</v>
      </c>
      <c r="F760" s="54">
        <f t="shared" si="48"/>
        <v>38.74</v>
      </c>
      <c r="G760" s="53"/>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49" t="s">
        <v>2295</v>
      </c>
      <c r="C761" s="49" t="s">
        <v>713</v>
      </c>
      <c r="D761" s="49">
        <v>1.0</v>
      </c>
      <c r="E761" s="50">
        <v>2.49</v>
      </c>
      <c r="F761" s="54">
        <f t="shared" si="48"/>
        <v>2.49</v>
      </c>
      <c r="G761" s="53"/>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49" t="s">
        <v>2296</v>
      </c>
      <c r="C762" s="49" t="s">
        <v>713</v>
      </c>
      <c r="D762" s="49">
        <v>1.0</v>
      </c>
      <c r="E762" s="50">
        <v>1.99</v>
      </c>
      <c r="F762" s="54">
        <f t="shared" si="48"/>
        <v>1.99</v>
      </c>
      <c r="G762" s="53"/>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49" t="s">
        <v>2296</v>
      </c>
      <c r="C763" s="49" t="s">
        <v>713</v>
      </c>
      <c r="D763" s="49">
        <v>5.0</v>
      </c>
      <c r="E763" s="50">
        <v>2.99</v>
      </c>
      <c r="F763" s="54">
        <f t="shared" si="48"/>
        <v>14.95</v>
      </c>
      <c r="G763" s="53"/>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49" t="s">
        <v>2296</v>
      </c>
      <c r="C764" s="49" t="s">
        <v>713</v>
      </c>
      <c r="D764" s="49">
        <v>16.0</v>
      </c>
      <c r="E764" s="50">
        <v>3.99</v>
      </c>
      <c r="F764" s="54">
        <f t="shared" si="48"/>
        <v>63.84</v>
      </c>
      <c r="G764" s="53"/>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49" t="s">
        <v>2296</v>
      </c>
      <c r="C765" s="49" t="s">
        <v>713</v>
      </c>
      <c r="D765" s="49">
        <v>4.0</v>
      </c>
      <c r="E765" s="50">
        <v>4.49</v>
      </c>
      <c r="F765" s="54">
        <f t="shared" si="48"/>
        <v>17.96</v>
      </c>
      <c r="G765" s="53"/>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49" t="s">
        <v>2296</v>
      </c>
      <c r="C766" s="49" t="s">
        <v>713</v>
      </c>
      <c r="D766" s="49">
        <v>45.0</v>
      </c>
      <c r="E766" s="50">
        <v>4.99</v>
      </c>
      <c r="F766" s="54">
        <f t="shared" si="48"/>
        <v>224.55</v>
      </c>
      <c r="G766" s="53"/>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49" t="s">
        <v>2296</v>
      </c>
      <c r="C767" s="49" t="s">
        <v>713</v>
      </c>
      <c r="D767" s="49">
        <v>4.0</v>
      </c>
      <c r="E767" s="50">
        <v>5.49</v>
      </c>
      <c r="F767" s="54">
        <f t="shared" si="48"/>
        <v>21.96</v>
      </c>
      <c r="G767" s="53"/>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49" t="s">
        <v>2296</v>
      </c>
      <c r="C768" s="49" t="s">
        <v>713</v>
      </c>
      <c r="D768" s="49">
        <v>39.0</v>
      </c>
      <c r="E768" s="50">
        <v>5.99</v>
      </c>
      <c r="F768" s="54">
        <f t="shared" si="48"/>
        <v>233.61</v>
      </c>
      <c r="G768" s="53"/>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49" t="s">
        <v>2059</v>
      </c>
      <c r="C769" s="49" t="s">
        <v>713</v>
      </c>
      <c r="D769" s="49">
        <v>11.0</v>
      </c>
      <c r="E769" s="50">
        <v>4.99</v>
      </c>
      <c r="F769" s="54">
        <f t="shared" si="48"/>
        <v>54.89</v>
      </c>
      <c r="G769" s="53"/>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49" t="s">
        <v>2297</v>
      </c>
      <c r="C770" s="49" t="s">
        <v>713</v>
      </c>
      <c r="D770" s="49">
        <v>12.0</v>
      </c>
      <c r="E770" s="50">
        <v>2.69</v>
      </c>
      <c r="F770" s="54">
        <f t="shared" si="48"/>
        <v>32.28</v>
      </c>
      <c r="G770" s="53"/>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49" t="s">
        <v>2059</v>
      </c>
      <c r="C771" s="49" t="s">
        <v>713</v>
      </c>
      <c r="D771" s="49">
        <v>88.0</v>
      </c>
      <c r="E771" s="50">
        <v>2.49</v>
      </c>
      <c r="F771" s="54">
        <f t="shared" si="48"/>
        <v>219.12</v>
      </c>
      <c r="G771" s="53"/>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49" t="s">
        <v>2059</v>
      </c>
      <c r="C772" s="49" t="s">
        <v>713</v>
      </c>
      <c r="D772" s="49">
        <v>11.0</v>
      </c>
      <c r="E772" s="50">
        <v>3.49</v>
      </c>
      <c r="F772" s="54">
        <f t="shared" si="48"/>
        <v>38.39</v>
      </c>
      <c r="G772" s="53"/>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49" t="s">
        <v>2298</v>
      </c>
      <c r="C773" s="49" t="s">
        <v>713</v>
      </c>
      <c r="D773" s="49">
        <v>11.0</v>
      </c>
      <c r="E773" s="50">
        <v>4.99</v>
      </c>
      <c r="F773" s="54">
        <f t="shared" si="48"/>
        <v>54.89</v>
      </c>
      <c r="G773" s="53"/>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49" t="s">
        <v>2298</v>
      </c>
      <c r="C774" s="49" t="s">
        <v>713</v>
      </c>
      <c r="D774" s="49">
        <v>12.0</v>
      </c>
      <c r="E774" s="50">
        <v>3.99</v>
      </c>
      <c r="F774" s="54">
        <f t="shared" si="48"/>
        <v>47.88</v>
      </c>
      <c r="G774" s="53"/>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49" t="s">
        <v>2299</v>
      </c>
      <c r="C775" s="49" t="s">
        <v>713</v>
      </c>
      <c r="D775" s="49">
        <v>7.0</v>
      </c>
      <c r="E775" s="50">
        <v>3.49</v>
      </c>
      <c r="F775" s="54">
        <f t="shared" si="48"/>
        <v>24.43</v>
      </c>
      <c r="G775" s="53"/>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49" t="s">
        <v>2298</v>
      </c>
      <c r="C776" s="49" t="s">
        <v>713</v>
      </c>
      <c r="D776" s="49">
        <v>3.0</v>
      </c>
      <c r="E776" s="50">
        <v>2.49</v>
      </c>
      <c r="F776" s="54">
        <f t="shared" si="48"/>
        <v>7.47</v>
      </c>
      <c r="G776" s="53"/>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49" t="s">
        <v>2298</v>
      </c>
      <c r="C777" s="49" t="s">
        <v>713</v>
      </c>
      <c r="D777" s="49">
        <v>2.0</v>
      </c>
      <c r="E777" s="50">
        <v>1.29</v>
      </c>
      <c r="F777" s="54">
        <f t="shared" si="48"/>
        <v>2.58</v>
      </c>
      <c r="G777" s="53"/>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49" t="s">
        <v>2300</v>
      </c>
      <c r="C778" s="49" t="s">
        <v>46</v>
      </c>
      <c r="D778" s="49">
        <v>1.0</v>
      </c>
      <c r="E778" s="52"/>
      <c r="F778" s="52">
        <f t="shared" si="48"/>
        <v>0</v>
      </c>
      <c r="G778" s="53"/>
      <c r="H778" s="54">
        <f>sum(F710:F778)</f>
        <v>16197.34</v>
      </c>
      <c r="I778" s="54">
        <f>sum(F769:F777)</f>
        <v>481.93</v>
      </c>
      <c r="J778" s="52"/>
      <c r="K778" s="52"/>
      <c r="L778" s="52"/>
      <c r="M778" s="52"/>
      <c r="N778" s="52"/>
      <c r="O778" s="52"/>
      <c r="P778" s="52"/>
      <c r="Q778" s="52"/>
      <c r="R778" s="52"/>
      <c r="S778" s="52"/>
      <c r="T778" s="52"/>
      <c r="U778" s="52"/>
      <c r="V778" s="52"/>
      <c r="W778" s="52"/>
      <c r="X778" s="52"/>
      <c r="Y778" s="52"/>
      <c r="Z778" s="52"/>
      <c r="AA778" s="52"/>
      <c r="AB778" s="52"/>
      <c r="AC778" s="52"/>
    </row>
    <row r="779">
      <c r="A779" s="48">
        <v>43897.0</v>
      </c>
      <c r="B779" s="49" t="s">
        <v>2301</v>
      </c>
      <c r="C779" s="49" t="s">
        <v>2302</v>
      </c>
      <c r="D779" s="49">
        <v>8.0</v>
      </c>
      <c r="E779" s="50">
        <v>15.49</v>
      </c>
      <c r="F779" s="54">
        <f t="shared" si="48"/>
        <v>123.92</v>
      </c>
      <c r="G779" s="53"/>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49" t="s">
        <v>2303</v>
      </c>
      <c r="C780" s="49" t="s">
        <v>2202</v>
      </c>
      <c r="D780" s="49">
        <v>5.0</v>
      </c>
      <c r="E780" s="50">
        <v>19.99</v>
      </c>
      <c r="F780" s="54">
        <f t="shared" si="48"/>
        <v>99.95</v>
      </c>
      <c r="G780" s="53"/>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49" t="s">
        <v>2304</v>
      </c>
      <c r="C781" s="49" t="s">
        <v>2149</v>
      </c>
      <c r="D781" s="49">
        <v>2.0</v>
      </c>
      <c r="E781" s="50">
        <v>31.99</v>
      </c>
      <c r="F781" s="54">
        <f t="shared" si="48"/>
        <v>63.98</v>
      </c>
      <c r="G781" s="53"/>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49" t="s">
        <v>2305</v>
      </c>
      <c r="C782" s="49" t="s">
        <v>2306</v>
      </c>
      <c r="D782" s="49">
        <v>1.0</v>
      </c>
      <c r="E782" s="50">
        <v>19.99</v>
      </c>
      <c r="F782" s="54">
        <f t="shared" si="48"/>
        <v>19.99</v>
      </c>
      <c r="G782" s="53"/>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49" t="s">
        <v>2307</v>
      </c>
      <c r="C783" s="49" t="s">
        <v>2308</v>
      </c>
      <c r="D783" s="49">
        <v>7.0</v>
      </c>
      <c r="E783" s="50">
        <v>10.99</v>
      </c>
      <c r="F783" s="54">
        <f t="shared" si="48"/>
        <v>76.93</v>
      </c>
      <c r="G783" s="53"/>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49" t="s">
        <v>2309</v>
      </c>
      <c r="C784" s="49" t="s">
        <v>2202</v>
      </c>
      <c r="D784" s="49">
        <v>1.0</v>
      </c>
      <c r="E784" s="50">
        <v>4.99</v>
      </c>
      <c r="F784" s="54">
        <f t="shared" si="48"/>
        <v>4.99</v>
      </c>
      <c r="G784" s="53"/>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49" t="s">
        <v>2310</v>
      </c>
      <c r="C785" s="52"/>
      <c r="D785" s="49">
        <v>9.0</v>
      </c>
      <c r="E785" s="50">
        <v>17.99</v>
      </c>
      <c r="F785" s="54">
        <f t="shared" si="48"/>
        <v>161.91</v>
      </c>
      <c r="G785" s="53"/>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49" t="s">
        <v>2311</v>
      </c>
      <c r="C786" s="49" t="s">
        <v>2312</v>
      </c>
      <c r="D786" s="49">
        <v>1.0</v>
      </c>
      <c r="E786" s="50">
        <v>21.99</v>
      </c>
      <c r="F786" s="54">
        <f t="shared" si="48"/>
        <v>21.99</v>
      </c>
      <c r="G786" s="53"/>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49" t="s">
        <v>2313</v>
      </c>
      <c r="C787" s="49" t="s">
        <v>2273</v>
      </c>
      <c r="D787" s="49">
        <v>1.0</v>
      </c>
      <c r="E787" s="50">
        <v>27.99</v>
      </c>
      <c r="F787" s="54">
        <f t="shared" si="48"/>
        <v>27.99</v>
      </c>
      <c r="G787" s="53"/>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49" t="s">
        <v>2314</v>
      </c>
      <c r="C788" s="49" t="s">
        <v>2315</v>
      </c>
      <c r="D788" s="49">
        <v>3.0</v>
      </c>
      <c r="E788" s="50">
        <v>21.99</v>
      </c>
      <c r="F788" s="54">
        <f t="shared" si="48"/>
        <v>65.97</v>
      </c>
      <c r="G788" s="53"/>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49" t="s">
        <v>2316</v>
      </c>
      <c r="C789" s="49" t="s">
        <v>2151</v>
      </c>
      <c r="D789" s="49">
        <v>1.0</v>
      </c>
      <c r="E789" s="50">
        <v>12.79</v>
      </c>
      <c r="F789" s="54">
        <f t="shared" si="48"/>
        <v>12.79</v>
      </c>
      <c r="G789" s="53"/>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49" t="s">
        <v>2317</v>
      </c>
      <c r="C790" s="49" t="s">
        <v>2155</v>
      </c>
      <c r="D790" s="49">
        <v>1.0</v>
      </c>
      <c r="E790" s="50">
        <v>6.99</v>
      </c>
      <c r="F790" s="54">
        <f t="shared" si="48"/>
        <v>6.99</v>
      </c>
      <c r="G790" s="53"/>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49" t="s">
        <v>2318</v>
      </c>
      <c r="C791" s="49" t="s">
        <v>2149</v>
      </c>
      <c r="D791" s="49">
        <v>1.0</v>
      </c>
      <c r="E791" s="50"/>
      <c r="F791" s="54">
        <f t="shared" si="48"/>
        <v>0</v>
      </c>
      <c r="G791" s="53"/>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49" t="s">
        <v>2319</v>
      </c>
      <c r="C792" s="49" t="s">
        <v>2320</v>
      </c>
      <c r="D792" s="49">
        <v>1.0</v>
      </c>
      <c r="E792" s="50">
        <v>39.99</v>
      </c>
      <c r="F792" s="54">
        <f t="shared" si="48"/>
        <v>39.99</v>
      </c>
      <c r="G792" s="53"/>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49" t="s">
        <v>2321</v>
      </c>
      <c r="C793" s="49" t="s">
        <v>771</v>
      </c>
      <c r="D793" s="49">
        <v>4.0</v>
      </c>
      <c r="E793" s="50">
        <v>14.99</v>
      </c>
      <c r="F793" s="54">
        <f t="shared" si="48"/>
        <v>59.96</v>
      </c>
      <c r="G793" s="53"/>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49" t="s">
        <v>2322</v>
      </c>
      <c r="C794" s="49" t="s">
        <v>771</v>
      </c>
      <c r="D794" s="49">
        <v>4.0</v>
      </c>
      <c r="E794" s="50">
        <v>12.99</v>
      </c>
      <c r="F794" s="54">
        <f t="shared" si="48"/>
        <v>51.96</v>
      </c>
      <c r="G794" s="53"/>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49" t="s">
        <v>2323</v>
      </c>
      <c r="C795" s="49" t="s">
        <v>771</v>
      </c>
      <c r="D795" s="49">
        <v>1.0</v>
      </c>
      <c r="E795" s="50">
        <v>9.49</v>
      </c>
      <c r="F795" s="54">
        <f t="shared" si="48"/>
        <v>9.49</v>
      </c>
      <c r="G795" s="53"/>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49" t="s">
        <v>2324</v>
      </c>
      <c r="C796" s="49" t="s">
        <v>771</v>
      </c>
      <c r="D796" s="49">
        <v>1.0</v>
      </c>
      <c r="E796" s="50">
        <v>3.49</v>
      </c>
      <c r="F796" s="54">
        <f t="shared" si="48"/>
        <v>3.49</v>
      </c>
      <c r="G796" s="53"/>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49" t="s">
        <v>2325</v>
      </c>
      <c r="C797" s="49" t="s">
        <v>771</v>
      </c>
      <c r="D797" s="49">
        <v>1.0</v>
      </c>
      <c r="E797" s="50">
        <v>2.99</v>
      </c>
      <c r="F797" s="54">
        <f t="shared" si="48"/>
        <v>2.99</v>
      </c>
      <c r="G797" s="53"/>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49" t="s">
        <v>2326</v>
      </c>
      <c r="C798" s="49" t="s">
        <v>771</v>
      </c>
      <c r="D798" s="49">
        <v>5.0</v>
      </c>
      <c r="E798" s="61">
        <v>2.0</v>
      </c>
      <c r="F798" s="69">
        <f t="shared" si="48"/>
        <v>10</v>
      </c>
      <c r="G798" s="53"/>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49" t="s">
        <v>2327</v>
      </c>
      <c r="C799" s="49" t="s">
        <v>771</v>
      </c>
      <c r="D799" s="49">
        <v>1.0</v>
      </c>
      <c r="E799" s="52"/>
      <c r="F799" s="52"/>
      <c r="G799" s="53"/>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49" t="s">
        <v>2328</v>
      </c>
      <c r="C800" s="49" t="s">
        <v>771</v>
      </c>
      <c r="D800" s="49">
        <v>14.0</v>
      </c>
      <c r="E800" s="50">
        <v>11.99</v>
      </c>
      <c r="F800" s="54">
        <f t="shared" ref="F800:F911" si="49">multiply(D800, E800)</f>
        <v>167.86</v>
      </c>
      <c r="G800" s="53"/>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49" t="s">
        <v>2329</v>
      </c>
      <c r="C801" s="49" t="s">
        <v>771</v>
      </c>
      <c r="D801" s="49">
        <v>1.0</v>
      </c>
      <c r="E801" s="50">
        <v>3.99</v>
      </c>
      <c r="F801" s="54">
        <f t="shared" si="49"/>
        <v>3.99</v>
      </c>
      <c r="G801" s="53"/>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49" t="s">
        <v>2330</v>
      </c>
      <c r="C802" s="49" t="s">
        <v>771</v>
      </c>
      <c r="D802" s="49">
        <v>1.0</v>
      </c>
      <c r="E802" s="52"/>
      <c r="F802" s="52">
        <f t="shared" si="49"/>
        <v>0</v>
      </c>
      <c r="G802" s="53"/>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49" t="s">
        <v>2331</v>
      </c>
      <c r="C803" s="49" t="s">
        <v>771</v>
      </c>
      <c r="D803" s="49">
        <v>1.0</v>
      </c>
      <c r="E803" s="52"/>
      <c r="F803" s="52">
        <f t="shared" si="49"/>
        <v>0</v>
      </c>
      <c r="G803" s="53"/>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49" t="s">
        <v>2332</v>
      </c>
      <c r="C804" s="49" t="s">
        <v>771</v>
      </c>
      <c r="D804" s="49">
        <v>1.0</v>
      </c>
      <c r="E804" s="50">
        <v>16.99</v>
      </c>
      <c r="F804" s="54">
        <f t="shared" si="49"/>
        <v>16.99</v>
      </c>
      <c r="G804" s="53"/>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49" t="s">
        <v>2333</v>
      </c>
      <c r="C805" s="49" t="s">
        <v>771</v>
      </c>
      <c r="D805" s="49">
        <v>1.0</v>
      </c>
      <c r="E805" s="52"/>
      <c r="F805" s="52">
        <f t="shared" si="49"/>
        <v>0</v>
      </c>
      <c r="G805" s="53"/>
      <c r="H805" s="49"/>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49" t="s">
        <v>2334</v>
      </c>
      <c r="C806" s="49" t="s">
        <v>771</v>
      </c>
      <c r="D806" s="49">
        <v>1.0</v>
      </c>
      <c r="E806" s="52"/>
      <c r="F806" s="52">
        <f t="shared" si="49"/>
        <v>0</v>
      </c>
      <c r="G806" s="53"/>
      <c r="H806" s="54">
        <f>sum(F779:F806)</f>
        <v>1054.12</v>
      </c>
      <c r="I806" s="52"/>
      <c r="J806" s="52"/>
      <c r="K806" s="52"/>
      <c r="L806" s="52"/>
      <c r="M806" s="52"/>
      <c r="N806" s="52"/>
      <c r="O806" s="52"/>
      <c r="P806" s="52"/>
      <c r="Q806" s="52"/>
      <c r="R806" s="52"/>
      <c r="S806" s="52"/>
      <c r="T806" s="52"/>
      <c r="U806" s="52"/>
      <c r="V806" s="52"/>
      <c r="W806" s="52"/>
      <c r="X806" s="52"/>
      <c r="Y806" s="52"/>
      <c r="Z806" s="52"/>
      <c r="AA806" s="52"/>
      <c r="AB806" s="52"/>
      <c r="AC806" s="52"/>
    </row>
    <row r="807">
      <c r="A807" s="48">
        <v>43899.0</v>
      </c>
      <c r="B807" s="49" t="s">
        <v>2335</v>
      </c>
      <c r="C807" s="49" t="s">
        <v>46</v>
      </c>
      <c r="D807" s="49">
        <v>1.0</v>
      </c>
      <c r="E807" s="50">
        <v>9.99</v>
      </c>
      <c r="F807" s="54">
        <f t="shared" si="49"/>
        <v>9.99</v>
      </c>
      <c r="G807" s="53"/>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49" t="s">
        <v>2336</v>
      </c>
      <c r="C808" s="49" t="s">
        <v>46</v>
      </c>
      <c r="D808" s="49">
        <v>1.0</v>
      </c>
      <c r="E808" s="52"/>
      <c r="F808" s="52">
        <f t="shared" si="49"/>
        <v>0</v>
      </c>
      <c r="G808" s="53"/>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49" t="s">
        <v>2337</v>
      </c>
      <c r="C809" s="49" t="s">
        <v>46</v>
      </c>
      <c r="D809" s="49">
        <v>1.0</v>
      </c>
      <c r="E809" s="52"/>
      <c r="F809" s="52">
        <f t="shared" si="49"/>
        <v>0</v>
      </c>
      <c r="G809" s="53"/>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49" t="s">
        <v>2338</v>
      </c>
      <c r="C810" s="49" t="s">
        <v>2339</v>
      </c>
      <c r="D810" s="49">
        <v>13.0</v>
      </c>
      <c r="E810" s="50">
        <v>2.49</v>
      </c>
      <c r="F810" s="54">
        <f t="shared" si="49"/>
        <v>32.37</v>
      </c>
      <c r="G810" s="53"/>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49" t="s">
        <v>2340</v>
      </c>
      <c r="C811" s="49" t="s">
        <v>2341</v>
      </c>
      <c r="D811" s="49">
        <v>1.0</v>
      </c>
      <c r="E811" s="52"/>
      <c r="F811" s="52">
        <f t="shared" si="49"/>
        <v>0</v>
      </c>
      <c r="G811" s="53"/>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49" t="s">
        <v>2342</v>
      </c>
      <c r="C812" s="49" t="s">
        <v>2343</v>
      </c>
      <c r="D812" s="49">
        <v>1.0</v>
      </c>
      <c r="E812" s="50">
        <v>3.99</v>
      </c>
      <c r="F812" s="54">
        <f t="shared" si="49"/>
        <v>3.99</v>
      </c>
      <c r="G812" s="53"/>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49" t="s">
        <v>2344</v>
      </c>
      <c r="C813" s="49" t="s">
        <v>2345</v>
      </c>
      <c r="D813" s="49">
        <v>2.0</v>
      </c>
      <c r="E813" s="50">
        <v>3.99</v>
      </c>
      <c r="F813" s="54">
        <f t="shared" si="49"/>
        <v>7.98</v>
      </c>
      <c r="G813" s="53"/>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49" t="s">
        <v>2346</v>
      </c>
      <c r="C814" s="49" t="s">
        <v>46</v>
      </c>
      <c r="D814" s="49">
        <v>3.0</v>
      </c>
      <c r="E814" s="50">
        <v>3.99</v>
      </c>
      <c r="F814" s="54">
        <f t="shared" si="49"/>
        <v>11.97</v>
      </c>
      <c r="G814" s="53"/>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49" t="s">
        <v>2347</v>
      </c>
      <c r="C815" s="49" t="s">
        <v>46</v>
      </c>
      <c r="D815" s="49">
        <v>1.0</v>
      </c>
      <c r="E815" s="50">
        <v>14.99</v>
      </c>
      <c r="F815" s="54">
        <f t="shared" si="49"/>
        <v>14.99</v>
      </c>
      <c r="G815" s="53"/>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49" t="s">
        <v>2348</v>
      </c>
      <c r="C816" s="49" t="s">
        <v>46</v>
      </c>
      <c r="D816" s="49">
        <v>4.0</v>
      </c>
      <c r="E816" s="50">
        <v>1.79</v>
      </c>
      <c r="F816" s="54">
        <f t="shared" si="49"/>
        <v>7.16</v>
      </c>
      <c r="G816" s="53"/>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49" t="s">
        <v>2349</v>
      </c>
      <c r="C817" s="49" t="s">
        <v>46</v>
      </c>
      <c r="D817" s="49">
        <v>2.0</v>
      </c>
      <c r="E817" s="50">
        <v>1.49</v>
      </c>
      <c r="F817" s="54">
        <f t="shared" si="49"/>
        <v>2.98</v>
      </c>
      <c r="G817" s="53"/>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49" t="s">
        <v>2350</v>
      </c>
      <c r="C818" s="49" t="s">
        <v>46</v>
      </c>
      <c r="D818" s="49">
        <v>2.0</v>
      </c>
      <c r="E818" s="50">
        <v>1.49</v>
      </c>
      <c r="F818" s="54">
        <f t="shared" si="49"/>
        <v>2.98</v>
      </c>
      <c r="G818" s="53"/>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49" t="s">
        <v>2351</v>
      </c>
      <c r="C819" s="49" t="s">
        <v>46</v>
      </c>
      <c r="D819" s="49">
        <v>10.0</v>
      </c>
      <c r="E819" s="50">
        <v>1.89</v>
      </c>
      <c r="F819" s="54">
        <f t="shared" si="49"/>
        <v>18.9</v>
      </c>
      <c r="G819" s="53"/>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49" t="s">
        <v>2352</v>
      </c>
      <c r="C820" s="49" t="s">
        <v>46</v>
      </c>
      <c r="D820" s="49">
        <v>1.0</v>
      </c>
      <c r="E820" s="50">
        <v>1.09</v>
      </c>
      <c r="F820" s="54">
        <f t="shared" si="49"/>
        <v>1.09</v>
      </c>
      <c r="G820" s="53"/>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49" t="s">
        <v>2353</v>
      </c>
      <c r="C821" s="49" t="s">
        <v>46</v>
      </c>
      <c r="D821" s="49">
        <v>1.0</v>
      </c>
      <c r="E821" s="50"/>
      <c r="F821" s="54">
        <f t="shared" si="49"/>
        <v>0</v>
      </c>
      <c r="G821" s="53"/>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49" t="s">
        <v>2354</v>
      </c>
      <c r="C822" s="49" t="s">
        <v>46</v>
      </c>
      <c r="D822" s="49">
        <v>1.0</v>
      </c>
      <c r="E822" s="50">
        <v>7.79</v>
      </c>
      <c r="F822" s="54">
        <f t="shared" si="49"/>
        <v>7.79</v>
      </c>
      <c r="G822" s="53"/>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49" t="s">
        <v>2355</v>
      </c>
      <c r="C823" s="49" t="s">
        <v>46</v>
      </c>
      <c r="D823" s="49">
        <v>1.0</v>
      </c>
      <c r="E823" s="50">
        <v>12.99</v>
      </c>
      <c r="F823" s="54">
        <f t="shared" si="49"/>
        <v>12.99</v>
      </c>
      <c r="G823" s="53"/>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49" t="s">
        <v>2356</v>
      </c>
      <c r="C824" s="49" t="s">
        <v>46</v>
      </c>
      <c r="D824" s="49">
        <v>1.0</v>
      </c>
      <c r="E824" s="52"/>
      <c r="F824" s="52">
        <f t="shared" si="49"/>
        <v>0</v>
      </c>
      <c r="G824" s="53"/>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49" t="s">
        <v>2357</v>
      </c>
      <c r="C825" s="49" t="s">
        <v>2155</v>
      </c>
      <c r="D825" s="49">
        <v>1.0</v>
      </c>
      <c r="E825" s="52"/>
      <c r="F825" s="52">
        <f t="shared" si="49"/>
        <v>0</v>
      </c>
      <c r="G825" s="53"/>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49" t="s">
        <v>2358</v>
      </c>
      <c r="C826" s="49" t="s">
        <v>46</v>
      </c>
      <c r="D826" s="49">
        <v>1.0</v>
      </c>
      <c r="E826" s="52"/>
      <c r="F826" s="52">
        <f t="shared" si="49"/>
        <v>0</v>
      </c>
      <c r="G826" s="53"/>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49" t="s">
        <v>2359</v>
      </c>
      <c r="C827" s="49" t="s">
        <v>46</v>
      </c>
      <c r="D827" s="49">
        <v>1.0</v>
      </c>
      <c r="E827" s="50">
        <v>1.99</v>
      </c>
      <c r="F827" s="54">
        <f t="shared" si="49"/>
        <v>1.99</v>
      </c>
      <c r="G827" s="53"/>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49" t="s">
        <v>2360</v>
      </c>
      <c r="C828" s="49" t="s">
        <v>46</v>
      </c>
      <c r="D828" s="49">
        <v>1.0</v>
      </c>
      <c r="E828" s="52"/>
      <c r="F828" s="52">
        <f t="shared" si="49"/>
        <v>0</v>
      </c>
      <c r="G828" s="53"/>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49" t="s">
        <v>2361</v>
      </c>
      <c r="C829" s="49" t="s">
        <v>46</v>
      </c>
      <c r="D829" s="49">
        <v>1.0</v>
      </c>
      <c r="E829" s="52"/>
      <c r="F829" s="52">
        <f t="shared" si="49"/>
        <v>0</v>
      </c>
      <c r="G829" s="53"/>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49" t="s">
        <v>2362</v>
      </c>
      <c r="C830" s="49" t="s">
        <v>46</v>
      </c>
      <c r="D830" s="49">
        <v>1.0</v>
      </c>
      <c r="E830" s="52"/>
      <c r="F830" s="52">
        <f t="shared" si="49"/>
        <v>0</v>
      </c>
      <c r="G830" s="53"/>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49" t="s">
        <v>2363</v>
      </c>
      <c r="C831" s="49" t="s">
        <v>46</v>
      </c>
      <c r="D831" s="49">
        <v>1.0</v>
      </c>
      <c r="E831" s="50">
        <v>3.49</v>
      </c>
      <c r="F831" s="54">
        <f t="shared" si="49"/>
        <v>3.49</v>
      </c>
      <c r="G831" s="53"/>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49" t="s">
        <v>2364</v>
      </c>
      <c r="C832" s="49" t="s">
        <v>46</v>
      </c>
      <c r="D832" s="49">
        <v>1.0</v>
      </c>
      <c r="E832" s="50">
        <v>1.39</v>
      </c>
      <c r="F832" s="54">
        <f t="shared" si="49"/>
        <v>1.39</v>
      </c>
      <c r="G832" s="53"/>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49" t="s">
        <v>2365</v>
      </c>
      <c r="C833" s="49" t="s">
        <v>46</v>
      </c>
      <c r="D833" s="49">
        <v>1.0</v>
      </c>
      <c r="E833" s="50">
        <v>6.79</v>
      </c>
      <c r="F833" s="54">
        <f t="shared" si="49"/>
        <v>6.79</v>
      </c>
      <c r="G833" s="53"/>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49" t="s">
        <v>2366</v>
      </c>
      <c r="C834" s="49" t="s">
        <v>46</v>
      </c>
      <c r="D834" s="49">
        <v>2.0</v>
      </c>
      <c r="E834" s="52"/>
      <c r="F834" s="52">
        <f t="shared" si="49"/>
        <v>0</v>
      </c>
      <c r="G834" s="53"/>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49" t="s">
        <v>2367</v>
      </c>
      <c r="C835" s="49" t="s">
        <v>46</v>
      </c>
      <c r="D835" s="49">
        <v>1.0</v>
      </c>
      <c r="E835" s="50">
        <v>1.49</v>
      </c>
      <c r="F835" s="54">
        <f t="shared" si="49"/>
        <v>1.49</v>
      </c>
      <c r="G835" s="53"/>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49" t="s">
        <v>2368</v>
      </c>
      <c r="C836" s="49" t="s">
        <v>46</v>
      </c>
      <c r="D836" s="49">
        <v>1.0</v>
      </c>
      <c r="E836" s="50">
        <v>5.99</v>
      </c>
      <c r="F836" s="54">
        <f t="shared" si="49"/>
        <v>5.99</v>
      </c>
      <c r="G836" s="53"/>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49" t="s">
        <v>2369</v>
      </c>
      <c r="C837" s="49" t="s">
        <v>46</v>
      </c>
      <c r="D837" s="49">
        <v>1.0</v>
      </c>
      <c r="E837" s="52"/>
      <c r="F837" s="52">
        <f t="shared" si="49"/>
        <v>0</v>
      </c>
      <c r="G837" s="53"/>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49" t="s">
        <v>2370</v>
      </c>
      <c r="C838" s="49" t="s">
        <v>2371</v>
      </c>
      <c r="D838" s="49">
        <v>1.0</v>
      </c>
      <c r="E838" s="52"/>
      <c r="F838" s="52">
        <f t="shared" si="49"/>
        <v>0</v>
      </c>
      <c r="G838" s="53"/>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49" t="s">
        <v>2372</v>
      </c>
      <c r="C839" s="49" t="s">
        <v>46</v>
      </c>
      <c r="D839" s="49">
        <v>3.0</v>
      </c>
      <c r="E839" s="50">
        <v>12.99</v>
      </c>
      <c r="F839" s="54">
        <f t="shared" si="49"/>
        <v>38.97</v>
      </c>
      <c r="G839" s="53"/>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49" t="s">
        <v>2373</v>
      </c>
      <c r="C840" s="49" t="s">
        <v>713</v>
      </c>
      <c r="D840" s="49">
        <v>1.0</v>
      </c>
      <c r="E840" s="50">
        <v>47.99</v>
      </c>
      <c r="F840" s="54">
        <f t="shared" si="49"/>
        <v>47.99</v>
      </c>
      <c r="G840" s="53"/>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49" t="s">
        <v>2374</v>
      </c>
      <c r="C841" s="49" t="s">
        <v>2375</v>
      </c>
      <c r="D841" s="49">
        <v>1.0</v>
      </c>
      <c r="E841" s="50">
        <v>6.19</v>
      </c>
      <c r="F841" s="54">
        <f t="shared" si="49"/>
        <v>6.19</v>
      </c>
      <c r="G841" s="53"/>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49" t="s">
        <v>2376</v>
      </c>
      <c r="C842" s="49" t="s">
        <v>2377</v>
      </c>
      <c r="D842" s="49">
        <v>1.0</v>
      </c>
      <c r="E842" s="50">
        <v>6.19</v>
      </c>
      <c r="F842" s="54">
        <f t="shared" si="49"/>
        <v>6.19</v>
      </c>
      <c r="G842" s="53"/>
      <c r="H842" s="54">
        <f>sum(F807:G843)</f>
        <v>255.66</v>
      </c>
      <c r="I842" s="52"/>
      <c r="J842" s="52"/>
      <c r="K842" s="52"/>
      <c r="L842" s="52"/>
      <c r="M842" s="52"/>
      <c r="N842" s="52"/>
      <c r="O842" s="52"/>
      <c r="P842" s="52"/>
      <c r="Q842" s="52"/>
      <c r="R842" s="52"/>
      <c r="S842" s="52"/>
      <c r="T842" s="52"/>
      <c r="U842" s="52"/>
      <c r="V842" s="52"/>
      <c r="W842" s="52"/>
      <c r="X842" s="52"/>
      <c r="Y842" s="52"/>
      <c r="Z842" s="52"/>
      <c r="AA842" s="52"/>
      <c r="AB842" s="52"/>
      <c r="AC842" s="52"/>
    </row>
    <row r="843">
      <c r="A843" s="48">
        <v>43900.0</v>
      </c>
      <c r="B843" s="49" t="s">
        <v>2378</v>
      </c>
      <c r="C843" s="52"/>
      <c r="D843" s="49">
        <v>3.0</v>
      </c>
      <c r="E843" s="52"/>
      <c r="F843" s="52">
        <f t="shared" si="49"/>
        <v>0</v>
      </c>
      <c r="G843" s="53"/>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49" t="s">
        <v>2379</v>
      </c>
      <c r="C844" s="52"/>
      <c r="D844" s="49">
        <v>3.0</v>
      </c>
      <c r="E844" s="50">
        <v>3.79</v>
      </c>
      <c r="F844" s="54">
        <f t="shared" si="49"/>
        <v>11.37</v>
      </c>
      <c r="G844" s="53"/>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49" t="s">
        <v>2380</v>
      </c>
      <c r="C845" s="52"/>
      <c r="D845" s="49">
        <v>1.0</v>
      </c>
      <c r="E845" s="50">
        <v>2.0</v>
      </c>
      <c r="F845" s="54">
        <f t="shared" si="49"/>
        <v>2</v>
      </c>
      <c r="G845" s="53"/>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49" t="s">
        <v>2381</v>
      </c>
      <c r="C846" s="52"/>
      <c r="D846" s="49">
        <v>5.0</v>
      </c>
      <c r="E846" s="50">
        <v>1.89</v>
      </c>
      <c r="F846" s="54">
        <f t="shared" si="49"/>
        <v>9.45</v>
      </c>
      <c r="G846" s="53"/>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49" t="s">
        <v>2382</v>
      </c>
      <c r="C847" s="52"/>
      <c r="D847" s="49">
        <v>1.0</v>
      </c>
      <c r="E847" s="52"/>
      <c r="F847" s="52">
        <f t="shared" si="49"/>
        <v>0</v>
      </c>
      <c r="G847" s="53"/>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49" t="s">
        <v>2383</v>
      </c>
      <c r="C848" s="52"/>
      <c r="D848" s="49">
        <v>2.0</v>
      </c>
      <c r="E848" s="50">
        <v>1.89</v>
      </c>
      <c r="F848" s="54">
        <f t="shared" si="49"/>
        <v>3.78</v>
      </c>
      <c r="G848" s="53"/>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49" t="s">
        <v>2384</v>
      </c>
      <c r="C849" s="52"/>
      <c r="D849" s="49">
        <v>3.0</v>
      </c>
      <c r="E849" s="52"/>
      <c r="F849" s="52">
        <f t="shared" si="49"/>
        <v>0</v>
      </c>
      <c r="G849" s="53"/>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49" t="s">
        <v>2385</v>
      </c>
      <c r="C850" s="52"/>
      <c r="D850" s="49">
        <v>3.0</v>
      </c>
      <c r="E850" s="50">
        <v>1.89</v>
      </c>
      <c r="F850" s="54">
        <f t="shared" si="49"/>
        <v>5.67</v>
      </c>
      <c r="G850" s="53"/>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49" t="s">
        <v>2386</v>
      </c>
      <c r="C851" s="52"/>
      <c r="D851" s="49">
        <v>2.0</v>
      </c>
      <c r="E851" s="50">
        <v>1.89</v>
      </c>
      <c r="F851" s="54">
        <f t="shared" si="49"/>
        <v>3.78</v>
      </c>
      <c r="G851" s="53"/>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49" t="s">
        <v>2387</v>
      </c>
      <c r="C852" s="52"/>
      <c r="D852" s="49">
        <v>1.0</v>
      </c>
      <c r="E852" s="50">
        <v>1.89</v>
      </c>
      <c r="F852" s="54">
        <f t="shared" si="49"/>
        <v>1.89</v>
      </c>
      <c r="G852" s="53"/>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49" t="s">
        <v>2388</v>
      </c>
      <c r="C853" s="52"/>
      <c r="D853" s="49">
        <v>14.0</v>
      </c>
      <c r="E853" s="50">
        <v>3.29</v>
      </c>
      <c r="F853" s="54">
        <f t="shared" si="49"/>
        <v>46.06</v>
      </c>
      <c r="G853" s="53"/>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49" t="s">
        <v>2389</v>
      </c>
      <c r="C854" s="52"/>
      <c r="D854" s="49">
        <v>14.0</v>
      </c>
      <c r="E854" s="50">
        <v>3.99</v>
      </c>
      <c r="F854" s="54">
        <f t="shared" si="49"/>
        <v>55.86</v>
      </c>
      <c r="G854" s="53"/>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49" t="s">
        <v>2390</v>
      </c>
      <c r="C855" s="52"/>
      <c r="D855" s="49">
        <v>8.0</v>
      </c>
      <c r="E855" s="50">
        <v>3.99</v>
      </c>
      <c r="F855" s="54">
        <f t="shared" si="49"/>
        <v>31.92</v>
      </c>
      <c r="G855" s="53"/>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49" t="s">
        <v>2391</v>
      </c>
      <c r="C856" s="52"/>
      <c r="D856" s="49">
        <v>1.0</v>
      </c>
      <c r="E856" s="50">
        <v>4.29</v>
      </c>
      <c r="F856" s="54">
        <f t="shared" si="49"/>
        <v>4.29</v>
      </c>
      <c r="G856" s="53"/>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49" t="s">
        <v>2392</v>
      </c>
      <c r="C857" s="52"/>
      <c r="D857" s="49">
        <v>1.0</v>
      </c>
      <c r="E857" s="50">
        <v>1.89</v>
      </c>
      <c r="F857" s="54">
        <f t="shared" si="49"/>
        <v>1.89</v>
      </c>
      <c r="G857" s="53"/>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49" t="s">
        <v>2393</v>
      </c>
      <c r="C858" s="52"/>
      <c r="D858" s="49">
        <v>14.0</v>
      </c>
      <c r="E858" s="50">
        <v>12.99</v>
      </c>
      <c r="F858" s="54">
        <f t="shared" si="49"/>
        <v>181.86</v>
      </c>
      <c r="G858" s="53"/>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49" t="s">
        <v>2394</v>
      </c>
      <c r="C859" s="52"/>
      <c r="D859" s="49">
        <v>1.0</v>
      </c>
      <c r="E859" s="52"/>
      <c r="F859" s="52">
        <f t="shared" si="49"/>
        <v>0</v>
      </c>
      <c r="G859" s="53"/>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49" t="s">
        <v>2395</v>
      </c>
      <c r="C860" s="52"/>
      <c r="D860" s="49">
        <v>1.0</v>
      </c>
      <c r="E860" s="50">
        <v>4.49</v>
      </c>
      <c r="F860" s="54">
        <f t="shared" si="49"/>
        <v>4.49</v>
      </c>
      <c r="G860" s="53"/>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49" t="s">
        <v>2396</v>
      </c>
      <c r="C861" s="52"/>
      <c r="D861" s="49">
        <v>1.0</v>
      </c>
      <c r="E861" s="50">
        <v>9.49</v>
      </c>
      <c r="F861" s="54">
        <f t="shared" si="49"/>
        <v>9.49</v>
      </c>
      <c r="G861" s="53"/>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49" t="s">
        <v>2397</v>
      </c>
      <c r="C862" s="52"/>
      <c r="D862" s="49">
        <v>1.0</v>
      </c>
      <c r="E862" s="52"/>
      <c r="F862" s="52">
        <f t="shared" si="49"/>
        <v>0</v>
      </c>
      <c r="G862" s="53"/>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49" t="s">
        <v>2398</v>
      </c>
      <c r="C863" s="52"/>
      <c r="D863" s="49">
        <v>1.0</v>
      </c>
      <c r="E863" s="50">
        <v>7.99</v>
      </c>
      <c r="F863" s="54">
        <f t="shared" si="49"/>
        <v>7.99</v>
      </c>
      <c r="G863" s="53"/>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49" t="s">
        <v>2399</v>
      </c>
      <c r="C864" s="52"/>
      <c r="D864" s="49">
        <v>2.0</v>
      </c>
      <c r="E864" s="50">
        <v>5.99</v>
      </c>
      <c r="F864" s="54">
        <f t="shared" si="49"/>
        <v>11.98</v>
      </c>
      <c r="G864" s="53"/>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49" t="s">
        <v>2400</v>
      </c>
      <c r="C865" s="52"/>
      <c r="D865" s="49">
        <v>1.0</v>
      </c>
      <c r="E865" s="50">
        <v>3.29</v>
      </c>
      <c r="F865" s="54">
        <f t="shared" si="49"/>
        <v>3.29</v>
      </c>
      <c r="G865" s="53"/>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49" t="s">
        <v>2401</v>
      </c>
      <c r="C866" s="52"/>
      <c r="D866" s="49">
        <v>1.0</v>
      </c>
      <c r="E866" s="50">
        <v>1.19</v>
      </c>
      <c r="F866" s="54">
        <f t="shared" si="49"/>
        <v>1.19</v>
      </c>
      <c r="G866" s="53"/>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49" t="s">
        <v>2402</v>
      </c>
      <c r="C867" s="52"/>
      <c r="D867" s="49">
        <v>1.0</v>
      </c>
      <c r="E867" s="50">
        <v>2.29</v>
      </c>
      <c r="F867" s="54">
        <f t="shared" si="49"/>
        <v>2.29</v>
      </c>
      <c r="G867" s="53"/>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49" t="s">
        <v>2403</v>
      </c>
      <c r="C868" s="52"/>
      <c r="D868" s="49">
        <v>1.0</v>
      </c>
      <c r="E868" s="50">
        <v>13.99</v>
      </c>
      <c r="F868" s="54">
        <f t="shared" si="49"/>
        <v>13.99</v>
      </c>
      <c r="G868" s="53"/>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49" t="s">
        <v>2404</v>
      </c>
      <c r="C869" s="52"/>
      <c r="D869" s="49">
        <v>1.0</v>
      </c>
      <c r="E869" s="50">
        <v>14.49</v>
      </c>
      <c r="F869" s="54">
        <f t="shared" si="49"/>
        <v>14.49</v>
      </c>
      <c r="G869" s="53"/>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49" t="s">
        <v>2405</v>
      </c>
      <c r="C870" s="52"/>
      <c r="D870" s="49">
        <v>3.0</v>
      </c>
      <c r="E870" s="50">
        <v>5.29</v>
      </c>
      <c r="F870" s="54">
        <f t="shared" si="49"/>
        <v>15.87</v>
      </c>
      <c r="G870" s="53"/>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49" t="s">
        <v>2406</v>
      </c>
      <c r="C871" s="52"/>
      <c r="D871" s="49">
        <v>1.0</v>
      </c>
      <c r="E871" s="50">
        <v>5.49</v>
      </c>
      <c r="F871" s="54">
        <f t="shared" si="49"/>
        <v>5.49</v>
      </c>
      <c r="G871" s="53"/>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49" t="s">
        <v>2407</v>
      </c>
      <c r="C872" s="52"/>
      <c r="D872" s="49">
        <v>1.0</v>
      </c>
      <c r="E872" s="50">
        <v>31.99</v>
      </c>
      <c r="F872" s="54">
        <f t="shared" si="49"/>
        <v>31.99</v>
      </c>
      <c r="G872" s="53"/>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49" t="s">
        <v>2408</v>
      </c>
      <c r="C873" s="52"/>
      <c r="D873" s="49">
        <v>1.0</v>
      </c>
      <c r="E873" s="50">
        <v>5.79</v>
      </c>
      <c r="F873" s="54">
        <f t="shared" si="49"/>
        <v>5.79</v>
      </c>
      <c r="G873" s="53"/>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49" t="s">
        <v>2409</v>
      </c>
      <c r="C874" s="52"/>
      <c r="D874" s="49">
        <v>1.0</v>
      </c>
      <c r="E874" s="50">
        <v>7.79</v>
      </c>
      <c r="F874" s="54">
        <f t="shared" si="49"/>
        <v>7.79</v>
      </c>
      <c r="G874" s="53"/>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49" t="s">
        <v>2410</v>
      </c>
      <c r="C875" s="52"/>
      <c r="D875" s="49">
        <v>1.0</v>
      </c>
      <c r="E875" s="50">
        <v>8.99</v>
      </c>
      <c r="F875" s="54">
        <f t="shared" si="49"/>
        <v>8.99</v>
      </c>
      <c r="G875" s="53"/>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49" t="s">
        <v>2411</v>
      </c>
      <c r="C876" s="52"/>
      <c r="D876" s="49">
        <v>1.0</v>
      </c>
      <c r="E876" s="50">
        <v>12.19</v>
      </c>
      <c r="F876" s="54">
        <f t="shared" si="49"/>
        <v>12.19</v>
      </c>
      <c r="G876" s="53"/>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49" t="s">
        <v>2412</v>
      </c>
      <c r="C877" s="52"/>
      <c r="D877" s="49">
        <v>1.0</v>
      </c>
      <c r="E877" s="52"/>
      <c r="F877" s="52">
        <f t="shared" si="49"/>
        <v>0</v>
      </c>
      <c r="G877" s="53"/>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49">
        <v>1.0</v>
      </c>
      <c r="E878" s="52"/>
      <c r="F878" s="52">
        <f t="shared" si="49"/>
        <v>0</v>
      </c>
      <c r="G878" s="53"/>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49" t="s">
        <v>2413</v>
      </c>
      <c r="C879" s="52"/>
      <c r="D879" s="49">
        <v>3.0</v>
      </c>
      <c r="E879" s="52"/>
      <c r="F879" s="52">
        <f t="shared" si="49"/>
        <v>0</v>
      </c>
      <c r="G879" s="53"/>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49" t="s">
        <v>2414</v>
      </c>
      <c r="C880" s="52"/>
      <c r="D880" s="49">
        <v>1.0</v>
      </c>
      <c r="E880" s="50">
        <v>43.99</v>
      </c>
      <c r="F880" s="54">
        <f t="shared" si="49"/>
        <v>43.99</v>
      </c>
      <c r="G880" s="53"/>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49" t="s">
        <v>2415</v>
      </c>
      <c r="C881" s="52"/>
      <c r="D881" s="49">
        <v>1.0</v>
      </c>
      <c r="E881" s="50">
        <v>49.99</v>
      </c>
      <c r="F881" s="54">
        <f t="shared" si="49"/>
        <v>49.99</v>
      </c>
      <c r="G881" s="53"/>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49" t="s">
        <v>2416</v>
      </c>
      <c r="C882" s="52"/>
      <c r="D882" s="49">
        <v>2.0</v>
      </c>
      <c r="E882" s="52"/>
      <c r="F882" s="52">
        <f t="shared" si="49"/>
        <v>0</v>
      </c>
      <c r="G882" s="53"/>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49" t="s">
        <v>2417</v>
      </c>
      <c r="C883" s="52"/>
      <c r="D883" s="49">
        <v>1.0</v>
      </c>
      <c r="E883" s="50">
        <v>4.99</v>
      </c>
      <c r="F883" s="54">
        <f t="shared" si="49"/>
        <v>4.99</v>
      </c>
      <c r="G883" s="53"/>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49" t="s">
        <v>2418</v>
      </c>
      <c r="C884" s="52"/>
      <c r="D884" s="49">
        <v>1.0</v>
      </c>
      <c r="E884" s="50">
        <v>3.49</v>
      </c>
      <c r="F884" s="54">
        <f t="shared" si="49"/>
        <v>3.49</v>
      </c>
      <c r="G884" s="53"/>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49" t="s">
        <v>2419</v>
      </c>
      <c r="C885" s="52"/>
      <c r="D885" s="49">
        <v>1.0</v>
      </c>
      <c r="E885" s="50">
        <v>3.29</v>
      </c>
      <c r="F885" s="54">
        <f t="shared" si="49"/>
        <v>3.29</v>
      </c>
      <c r="G885" s="53"/>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49" t="s">
        <v>2420</v>
      </c>
      <c r="C886" s="49" t="s">
        <v>2421</v>
      </c>
      <c r="D886" s="49">
        <v>1.0</v>
      </c>
      <c r="E886" s="50">
        <v>3.29</v>
      </c>
      <c r="F886" s="54">
        <f t="shared" si="49"/>
        <v>3.29</v>
      </c>
      <c r="G886" s="53"/>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49" t="s">
        <v>2422</v>
      </c>
      <c r="C887" s="52"/>
      <c r="D887" s="49">
        <v>1.0</v>
      </c>
      <c r="E887" s="50">
        <v>47.99</v>
      </c>
      <c r="F887" s="54">
        <f t="shared" si="49"/>
        <v>47.99</v>
      </c>
      <c r="G887" s="53"/>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49" t="s">
        <v>2423</v>
      </c>
      <c r="C888" s="52"/>
      <c r="D888" s="49">
        <v>2.0</v>
      </c>
      <c r="E888" s="50">
        <v>51.99</v>
      </c>
      <c r="F888" s="54">
        <f t="shared" si="49"/>
        <v>103.98</v>
      </c>
      <c r="G888" s="53"/>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49" t="s">
        <v>2424</v>
      </c>
      <c r="C889" s="52"/>
      <c r="D889" s="49">
        <v>2.0</v>
      </c>
      <c r="E889" s="50">
        <v>47.99</v>
      </c>
      <c r="F889" s="54">
        <f t="shared" si="49"/>
        <v>95.98</v>
      </c>
      <c r="G889" s="53"/>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49" t="s">
        <v>2425</v>
      </c>
      <c r="C890" s="52"/>
      <c r="D890" s="49">
        <v>1.0</v>
      </c>
      <c r="E890" s="50">
        <v>39.99</v>
      </c>
      <c r="F890" s="54">
        <f t="shared" si="49"/>
        <v>39.99</v>
      </c>
      <c r="G890" s="53"/>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49" t="s">
        <v>2426</v>
      </c>
      <c r="C891" s="52"/>
      <c r="D891" s="49">
        <v>3.0</v>
      </c>
      <c r="E891" s="50">
        <v>39.99</v>
      </c>
      <c r="F891" s="54">
        <f t="shared" si="49"/>
        <v>119.97</v>
      </c>
      <c r="G891" s="53"/>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49" t="s">
        <v>2427</v>
      </c>
      <c r="C892" s="52"/>
      <c r="D892" s="49">
        <v>2.0</v>
      </c>
      <c r="E892" s="50">
        <v>51.99</v>
      </c>
      <c r="F892" s="54">
        <f t="shared" si="49"/>
        <v>103.98</v>
      </c>
      <c r="G892" s="53"/>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49" t="s">
        <v>2428</v>
      </c>
      <c r="C893" s="52"/>
      <c r="D893" s="49">
        <v>3.0</v>
      </c>
      <c r="E893" s="50">
        <v>26.99</v>
      </c>
      <c r="F893" s="54">
        <f t="shared" si="49"/>
        <v>80.97</v>
      </c>
      <c r="G893" s="53"/>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49" t="s">
        <v>2429</v>
      </c>
      <c r="C894" s="52"/>
      <c r="D894" s="49">
        <v>2.0</v>
      </c>
      <c r="E894" s="50">
        <v>73.99</v>
      </c>
      <c r="F894" s="54">
        <f t="shared" si="49"/>
        <v>147.98</v>
      </c>
      <c r="G894" s="53"/>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49" t="s">
        <v>2430</v>
      </c>
      <c r="C895" s="52"/>
      <c r="D895" s="49">
        <v>2.0</v>
      </c>
      <c r="E895" s="50">
        <v>10.99</v>
      </c>
      <c r="F895" s="54">
        <f t="shared" si="49"/>
        <v>21.98</v>
      </c>
      <c r="G895" s="53"/>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49" t="s">
        <v>2431</v>
      </c>
      <c r="C896" s="52"/>
      <c r="D896" s="49">
        <v>1.0</v>
      </c>
      <c r="E896" s="50">
        <v>31.99</v>
      </c>
      <c r="F896" s="54">
        <f t="shared" si="49"/>
        <v>31.99</v>
      </c>
      <c r="G896" s="53"/>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49" t="s">
        <v>2432</v>
      </c>
      <c r="C897" s="52"/>
      <c r="D897" s="49">
        <v>1.0</v>
      </c>
      <c r="E897" s="50">
        <v>10.99</v>
      </c>
      <c r="F897" s="54">
        <f t="shared" si="49"/>
        <v>10.99</v>
      </c>
      <c r="G897" s="53"/>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49" t="s">
        <v>2433</v>
      </c>
      <c r="C898" s="52"/>
      <c r="D898" s="49">
        <v>1.0</v>
      </c>
      <c r="E898" s="50">
        <v>20.99</v>
      </c>
      <c r="F898" s="54">
        <f t="shared" si="49"/>
        <v>20.99</v>
      </c>
      <c r="G898" s="53"/>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49" t="s">
        <v>2434</v>
      </c>
      <c r="C899" s="52"/>
      <c r="D899" s="49">
        <v>1.0</v>
      </c>
      <c r="E899" s="50">
        <v>189.99</v>
      </c>
      <c r="F899" s="54">
        <f t="shared" si="49"/>
        <v>189.99</v>
      </c>
      <c r="G899" s="53"/>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49" t="s">
        <v>2435</v>
      </c>
      <c r="C900" s="52"/>
      <c r="D900" s="49">
        <v>1.0</v>
      </c>
      <c r="E900" s="50">
        <v>145.99</v>
      </c>
      <c r="F900" s="54">
        <f t="shared" si="49"/>
        <v>145.99</v>
      </c>
      <c r="G900" s="53"/>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49" t="s">
        <v>2436</v>
      </c>
      <c r="C901" s="52"/>
      <c r="D901" s="49">
        <v>1.0</v>
      </c>
      <c r="E901" s="50">
        <v>15.99</v>
      </c>
      <c r="F901" s="54">
        <f t="shared" si="49"/>
        <v>15.99</v>
      </c>
      <c r="G901" s="53"/>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49" t="s">
        <v>2437</v>
      </c>
      <c r="C902" s="52"/>
      <c r="D902" s="49">
        <v>14.0</v>
      </c>
      <c r="E902" s="50">
        <v>2.29</v>
      </c>
      <c r="F902" s="54">
        <f t="shared" si="49"/>
        <v>32.06</v>
      </c>
      <c r="G902" s="53"/>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49" t="s">
        <v>2438</v>
      </c>
      <c r="C903" s="52"/>
      <c r="D903" s="49">
        <v>1.0</v>
      </c>
      <c r="E903" s="50">
        <v>2.49</v>
      </c>
      <c r="F903" s="54">
        <f t="shared" si="49"/>
        <v>2.49</v>
      </c>
      <c r="G903" s="53"/>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49" t="s">
        <v>2439</v>
      </c>
      <c r="C904" s="52"/>
      <c r="D904" s="49">
        <v>1.0</v>
      </c>
      <c r="E904" s="50">
        <v>4.59</v>
      </c>
      <c r="F904" s="54">
        <f t="shared" si="49"/>
        <v>4.59</v>
      </c>
      <c r="G904" s="53"/>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49" t="s">
        <v>1368</v>
      </c>
      <c r="C905" s="52"/>
      <c r="D905" s="49">
        <v>1.0</v>
      </c>
      <c r="E905" s="50">
        <v>4.99</v>
      </c>
      <c r="F905" s="54">
        <f t="shared" si="49"/>
        <v>4.99</v>
      </c>
      <c r="G905" s="53"/>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49" t="s">
        <v>2440</v>
      </c>
      <c r="C906" s="52"/>
      <c r="D906" s="49">
        <v>1.0</v>
      </c>
      <c r="E906" s="50">
        <v>5.99</v>
      </c>
      <c r="F906" s="54">
        <f t="shared" si="49"/>
        <v>5.99</v>
      </c>
      <c r="G906" s="53"/>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49" t="s">
        <v>825</v>
      </c>
      <c r="C907" s="52"/>
      <c r="D907" s="49">
        <v>1.0</v>
      </c>
      <c r="E907" s="50">
        <v>5.99</v>
      </c>
      <c r="F907" s="54">
        <f t="shared" si="49"/>
        <v>5.99</v>
      </c>
      <c r="G907" s="53"/>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49" t="s">
        <v>2441</v>
      </c>
      <c r="C908" s="52"/>
      <c r="D908" s="49">
        <v>1.0</v>
      </c>
      <c r="E908" s="50">
        <v>4.99</v>
      </c>
      <c r="F908" s="54">
        <f t="shared" si="49"/>
        <v>4.99</v>
      </c>
      <c r="G908" s="53"/>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49" t="s">
        <v>2442</v>
      </c>
      <c r="C909" s="52"/>
      <c r="D909" s="49">
        <v>2.0</v>
      </c>
      <c r="E909" s="50">
        <v>4.49</v>
      </c>
      <c r="F909" s="54">
        <f t="shared" si="49"/>
        <v>8.98</v>
      </c>
      <c r="G909" s="53"/>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49" t="s">
        <v>2443</v>
      </c>
      <c r="C910" s="52"/>
      <c r="D910" s="49">
        <v>1.0</v>
      </c>
      <c r="E910" s="50">
        <v>6.19</v>
      </c>
      <c r="F910" s="54">
        <f t="shared" si="49"/>
        <v>6.19</v>
      </c>
      <c r="G910" s="53"/>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49" t="s">
        <v>2444</v>
      </c>
      <c r="C911" s="49" t="s">
        <v>2445</v>
      </c>
      <c r="D911" s="49">
        <v>1.0</v>
      </c>
      <c r="E911" s="50">
        <v>9.99</v>
      </c>
      <c r="F911" s="54">
        <f t="shared" si="49"/>
        <v>9.99</v>
      </c>
      <c r="G911" s="53"/>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49" t="s">
        <v>2446</v>
      </c>
      <c r="C912" s="49" t="s">
        <v>2447</v>
      </c>
      <c r="D912" s="49">
        <v>1.0</v>
      </c>
      <c r="E912" s="50">
        <v>14.99</v>
      </c>
      <c r="F912" s="52"/>
      <c r="G912" s="57">
        <f t="shared" ref="G912:G913" si="50">multiply(D912, E912)</f>
        <v>14.99</v>
      </c>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49" t="s">
        <v>2448</v>
      </c>
      <c r="C913" s="49" t="s">
        <v>2449</v>
      </c>
      <c r="D913" s="49">
        <v>1.0</v>
      </c>
      <c r="E913" s="50">
        <v>29.99</v>
      </c>
      <c r="F913" s="52"/>
      <c r="G913" s="57">
        <f t="shared" si="50"/>
        <v>29.99</v>
      </c>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49" t="s">
        <v>2450</v>
      </c>
      <c r="C914" s="49" t="s">
        <v>46</v>
      </c>
      <c r="D914" s="49">
        <v>1.0</v>
      </c>
      <c r="E914" s="50">
        <v>31.0</v>
      </c>
      <c r="F914" s="54">
        <f t="shared" ref="F914:F962" si="51">multiply(D914, E914)</f>
        <v>31</v>
      </c>
      <c r="G914" s="53"/>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49" t="s">
        <v>2451</v>
      </c>
      <c r="C915" s="49" t="s">
        <v>46</v>
      </c>
      <c r="D915" s="49">
        <v>1.0</v>
      </c>
      <c r="E915" s="50">
        <v>11.99</v>
      </c>
      <c r="F915" s="54">
        <f t="shared" si="51"/>
        <v>11.99</v>
      </c>
      <c r="G915" s="53"/>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49" t="s">
        <v>2452</v>
      </c>
      <c r="C916" s="49" t="s">
        <v>713</v>
      </c>
      <c r="D916" s="49">
        <v>1.0</v>
      </c>
      <c r="E916" s="50">
        <v>7.99</v>
      </c>
      <c r="F916" s="54">
        <f t="shared" si="51"/>
        <v>7.99</v>
      </c>
      <c r="G916" s="53"/>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49" t="s">
        <v>2453</v>
      </c>
      <c r="C917" s="49" t="s">
        <v>713</v>
      </c>
      <c r="D917" s="49">
        <v>2.0</v>
      </c>
      <c r="E917" s="50">
        <v>13.99</v>
      </c>
      <c r="F917" s="54">
        <f t="shared" si="51"/>
        <v>27.98</v>
      </c>
      <c r="G917" s="53"/>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49" t="s">
        <v>2454</v>
      </c>
      <c r="C918" s="49" t="s">
        <v>713</v>
      </c>
      <c r="D918" s="49">
        <v>2.0</v>
      </c>
      <c r="E918" s="52"/>
      <c r="F918" s="52">
        <f t="shared" si="51"/>
        <v>0</v>
      </c>
      <c r="G918" s="53"/>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49" t="s">
        <v>2455</v>
      </c>
      <c r="C919" s="49" t="s">
        <v>713</v>
      </c>
      <c r="D919" s="49">
        <v>1.0</v>
      </c>
      <c r="E919" s="50">
        <v>5.0</v>
      </c>
      <c r="F919" s="54">
        <f t="shared" si="51"/>
        <v>5</v>
      </c>
      <c r="G919" s="53"/>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49" t="s">
        <v>2456</v>
      </c>
      <c r="C920" s="49" t="s">
        <v>713</v>
      </c>
      <c r="D920" s="49">
        <v>1.0</v>
      </c>
      <c r="E920" s="52"/>
      <c r="F920" s="52">
        <f t="shared" si="51"/>
        <v>0</v>
      </c>
      <c r="G920" s="53"/>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49" t="s">
        <v>2457</v>
      </c>
      <c r="C921" s="49" t="s">
        <v>713</v>
      </c>
      <c r="D921" s="49">
        <v>1.0</v>
      </c>
      <c r="E921" s="50">
        <v>6.99</v>
      </c>
      <c r="F921" s="54">
        <f t="shared" si="51"/>
        <v>6.99</v>
      </c>
      <c r="G921" s="53"/>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49" t="s">
        <v>2458</v>
      </c>
      <c r="C922" s="49" t="s">
        <v>41</v>
      </c>
      <c r="D922" s="49">
        <v>1.0</v>
      </c>
      <c r="E922" s="50">
        <v>4.99</v>
      </c>
      <c r="F922" s="54">
        <f t="shared" si="51"/>
        <v>4.99</v>
      </c>
      <c r="G922" s="53"/>
      <c r="H922" s="52">
        <f>sum(F843:G922)</f>
        <v>2032.11</v>
      </c>
      <c r="I922" s="52"/>
      <c r="J922" s="52"/>
      <c r="K922" s="52"/>
      <c r="L922" s="52"/>
      <c r="M922" s="52"/>
      <c r="N922" s="52"/>
      <c r="O922" s="52"/>
      <c r="P922" s="52"/>
      <c r="Q922" s="52"/>
      <c r="R922" s="52"/>
      <c r="S922" s="52"/>
      <c r="T922" s="52"/>
      <c r="U922" s="52"/>
      <c r="V922" s="52"/>
      <c r="W922" s="52"/>
      <c r="X922" s="52"/>
      <c r="Y922" s="52"/>
      <c r="Z922" s="52"/>
      <c r="AA922" s="52"/>
      <c r="AB922" s="52"/>
      <c r="AC922" s="52"/>
    </row>
    <row r="923">
      <c r="A923" s="48">
        <v>43847.0</v>
      </c>
      <c r="B923" s="49" t="s">
        <v>2459</v>
      </c>
      <c r="C923" s="49" t="s">
        <v>46</v>
      </c>
      <c r="D923" s="49">
        <v>2.0</v>
      </c>
      <c r="E923" s="50">
        <v>4.49</v>
      </c>
      <c r="F923" s="54">
        <f t="shared" si="51"/>
        <v>8.98</v>
      </c>
      <c r="G923" s="53"/>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49" t="s">
        <v>2460</v>
      </c>
      <c r="C924" s="49" t="s">
        <v>46</v>
      </c>
      <c r="D924" s="49">
        <v>2.0</v>
      </c>
      <c r="E924" s="50">
        <v>5.19</v>
      </c>
      <c r="F924" s="54">
        <f t="shared" si="51"/>
        <v>10.38</v>
      </c>
      <c r="G924" s="53"/>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49" t="s">
        <v>2461</v>
      </c>
      <c r="C925" s="49" t="s">
        <v>46</v>
      </c>
      <c r="D925" s="49">
        <v>1.0</v>
      </c>
      <c r="E925" s="50">
        <v>14.99</v>
      </c>
      <c r="F925" s="54">
        <f t="shared" si="51"/>
        <v>14.99</v>
      </c>
      <c r="G925" s="53"/>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49" t="s">
        <v>2462</v>
      </c>
      <c r="C926" s="49" t="s">
        <v>46</v>
      </c>
      <c r="D926" s="49">
        <v>1.0</v>
      </c>
      <c r="E926" s="50">
        <v>10.49</v>
      </c>
      <c r="F926" s="54">
        <f t="shared" si="51"/>
        <v>10.49</v>
      </c>
      <c r="G926" s="53"/>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49" t="s">
        <v>2463</v>
      </c>
      <c r="C927" s="49" t="s">
        <v>46</v>
      </c>
      <c r="D927" s="49">
        <v>1.0</v>
      </c>
      <c r="E927" s="50">
        <v>11.49</v>
      </c>
      <c r="F927" s="54">
        <f t="shared" si="51"/>
        <v>11.49</v>
      </c>
      <c r="G927" s="53"/>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49" t="s">
        <v>2464</v>
      </c>
      <c r="C928" s="49" t="s">
        <v>2240</v>
      </c>
      <c r="D928" s="49">
        <v>1.0</v>
      </c>
      <c r="E928" s="50">
        <v>2.29</v>
      </c>
      <c r="F928" s="54">
        <f t="shared" si="51"/>
        <v>2.29</v>
      </c>
      <c r="G928" s="53"/>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49" t="s">
        <v>2465</v>
      </c>
      <c r="C929" s="49" t="s">
        <v>46</v>
      </c>
      <c r="D929" s="49">
        <v>1.0</v>
      </c>
      <c r="E929" s="50">
        <v>3.49</v>
      </c>
      <c r="F929" s="54">
        <f t="shared" si="51"/>
        <v>3.49</v>
      </c>
      <c r="G929" s="53"/>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49" t="s">
        <v>2466</v>
      </c>
      <c r="C930" s="49" t="s">
        <v>46</v>
      </c>
      <c r="D930" s="49">
        <v>1.0</v>
      </c>
      <c r="E930" s="52"/>
      <c r="F930" s="52">
        <f t="shared" si="51"/>
        <v>0</v>
      </c>
      <c r="G930" s="53"/>
      <c r="H930" s="54">
        <f>sum(F923:F930)</f>
        <v>62.11</v>
      </c>
      <c r="I930" s="52"/>
      <c r="J930" s="52"/>
      <c r="K930" s="52"/>
      <c r="L930" s="52"/>
      <c r="M930" s="52"/>
      <c r="N930" s="52"/>
      <c r="O930" s="52"/>
      <c r="P930" s="52"/>
      <c r="Q930" s="52"/>
      <c r="R930" s="52"/>
      <c r="S930" s="52"/>
      <c r="T930" s="52"/>
      <c r="U930" s="52"/>
      <c r="V930" s="52"/>
      <c r="W930" s="52"/>
      <c r="X930" s="52"/>
      <c r="Y930" s="52"/>
      <c r="Z930" s="52"/>
      <c r="AA930" s="52"/>
      <c r="AB930" s="52"/>
      <c r="AC930" s="52"/>
    </row>
    <row r="931">
      <c r="A931" s="48">
        <v>44055.0</v>
      </c>
      <c r="B931" s="49" t="s">
        <v>2467</v>
      </c>
      <c r="C931" s="52"/>
      <c r="D931" s="49">
        <v>22.0</v>
      </c>
      <c r="E931" s="50">
        <v>7.49</v>
      </c>
      <c r="F931" s="54">
        <f t="shared" si="51"/>
        <v>164.78</v>
      </c>
      <c r="G931" s="53"/>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49" t="s">
        <v>2468</v>
      </c>
      <c r="C932" s="52"/>
      <c r="D932" s="49">
        <v>5.0</v>
      </c>
      <c r="E932" s="50">
        <v>17.99</v>
      </c>
      <c r="F932" s="54">
        <f t="shared" si="51"/>
        <v>89.95</v>
      </c>
      <c r="G932" s="53"/>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49" t="s">
        <v>2469</v>
      </c>
      <c r="C933" s="52"/>
      <c r="D933" s="49">
        <v>6.0</v>
      </c>
      <c r="E933" s="50">
        <v>16.99</v>
      </c>
      <c r="F933" s="54">
        <f t="shared" si="51"/>
        <v>101.94</v>
      </c>
      <c r="G933" s="53"/>
      <c r="H933" s="52"/>
      <c r="I933" s="54">
        <f>sum(F931:F933)</f>
        <v>356.67</v>
      </c>
      <c r="J933" s="52"/>
      <c r="K933" s="52"/>
      <c r="L933" s="52"/>
      <c r="M933" s="52"/>
      <c r="N933" s="52"/>
      <c r="O933" s="52"/>
      <c r="P933" s="52"/>
      <c r="Q933" s="52"/>
      <c r="R933" s="52"/>
      <c r="S933" s="52"/>
      <c r="T933" s="52"/>
      <c r="U933" s="52"/>
      <c r="V933" s="52"/>
      <c r="W933" s="52"/>
      <c r="X933" s="52"/>
      <c r="Y933" s="52"/>
      <c r="Z933" s="52"/>
      <c r="AA933" s="52"/>
      <c r="AB933" s="52"/>
      <c r="AC933" s="52"/>
    </row>
    <row r="934">
      <c r="A934" s="52"/>
      <c r="B934" s="49" t="s">
        <v>2470</v>
      </c>
      <c r="C934" s="52"/>
      <c r="D934" s="49"/>
      <c r="E934" s="50">
        <v>2.99</v>
      </c>
      <c r="F934" s="54">
        <f t="shared" si="51"/>
        <v>0</v>
      </c>
      <c r="G934" s="53"/>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49" t="s">
        <v>2471</v>
      </c>
      <c r="C935" s="52"/>
      <c r="D935" s="49">
        <v>1.0</v>
      </c>
      <c r="E935" s="50">
        <v>2.79</v>
      </c>
      <c r="F935" s="54">
        <f t="shared" si="51"/>
        <v>2.79</v>
      </c>
      <c r="G935" s="53"/>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49" t="s">
        <v>2472</v>
      </c>
      <c r="C936" s="52"/>
      <c r="D936" s="49">
        <v>1.0</v>
      </c>
      <c r="E936" s="50">
        <v>3.29</v>
      </c>
      <c r="F936" s="54">
        <f t="shared" si="51"/>
        <v>3.29</v>
      </c>
      <c r="G936" s="53"/>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49" t="s">
        <v>2473</v>
      </c>
      <c r="C937" s="52"/>
      <c r="D937" s="49">
        <v>1.0</v>
      </c>
      <c r="E937" s="50">
        <v>5.99</v>
      </c>
      <c r="F937" s="54">
        <f t="shared" si="51"/>
        <v>5.99</v>
      </c>
      <c r="G937" s="53"/>
      <c r="H937" s="54">
        <f>sum(F931:G937)</f>
        <v>368.74</v>
      </c>
      <c r="I937" s="52"/>
      <c r="J937" s="52"/>
      <c r="K937" s="52"/>
      <c r="L937" s="52"/>
      <c r="M937" s="52"/>
      <c r="N937" s="52"/>
      <c r="O937" s="52"/>
      <c r="P937" s="52"/>
      <c r="Q937" s="52"/>
      <c r="R937" s="52"/>
      <c r="S937" s="52"/>
      <c r="T937" s="52"/>
      <c r="U937" s="52"/>
      <c r="V937" s="52"/>
      <c r="W937" s="52"/>
      <c r="X937" s="52"/>
      <c r="Y937" s="52"/>
      <c r="Z937" s="52"/>
      <c r="AA937" s="52"/>
      <c r="AB937" s="52"/>
      <c r="AC937" s="52"/>
    </row>
    <row r="938">
      <c r="A938" s="48">
        <v>44067.0</v>
      </c>
      <c r="B938" s="49" t="s">
        <v>2474</v>
      </c>
      <c r="C938" s="52"/>
      <c r="D938" s="49">
        <v>4.0</v>
      </c>
      <c r="E938" s="52"/>
      <c r="F938" s="52">
        <f t="shared" si="51"/>
        <v>0</v>
      </c>
      <c r="G938" s="53"/>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49" t="s">
        <v>2475</v>
      </c>
      <c r="C939" s="52"/>
      <c r="D939" s="49">
        <v>1.0</v>
      </c>
      <c r="E939" s="52"/>
      <c r="F939" s="52">
        <f t="shared" si="51"/>
        <v>0</v>
      </c>
      <c r="G939" s="53"/>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49" t="s">
        <v>2476</v>
      </c>
      <c r="C940" s="52"/>
      <c r="D940" s="49">
        <v>3.0</v>
      </c>
      <c r="E940" s="52"/>
      <c r="F940" s="52">
        <f t="shared" si="51"/>
        <v>0</v>
      </c>
      <c r="G940" s="53"/>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49" t="s">
        <v>2477</v>
      </c>
      <c r="C941" s="52"/>
      <c r="D941" s="49">
        <v>1.0</v>
      </c>
      <c r="E941" s="52"/>
      <c r="F941" s="52">
        <f t="shared" si="51"/>
        <v>0</v>
      </c>
      <c r="G941" s="53"/>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49" t="s">
        <v>2478</v>
      </c>
      <c r="C942" s="52"/>
      <c r="D942" s="49">
        <v>13.0</v>
      </c>
      <c r="E942" s="52"/>
      <c r="F942" s="52">
        <f t="shared" si="51"/>
        <v>0</v>
      </c>
      <c r="G942" s="53"/>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49" t="s">
        <v>2479</v>
      </c>
      <c r="C943" s="52"/>
      <c r="D943" s="49">
        <v>6.0</v>
      </c>
      <c r="E943" s="52"/>
      <c r="F943" s="52">
        <f t="shared" si="51"/>
        <v>0</v>
      </c>
      <c r="G943" s="53"/>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49" t="s">
        <v>2480</v>
      </c>
      <c r="C944" s="52"/>
      <c r="D944" s="49">
        <v>8.0</v>
      </c>
      <c r="E944" s="52"/>
      <c r="F944" s="52">
        <f t="shared" si="51"/>
        <v>0</v>
      </c>
      <c r="G944" s="53"/>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49" t="s">
        <v>2481</v>
      </c>
      <c r="C945" s="52"/>
      <c r="D945" s="49">
        <v>4.0</v>
      </c>
      <c r="E945" s="52"/>
      <c r="F945" s="52">
        <f t="shared" si="51"/>
        <v>0</v>
      </c>
      <c r="G945" s="53"/>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49" t="s">
        <v>2482</v>
      </c>
      <c r="C946" s="52"/>
      <c r="D946" s="49">
        <v>3.0</v>
      </c>
      <c r="E946" s="50">
        <v>3.49</v>
      </c>
      <c r="F946" s="54">
        <f t="shared" si="51"/>
        <v>10.47</v>
      </c>
      <c r="G946" s="53"/>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49" t="s">
        <v>2483</v>
      </c>
      <c r="C947" s="52"/>
      <c r="D947" s="49">
        <v>4.0</v>
      </c>
      <c r="E947" s="50">
        <v>3.49</v>
      </c>
      <c r="F947" s="54">
        <f t="shared" si="51"/>
        <v>13.96</v>
      </c>
      <c r="G947" s="53"/>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49" t="s">
        <v>2484</v>
      </c>
      <c r="C948" s="52"/>
      <c r="D948" s="49">
        <v>1.0</v>
      </c>
      <c r="E948" s="52"/>
      <c r="F948" s="52">
        <f t="shared" si="51"/>
        <v>0</v>
      </c>
      <c r="G948" s="53"/>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49" t="s">
        <v>2485</v>
      </c>
      <c r="C949" s="49" t="s">
        <v>2486</v>
      </c>
      <c r="D949" s="49">
        <v>1.0</v>
      </c>
      <c r="E949" s="52"/>
      <c r="F949" s="52">
        <f t="shared" si="51"/>
        <v>0</v>
      </c>
      <c r="G949" s="53"/>
      <c r="H949" s="52">
        <f>sum(F938:F949)</f>
        <v>24.43</v>
      </c>
      <c r="I949" s="52"/>
      <c r="J949" s="52"/>
      <c r="K949" s="52"/>
      <c r="L949" s="52"/>
      <c r="M949" s="52"/>
      <c r="N949" s="52"/>
      <c r="O949" s="52"/>
      <c r="P949" s="52"/>
      <c r="Q949" s="52"/>
      <c r="R949" s="52"/>
      <c r="S949" s="52"/>
      <c r="T949" s="52"/>
      <c r="U949" s="52"/>
      <c r="V949" s="52"/>
      <c r="W949" s="52"/>
      <c r="X949" s="52"/>
      <c r="Y949" s="52"/>
      <c r="Z949" s="52"/>
      <c r="AA949" s="52"/>
      <c r="AB949" s="52"/>
      <c r="AC949" s="52"/>
    </row>
    <row r="950">
      <c r="A950" s="48">
        <v>44069.0</v>
      </c>
      <c r="B950" s="49" t="s">
        <v>2487</v>
      </c>
      <c r="C950" s="52"/>
      <c r="D950" s="49">
        <v>12.0</v>
      </c>
      <c r="E950" s="50">
        <v>6.49</v>
      </c>
      <c r="F950" s="54">
        <f t="shared" si="51"/>
        <v>77.88</v>
      </c>
      <c r="G950" s="53"/>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49" t="s">
        <v>2488</v>
      </c>
      <c r="C951" s="52"/>
      <c r="D951" s="49">
        <v>1.0</v>
      </c>
      <c r="E951" s="50">
        <v>6.99</v>
      </c>
      <c r="F951" s="54">
        <f t="shared" si="51"/>
        <v>6.99</v>
      </c>
      <c r="G951" s="53"/>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49" t="s">
        <v>2489</v>
      </c>
      <c r="C952" s="52"/>
      <c r="D952" s="49">
        <v>1.0</v>
      </c>
      <c r="E952" s="50">
        <v>5.99</v>
      </c>
      <c r="F952" s="54">
        <f t="shared" si="51"/>
        <v>5.99</v>
      </c>
      <c r="G952" s="53"/>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49" t="s">
        <v>2490</v>
      </c>
      <c r="C953" s="52"/>
      <c r="D953" s="49">
        <v>1.0</v>
      </c>
      <c r="E953" s="50">
        <v>2.99</v>
      </c>
      <c r="F953" s="54">
        <f t="shared" si="51"/>
        <v>2.99</v>
      </c>
      <c r="G953" s="53"/>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49" t="s">
        <v>2491</v>
      </c>
      <c r="C954" s="52"/>
      <c r="D954" s="49">
        <v>1.0</v>
      </c>
      <c r="E954" s="50">
        <v>6.79</v>
      </c>
      <c r="F954" s="54">
        <f t="shared" si="51"/>
        <v>6.79</v>
      </c>
      <c r="G954" s="53"/>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49" t="s">
        <v>2492</v>
      </c>
      <c r="C955" s="52"/>
      <c r="D955" s="49">
        <v>1.0</v>
      </c>
      <c r="E955" s="52"/>
      <c r="F955" s="52">
        <f t="shared" si="51"/>
        <v>0</v>
      </c>
      <c r="G955" s="53"/>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49" t="s">
        <v>2493</v>
      </c>
      <c r="C956" s="52"/>
      <c r="D956" s="49">
        <v>1.0</v>
      </c>
      <c r="E956" s="50">
        <v>6.49</v>
      </c>
      <c r="F956" s="54">
        <f t="shared" si="51"/>
        <v>6.49</v>
      </c>
      <c r="G956" s="53"/>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49" t="s">
        <v>2494</v>
      </c>
      <c r="C957" s="52"/>
      <c r="D957" s="49">
        <v>1.0</v>
      </c>
      <c r="E957" s="50">
        <v>10.49</v>
      </c>
      <c r="F957" s="54">
        <f t="shared" si="51"/>
        <v>10.49</v>
      </c>
      <c r="G957" s="53"/>
      <c r="H957" s="54">
        <f>sum(F950:F957)</f>
        <v>117.62</v>
      </c>
      <c r="I957" s="52"/>
      <c r="J957" s="52"/>
      <c r="K957" s="52"/>
      <c r="L957" s="52"/>
      <c r="M957" s="52"/>
      <c r="N957" s="52"/>
      <c r="O957" s="52"/>
      <c r="P957" s="52"/>
      <c r="Q957" s="52"/>
      <c r="R957" s="52"/>
      <c r="S957" s="52"/>
      <c r="T957" s="52"/>
      <c r="U957" s="52"/>
      <c r="V957" s="52"/>
      <c r="W957" s="52"/>
      <c r="X957" s="52"/>
      <c r="Y957" s="52"/>
      <c r="Z957" s="52"/>
      <c r="AA957" s="52"/>
      <c r="AB957" s="52"/>
      <c r="AC957" s="52"/>
    </row>
    <row r="958">
      <c r="A958" s="48">
        <v>44074.0</v>
      </c>
      <c r="B958" s="49" t="s">
        <v>2495</v>
      </c>
      <c r="C958" s="52"/>
      <c r="D958" s="49">
        <v>1.0</v>
      </c>
      <c r="E958" s="50">
        <v>9.49</v>
      </c>
      <c r="F958" s="54">
        <f t="shared" si="51"/>
        <v>9.49</v>
      </c>
      <c r="G958" s="53"/>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49" t="s">
        <v>2496</v>
      </c>
      <c r="C959" s="52"/>
      <c r="D959" s="49">
        <v>1.0</v>
      </c>
      <c r="E959" s="50">
        <v>2.99</v>
      </c>
      <c r="F959" s="54">
        <f t="shared" si="51"/>
        <v>2.99</v>
      </c>
      <c r="G959" s="53"/>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49" t="s">
        <v>2497</v>
      </c>
      <c r="C960" s="52"/>
      <c r="D960" s="49">
        <v>2.0</v>
      </c>
      <c r="E960" s="50">
        <v>5.29</v>
      </c>
      <c r="F960" s="54">
        <f t="shared" si="51"/>
        <v>10.58</v>
      </c>
      <c r="G960" s="53"/>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49" t="s">
        <v>2498</v>
      </c>
      <c r="C961" s="52"/>
      <c r="D961" s="49">
        <v>1.0</v>
      </c>
      <c r="E961" s="50">
        <v>5.99</v>
      </c>
      <c r="F961" s="54">
        <f t="shared" si="51"/>
        <v>5.99</v>
      </c>
      <c r="G961" s="53"/>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49" t="s">
        <v>2499</v>
      </c>
      <c r="C962" s="52"/>
      <c r="D962" s="49">
        <v>1.0</v>
      </c>
      <c r="E962" s="50">
        <v>5.29</v>
      </c>
      <c r="F962" s="54">
        <f t="shared" si="51"/>
        <v>5.29</v>
      </c>
      <c r="G962" s="53"/>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49" t="s">
        <v>2500</v>
      </c>
      <c r="C963" s="52"/>
      <c r="D963" s="52"/>
      <c r="E963" s="52"/>
      <c r="F963" s="52"/>
      <c r="G963" s="53"/>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49" t="s">
        <v>2186</v>
      </c>
      <c r="C964" s="52"/>
      <c r="D964" s="52"/>
      <c r="E964" s="50">
        <v>8.49</v>
      </c>
      <c r="F964" s="54">
        <f t="shared" ref="F964:F969" si="52">multiply(D964, E964)</f>
        <v>0</v>
      </c>
      <c r="G964" s="53"/>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49" t="s">
        <v>2501</v>
      </c>
      <c r="C965" s="52"/>
      <c r="D965" s="49">
        <v>1.0</v>
      </c>
      <c r="E965" s="50">
        <v>5.99</v>
      </c>
      <c r="F965" s="54">
        <f t="shared" si="52"/>
        <v>5.99</v>
      </c>
      <c r="G965" s="53"/>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49" t="s">
        <v>2502</v>
      </c>
      <c r="C966" s="52"/>
      <c r="D966" s="49">
        <v>1.0</v>
      </c>
      <c r="E966" s="50">
        <v>4.49</v>
      </c>
      <c r="F966" s="54">
        <f t="shared" si="52"/>
        <v>4.49</v>
      </c>
      <c r="G966" s="53"/>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49" t="s">
        <v>2503</v>
      </c>
      <c r="C967" s="52"/>
      <c r="D967" s="49">
        <v>2.0</v>
      </c>
      <c r="E967" s="50">
        <v>3.49</v>
      </c>
      <c r="F967" s="54">
        <f t="shared" si="52"/>
        <v>6.98</v>
      </c>
      <c r="G967" s="53"/>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49" t="s">
        <v>2504</v>
      </c>
      <c r="C968" s="52"/>
      <c r="D968" s="49">
        <v>1.0</v>
      </c>
      <c r="E968" s="50">
        <v>4.99</v>
      </c>
      <c r="F968" s="54">
        <f t="shared" si="52"/>
        <v>4.99</v>
      </c>
      <c r="G968" s="53"/>
      <c r="H968" s="54">
        <f>sum(F958:F968)</f>
        <v>56.79</v>
      </c>
      <c r="I968" s="52"/>
      <c r="J968" s="52"/>
      <c r="K968" s="52"/>
      <c r="L968" s="52"/>
      <c r="M968" s="52"/>
      <c r="N968" s="52"/>
      <c r="O968" s="52"/>
      <c r="P968" s="52"/>
      <c r="Q968" s="52"/>
      <c r="R968" s="52"/>
      <c r="S968" s="52"/>
      <c r="T968" s="52"/>
      <c r="U968" s="52"/>
      <c r="V968" s="52"/>
      <c r="W968" s="52"/>
      <c r="X968" s="52"/>
      <c r="Y968" s="52"/>
      <c r="Z968" s="52"/>
      <c r="AA968" s="52"/>
      <c r="AB968" s="52"/>
      <c r="AC968" s="52"/>
    </row>
    <row r="969">
      <c r="A969" s="48">
        <v>44078.0</v>
      </c>
      <c r="B969" s="49" t="s">
        <v>2505</v>
      </c>
      <c r="C969" s="52"/>
      <c r="D969" s="49">
        <v>10.0</v>
      </c>
      <c r="E969" s="50">
        <v>1.39</v>
      </c>
      <c r="F969" s="54">
        <f t="shared" si="52"/>
        <v>13.9</v>
      </c>
      <c r="G969" s="53"/>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49" t="s">
        <v>2506</v>
      </c>
      <c r="C970" s="52"/>
      <c r="D970" s="49">
        <v>1.0</v>
      </c>
      <c r="E970" s="52"/>
      <c r="F970" s="52"/>
      <c r="G970" s="53"/>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49" t="s">
        <v>2507</v>
      </c>
      <c r="C971" s="52"/>
      <c r="D971" s="49">
        <v>1.0</v>
      </c>
      <c r="E971" s="50">
        <v>21.99</v>
      </c>
      <c r="F971" s="54">
        <f t="shared" ref="F971:F973" si="53">multiply(D971, E971)</f>
        <v>21.99</v>
      </c>
      <c r="G971" s="53"/>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49" t="s">
        <v>2496</v>
      </c>
      <c r="C972" s="52"/>
      <c r="D972" s="49">
        <v>22.0</v>
      </c>
      <c r="E972" s="50">
        <v>2.99</v>
      </c>
      <c r="F972" s="54">
        <f t="shared" si="53"/>
        <v>65.78</v>
      </c>
      <c r="G972" s="53"/>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49" t="s">
        <v>1869</v>
      </c>
      <c r="C973" s="52"/>
      <c r="D973" s="49">
        <v>4.0</v>
      </c>
      <c r="E973" s="50">
        <v>4.49</v>
      </c>
      <c r="F973" s="54">
        <f t="shared" si="53"/>
        <v>17.96</v>
      </c>
      <c r="G973" s="53"/>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49" t="s">
        <v>2508</v>
      </c>
      <c r="C974" s="52"/>
      <c r="D974" s="49">
        <v>2.0</v>
      </c>
      <c r="E974" s="52"/>
      <c r="F974" s="52"/>
      <c r="G974" s="53"/>
      <c r="H974" s="54">
        <f>sum(F969:F974)</f>
        <v>119.63</v>
      </c>
      <c r="I974" s="52"/>
      <c r="J974" s="52"/>
      <c r="K974" s="52"/>
      <c r="L974" s="52"/>
      <c r="M974" s="52"/>
      <c r="N974" s="52"/>
      <c r="O974" s="52"/>
      <c r="P974" s="52"/>
      <c r="Q974" s="52"/>
      <c r="R974" s="52"/>
      <c r="S974" s="52"/>
      <c r="T974" s="52"/>
      <c r="U974" s="52"/>
      <c r="V974" s="52"/>
      <c r="W974" s="52"/>
      <c r="X974" s="52"/>
      <c r="Y974" s="52"/>
      <c r="Z974" s="52"/>
      <c r="AA974" s="52"/>
      <c r="AB974" s="52"/>
      <c r="AC974" s="52"/>
    </row>
    <row r="975">
      <c r="A975" s="48">
        <v>44083.0</v>
      </c>
      <c r="B975" s="49" t="s">
        <v>2509</v>
      </c>
      <c r="C975" s="49" t="s">
        <v>415</v>
      </c>
      <c r="D975" s="49">
        <v>6.0</v>
      </c>
      <c r="E975" s="50">
        <v>5.99</v>
      </c>
      <c r="F975" s="54">
        <f t="shared" ref="F975:F980" si="54">multiply(D975, E975)</f>
        <v>35.94</v>
      </c>
      <c r="G975" s="53"/>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49" t="s">
        <v>2510</v>
      </c>
      <c r="C976" s="49" t="s">
        <v>415</v>
      </c>
      <c r="D976" s="49">
        <v>1.0</v>
      </c>
      <c r="E976" s="50">
        <v>4.99</v>
      </c>
      <c r="F976" s="54">
        <f t="shared" si="54"/>
        <v>4.99</v>
      </c>
      <c r="G976" s="53"/>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49" t="s">
        <v>2511</v>
      </c>
      <c r="C977" s="49" t="s">
        <v>415</v>
      </c>
      <c r="D977" s="49">
        <v>15.0</v>
      </c>
      <c r="E977" s="50">
        <v>4.99</v>
      </c>
      <c r="F977" s="54">
        <f t="shared" si="54"/>
        <v>74.85</v>
      </c>
      <c r="G977" s="53"/>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49" t="s">
        <v>2512</v>
      </c>
      <c r="C978" s="49" t="s">
        <v>415</v>
      </c>
      <c r="D978" s="49">
        <v>1.0</v>
      </c>
      <c r="E978" s="50">
        <v>4.99</v>
      </c>
      <c r="F978" s="54">
        <f t="shared" si="54"/>
        <v>4.99</v>
      </c>
      <c r="G978" s="53"/>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49" t="s">
        <v>2513</v>
      </c>
      <c r="C979" s="49" t="s">
        <v>415</v>
      </c>
      <c r="D979" s="49">
        <v>30.0</v>
      </c>
      <c r="E979" s="50">
        <v>3.49</v>
      </c>
      <c r="F979" s="54">
        <f t="shared" si="54"/>
        <v>104.7</v>
      </c>
      <c r="G979" s="53"/>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49" t="s">
        <v>2514</v>
      </c>
      <c r="C980" s="49" t="s">
        <v>415</v>
      </c>
      <c r="D980" s="49">
        <v>28.0</v>
      </c>
      <c r="E980" s="50">
        <v>4.99</v>
      </c>
      <c r="F980" s="54">
        <f t="shared" si="54"/>
        <v>139.72</v>
      </c>
      <c r="G980" s="53"/>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49" t="s">
        <v>2510</v>
      </c>
      <c r="C981" s="49" t="s">
        <v>2515</v>
      </c>
      <c r="D981" s="49">
        <v>15.0</v>
      </c>
      <c r="E981" s="50">
        <v>4.99</v>
      </c>
      <c r="F981" s="52"/>
      <c r="G981" s="57">
        <f t="shared" ref="G981:G983" si="55">multiply(D981, E981)</f>
        <v>74.85</v>
      </c>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49" t="s">
        <v>2516</v>
      </c>
      <c r="C982" s="49" t="s">
        <v>2515</v>
      </c>
      <c r="D982" s="49">
        <v>14.0</v>
      </c>
      <c r="E982" s="50">
        <v>5.99</v>
      </c>
      <c r="F982" s="52"/>
      <c r="G982" s="57">
        <f t="shared" si="55"/>
        <v>83.86</v>
      </c>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49" t="s">
        <v>2517</v>
      </c>
      <c r="C983" s="49" t="s">
        <v>2515</v>
      </c>
      <c r="D983" s="49">
        <v>8.0</v>
      </c>
      <c r="E983" s="50">
        <v>3.99</v>
      </c>
      <c r="F983" s="52"/>
      <c r="G983" s="57">
        <f t="shared" si="55"/>
        <v>31.92</v>
      </c>
      <c r="H983" s="54">
        <f>sum(F975:G983)</f>
        <v>555.82</v>
      </c>
      <c r="I983" s="52"/>
      <c r="J983" s="52"/>
      <c r="K983" s="52"/>
      <c r="L983" s="52"/>
      <c r="M983" s="52"/>
      <c r="N983" s="52"/>
      <c r="O983" s="52"/>
      <c r="P983" s="52"/>
      <c r="Q983" s="52"/>
      <c r="R983" s="52"/>
      <c r="S983" s="52"/>
      <c r="T983" s="52"/>
      <c r="U983" s="52"/>
      <c r="V983" s="52"/>
      <c r="W983" s="52"/>
      <c r="X983" s="52"/>
      <c r="Y983" s="52"/>
      <c r="Z983" s="52"/>
      <c r="AA983" s="52"/>
      <c r="AB983" s="52"/>
      <c r="AC983" s="52"/>
    </row>
    <row r="984">
      <c r="A984" s="48">
        <v>44151.0</v>
      </c>
      <c r="B984" s="49" t="s">
        <v>2278</v>
      </c>
      <c r="C984" s="52"/>
      <c r="D984" s="49">
        <v>47.0</v>
      </c>
      <c r="E984" s="50">
        <v>7.95</v>
      </c>
      <c r="F984" s="54">
        <f t="shared" ref="F984:F999" si="56">multiply(D984, E984)</f>
        <v>373.65</v>
      </c>
      <c r="G984" s="53"/>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49" t="s">
        <v>2518</v>
      </c>
      <c r="C985" s="52"/>
      <c r="D985" s="49">
        <v>9.0</v>
      </c>
      <c r="E985" s="50">
        <v>5.95</v>
      </c>
      <c r="F985" s="54">
        <f t="shared" si="56"/>
        <v>53.55</v>
      </c>
      <c r="G985" s="53"/>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49" t="s">
        <v>2519</v>
      </c>
      <c r="C986" s="52"/>
      <c r="D986" s="49">
        <v>13.0</v>
      </c>
      <c r="E986" s="50">
        <v>12.95</v>
      </c>
      <c r="F986" s="54">
        <f t="shared" si="56"/>
        <v>168.35</v>
      </c>
      <c r="G986" s="53"/>
      <c r="H986" s="54">
        <f>sum(F984:F986)</f>
        <v>595.55</v>
      </c>
      <c r="I986" s="52"/>
      <c r="J986" s="52"/>
      <c r="K986" s="52"/>
      <c r="L986" s="52"/>
      <c r="M986" s="52"/>
      <c r="N986" s="52"/>
      <c r="O986" s="52"/>
      <c r="P986" s="52"/>
      <c r="Q986" s="52"/>
      <c r="R986" s="52"/>
      <c r="S986" s="52"/>
      <c r="T986" s="52"/>
      <c r="U986" s="52"/>
      <c r="V986" s="52"/>
      <c r="W986" s="52"/>
      <c r="X986" s="52"/>
      <c r="Y986" s="52"/>
      <c r="Z986" s="52"/>
      <c r="AA986" s="52"/>
      <c r="AB986" s="52"/>
      <c r="AC986" s="52"/>
    </row>
    <row r="987">
      <c r="A987" s="48">
        <v>44102.0</v>
      </c>
      <c r="B987" s="49" t="s">
        <v>2520</v>
      </c>
      <c r="C987" s="52"/>
      <c r="D987" s="49">
        <v>1.0</v>
      </c>
      <c r="E987" s="50">
        <v>4.99</v>
      </c>
      <c r="F987" s="54">
        <f t="shared" si="56"/>
        <v>4.99</v>
      </c>
      <c r="G987" s="53"/>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49" t="s">
        <v>2521</v>
      </c>
      <c r="C988" s="52"/>
      <c r="D988" s="49">
        <v>1.0</v>
      </c>
      <c r="E988" s="50">
        <v>4.99</v>
      </c>
      <c r="F988" s="54">
        <f t="shared" si="56"/>
        <v>4.99</v>
      </c>
      <c r="G988" s="53"/>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49" t="s">
        <v>2522</v>
      </c>
      <c r="C989" s="52"/>
      <c r="D989" s="49">
        <v>1.0</v>
      </c>
      <c r="E989" s="50">
        <v>12.49</v>
      </c>
      <c r="F989" s="54">
        <f t="shared" si="56"/>
        <v>12.49</v>
      </c>
      <c r="G989" s="53"/>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49" t="s">
        <v>2523</v>
      </c>
      <c r="C990" s="52"/>
      <c r="D990" s="49">
        <v>1.0</v>
      </c>
      <c r="E990" s="50">
        <v>4.29</v>
      </c>
      <c r="F990" s="54">
        <f t="shared" si="56"/>
        <v>4.29</v>
      </c>
      <c r="G990" s="53"/>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49" t="s">
        <v>2524</v>
      </c>
      <c r="C991" s="52"/>
      <c r="D991" s="49">
        <v>2.0</v>
      </c>
      <c r="E991" s="50">
        <v>2.99</v>
      </c>
      <c r="F991" s="54">
        <f t="shared" si="56"/>
        <v>5.98</v>
      </c>
      <c r="G991" s="53"/>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49" t="s">
        <v>2525</v>
      </c>
      <c r="C992" s="52"/>
      <c r="D992" s="49">
        <v>1.0</v>
      </c>
      <c r="E992" s="50">
        <v>9.99</v>
      </c>
      <c r="F992" s="54">
        <f t="shared" si="56"/>
        <v>9.99</v>
      </c>
      <c r="G992" s="53"/>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49" t="s">
        <v>2526</v>
      </c>
      <c r="C993" s="52"/>
      <c r="D993" s="49">
        <v>1.0</v>
      </c>
      <c r="E993" s="50">
        <v>7.79</v>
      </c>
      <c r="F993" s="54">
        <f t="shared" si="56"/>
        <v>7.79</v>
      </c>
      <c r="G993" s="53"/>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49" t="s">
        <v>2527</v>
      </c>
      <c r="C994" s="52"/>
      <c r="D994" s="49">
        <v>1.0</v>
      </c>
      <c r="E994" s="50">
        <v>4.99</v>
      </c>
      <c r="F994" s="54">
        <f t="shared" si="56"/>
        <v>4.99</v>
      </c>
      <c r="G994" s="53"/>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49" t="s">
        <v>2528</v>
      </c>
      <c r="C995" s="52"/>
      <c r="D995" s="49">
        <v>1.0</v>
      </c>
      <c r="E995" s="50">
        <v>20.99</v>
      </c>
      <c r="F995" s="54">
        <f t="shared" si="56"/>
        <v>20.99</v>
      </c>
      <c r="G995" s="53"/>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49" t="s">
        <v>2529</v>
      </c>
      <c r="C996" s="52"/>
      <c r="D996" s="49">
        <v>1.0</v>
      </c>
      <c r="E996" s="50">
        <v>2.99</v>
      </c>
      <c r="F996" s="54">
        <f t="shared" si="56"/>
        <v>2.99</v>
      </c>
      <c r="G996" s="53"/>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49" t="s">
        <v>2530</v>
      </c>
      <c r="C997" s="52"/>
      <c r="D997" s="49">
        <v>1.0</v>
      </c>
      <c r="E997" s="50">
        <v>12.99</v>
      </c>
      <c r="F997" s="54">
        <f t="shared" si="56"/>
        <v>12.99</v>
      </c>
      <c r="G997" s="53"/>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49" t="s">
        <v>2531</v>
      </c>
      <c r="C998" s="52"/>
      <c r="D998" s="49">
        <v>1.0</v>
      </c>
      <c r="E998" s="50">
        <v>9.99</v>
      </c>
      <c r="F998" s="54">
        <f t="shared" si="56"/>
        <v>9.99</v>
      </c>
      <c r="G998" s="53"/>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49" t="s">
        <v>2532</v>
      </c>
      <c r="C999" s="52"/>
      <c r="D999" s="49">
        <v>1.0</v>
      </c>
      <c r="E999" s="50">
        <v>12.0</v>
      </c>
      <c r="F999" s="54">
        <f t="shared" si="56"/>
        <v>12</v>
      </c>
      <c r="G999" s="53"/>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49" t="s">
        <v>2533</v>
      </c>
      <c r="C1000" s="52"/>
      <c r="D1000" s="49">
        <v>1.0</v>
      </c>
      <c r="E1000" s="52"/>
      <c r="F1000" s="52"/>
      <c r="G1000" s="53"/>
      <c r="H1000" s="54">
        <f>sum(F987:F1000)</f>
        <v>114.47</v>
      </c>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48">
        <v>44109.0</v>
      </c>
      <c r="B1001" s="49" t="s">
        <v>2534</v>
      </c>
      <c r="C1001" s="52"/>
      <c r="D1001" s="49">
        <v>6.0</v>
      </c>
      <c r="E1001" s="50">
        <v>11.49</v>
      </c>
      <c r="F1001" s="54">
        <f t="shared" ref="F1001:F1102" si="57">multiply(D1001, E1001)</f>
        <v>68.94</v>
      </c>
      <c r="G1001" s="53"/>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49" t="s">
        <v>2535</v>
      </c>
      <c r="C1002" s="52"/>
      <c r="D1002" s="49">
        <v>1.0</v>
      </c>
      <c r="E1002" s="50">
        <v>11.99</v>
      </c>
      <c r="F1002" s="54">
        <f t="shared" si="57"/>
        <v>11.99</v>
      </c>
      <c r="G1002" s="53"/>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49" t="s">
        <v>2536</v>
      </c>
      <c r="C1003" s="52"/>
      <c r="D1003" s="49">
        <v>1.0</v>
      </c>
      <c r="E1003" s="50">
        <v>11.49</v>
      </c>
      <c r="F1003" s="54">
        <f t="shared" si="57"/>
        <v>11.49</v>
      </c>
      <c r="G1003" s="53"/>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row r="1004">
      <c r="A1004" s="52"/>
      <c r="B1004" s="49" t="s">
        <v>2537</v>
      </c>
      <c r="C1004" s="52"/>
      <c r="D1004" s="49">
        <v>2.0</v>
      </c>
      <c r="E1004" s="50">
        <v>11.49</v>
      </c>
      <c r="F1004" s="54">
        <f t="shared" si="57"/>
        <v>22.98</v>
      </c>
      <c r="G1004" s="53"/>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row>
    <row r="1005">
      <c r="A1005" s="52"/>
      <c r="B1005" s="49" t="s">
        <v>2538</v>
      </c>
      <c r="C1005" s="52"/>
      <c r="D1005" s="49">
        <v>7.0</v>
      </c>
      <c r="E1005" s="50">
        <v>4.99</v>
      </c>
      <c r="F1005" s="54">
        <f t="shared" si="57"/>
        <v>34.93</v>
      </c>
      <c r="G1005" s="53"/>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row>
    <row r="1006">
      <c r="A1006" s="52"/>
      <c r="B1006" s="49" t="s">
        <v>2539</v>
      </c>
      <c r="C1006" s="52"/>
      <c r="D1006" s="49">
        <v>3.0</v>
      </c>
      <c r="E1006" s="50">
        <v>12.49</v>
      </c>
      <c r="F1006" s="54">
        <f t="shared" si="57"/>
        <v>37.47</v>
      </c>
      <c r="G1006" s="53"/>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row>
    <row r="1007">
      <c r="A1007" s="52"/>
      <c r="B1007" s="49" t="s">
        <v>2540</v>
      </c>
      <c r="C1007" s="52"/>
      <c r="D1007" s="49">
        <v>5.0</v>
      </c>
      <c r="E1007" s="50">
        <v>12.99</v>
      </c>
      <c r="F1007" s="54">
        <f t="shared" si="57"/>
        <v>64.95</v>
      </c>
      <c r="G1007" s="53"/>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row>
    <row r="1008">
      <c r="A1008" s="52"/>
      <c r="B1008" s="49" t="s">
        <v>2541</v>
      </c>
      <c r="C1008" s="52"/>
      <c r="D1008" s="49">
        <v>1.0</v>
      </c>
      <c r="E1008" s="50">
        <v>9.49</v>
      </c>
      <c r="F1008" s="54">
        <f t="shared" si="57"/>
        <v>9.49</v>
      </c>
      <c r="G1008" s="53"/>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row>
    <row r="1009">
      <c r="A1009" s="52"/>
      <c r="B1009" s="49" t="s">
        <v>2542</v>
      </c>
      <c r="C1009" s="52"/>
      <c r="D1009" s="49">
        <v>1.0</v>
      </c>
      <c r="E1009" s="50">
        <v>11.99</v>
      </c>
      <c r="F1009" s="54">
        <f t="shared" si="57"/>
        <v>11.99</v>
      </c>
      <c r="G1009" s="53"/>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row>
    <row r="1010">
      <c r="A1010" s="52"/>
      <c r="B1010" s="49" t="s">
        <v>2543</v>
      </c>
      <c r="C1010" s="52"/>
      <c r="D1010" s="49">
        <v>1.0</v>
      </c>
      <c r="E1010" s="50">
        <v>11.99</v>
      </c>
      <c r="F1010" s="54">
        <f t="shared" si="57"/>
        <v>11.99</v>
      </c>
      <c r="G1010" s="53"/>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row>
    <row r="1011">
      <c r="A1011" s="52"/>
      <c r="B1011" s="49" t="s">
        <v>2544</v>
      </c>
      <c r="C1011" s="49" t="s">
        <v>2545</v>
      </c>
      <c r="D1011" s="49">
        <v>2.0</v>
      </c>
      <c r="E1011" s="50">
        <v>15.69</v>
      </c>
      <c r="F1011" s="54">
        <f t="shared" si="57"/>
        <v>31.38</v>
      </c>
      <c r="G1011" s="53"/>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row>
    <row r="1012">
      <c r="A1012" s="52"/>
      <c r="B1012" s="49" t="s">
        <v>2546</v>
      </c>
      <c r="C1012" s="52"/>
      <c r="D1012" s="49">
        <v>2.0</v>
      </c>
      <c r="E1012" s="50">
        <v>12.49</v>
      </c>
      <c r="F1012" s="54">
        <f t="shared" si="57"/>
        <v>24.98</v>
      </c>
      <c r="G1012" s="53"/>
      <c r="H1012" s="52"/>
      <c r="I1012" s="52"/>
      <c r="J1012" s="52"/>
      <c r="K1012" s="52"/>
      <c r="L1012" s="52"/>
      <c r="M1012" s="52"/>
      <c r="N1012" s="52"/>
      <c r="O1012" s="52"/>
      <c r="P1012" s="52"/>
      <c r="Q1012" s="52"/>
      <c r="R1012" s="52"/>
      <c r="S1012" s="52"/>
      <c r="T1012" s="52"/>
      <c r="U1012" s="52"/>
      <c r="V1012" s="52"/>
      <c r="W1012" s="52"/>
      <c r="X1012" s="52"/>
      <c r="Y1012" s="52"/>
      <c r="Z1012" s="52"/>
      <c r="AA1012" s="52"/>
      <c r="AB1012" s="52"/>
      <c r="AC1012" s="52"/>
    </row>
    <row r="1013">
      <c r="A1013" s="52"/>
      <c r="B1013" s="49" t="s">
        <v>2547</v>
      </c>
      <c r="C1013" s="52"/>
      <c r="D1013" s="49">
        <v>2.0</v>
      </c>
      <c r="E1013" s="50">
        <v>7.99</v>
      </c>
      <c r="F1013" s="54">
        <f t="shared" si="57"/>
        <v>15.98</v>
      </c>
      <c r="G1013" s="53"/>
      <c r="H1013" s="52"/>
      <c r="I1013" s="52"/>
      <c r="J1013" s="52"/>
      <c r="K1013" s="52"/>
      <c r="L1013" s="52"/>
      <c r="M1013" s="52"/>
      <c r="N1013" s="52"/>
      <c r="O1013" s="52"/>
      <c r="P1013" s="52"/>
      <c r="Q1013" s="52"/>
      <c r="R1013" s="52"/>
      <c r="S1013" s="52"/>
      <c r="T1013" s="52"/>
      <c r="U1013" s="52"/>
      <c r="V1013" s="52"/>
      <c r="W1013" s="52"/>
      <c r="X1013" s="52"/>
      <c r="Y1013" s="52"/>
      <c r="Z1013" s="52"/>
      <c r="AA1013" s="52"/>
      <c r="AB1013" s="52"/>
      <c r="AC1013" s="52"/>
    </row>
    <row r="1014">
      <c r="A1014" s="52"/>
      <c r="B1014" s="49" t="s">
        <v>2548</v>
      </c>
      <c r="C1014" s="52"/>
      <c r="D1014" s="49">
        <v>1.0</v>
      </c>
      <c r="E1014" s="50">
        <v>7.99</v>
      </c>
      <c r="F1014" s="54">
        <f t="shared" si="57"/>
        <v>7.99</v>
      </c>
      <c r="G1014" s="53"/>
      <c r="H1014" s="52"/>
      <c r="I1014" s="52"/>
      <c r="J1014" s="52"/>
      <c r="K1014" s="52"/>
      <c r="L1014" s="52"/>
      <c r="M1014" s="52"/>
      <c r="N1014" s="52"/>
      <c r="O1014" s="52"/>
      <c r="P1014" s="52"/>
      <c r="Q1014" s="52"/>
      <c r="R1014" s="52"/>
      <c r="S1014" s="52"/>
      <c r="T1014" s="52"/>
      <c r="U1014" s="52"/>
      <c r="V1014" s="52"/>
      <c r="W1014" s="52"/>
      <c r="X1014" s="52"/>
      <c r="Y1014" s="52"/>
      <c r="Z1014" s="52"/>
      <c r="AA1014" s="52"/>
      <c r="AB1014" s="52"/>
      <c r="AC1014" s="52"/>
    </row>
    <row r="1015">
      <c r="A1015" s="52"/>
      <c r="B1015" s="49" t="s">
        <v>2549</v>
      </c>
      <c r="C1015" s="52"/>
      <c r="D1015" s="49">
        <v>1.0</v>
      </c>
      <c r="E1015" s="50">
        <v>12.79</v>
      </c>
      <c r="F1015" s="54">
        <f t="shared" si="57"/>
        <v>12.79</v>
      </c>
      <c r="G1015" s="53"/>
      <c r="H1015" s="52"/>
      <c r="I1015" s="52"/>
      <c r="J1015" s="52"/>
      <c r="K1015" s="52"/>
      <c r="L1015" s="52"/>
      <c r="M1015" s="52"/>
      <c r="N1015" s="52"/>
      <c r="O1015" s="52"/>
      <c r="P1015" s="52"/>
      <c r="Q1015" s="52"/>
      <c r="R1015" s="52"/>
      <c r="S1015" s="52"/>
      <c r="T1015" s="52"/>
      <c r="U1015" s="52"/>
      <c r="V1015" s="52"/>
      <c r="W1015" s="52"/>
      <c r="X1015" s="52"/>
      <c r="Y1015" s="52"/>
      <c r="Z1015" s="52"/>
      <c r="AA1015" s="52"/>
      <c r="AB1015" s="52"/>
      <c r="AC1015" s="52"/>
    </row>
    <row r="1016">
      <c r="A1016" s="52"/>
      <c r="B1016" s="49" t="s">
        <v>2550</v>
      </c>
      <c r="C1016" s="52"/>
      <c r="D1016" s="49">
        <v>1.0</v>
      </c>
      <c r="E1016" s="50">
        <v>18.99</v>
      </c>
      <c r="F1016" s="54">
        <f t="shared" si="57"/>
        <v>18.99</v>
      </c>
      <c r="G1016" s="53"/>
      <c r="H1016" s="54">
        <f>sum(F1001:G1016)</f>
        <v>398.33</v>
      </c>
      <c r="I1016" s="52"/>
      <c r="J1016" s="52"/>
      <c r="K1016" s="52"/>
      <c r="L1016" s="52"/>
      <c r="M1016" s="52"/>
      <c r="N1016" s="52"/>
      <c r="O1016" s="52"/>
      <c r="P1016" s="52"/>
      <c r="Q1016" s="52"/>
      <c r="R1016" s="52"/>
      <c r="S1016" s="52"/>
      <c r="T1016" s="52"/>
      <c r="U1016" s="52"/>
      <c r="V1016" s="52"/>
      <c r="W1016" s="52"/>
      <c r="X1016" s="52"/>
      <c r="Y1016" s="52"/>
      <c r="Z1016" s="52"/>
      <c r="AA1016" s="52"/>
      <c r="AB1016" s="52"/>
      <c r="AC1016" s="52"/>
    </row>
    <row r="1017">
      <c r="A1017" s="48">
        <v>44118.0</v>
      </c>
      <c r="B1017" s="49" t="s">
        <v>2551</v>
      </c>
      <c r="C1017" s="52"/>
      <c r="D1017" s="49">
        <v>10.0</v>
      </c>
      <c r="E1017" s="50">
        <v>4.99</v>
      </c>
      <c r="F1017" s="54">
        <f t="shared" si="57"/>
        <v>49.9</v>
      </c>
      <c r="G1017" s="53"/>
      <c r="H1017" s="52"/>
      <c r="I1017" s="52"/>
      <c r="J1017" s="52"/>
      <c r="K1017" s="52"/>
      <c r="L1017" s="52"/>
      <c r="M1017" s="52"/>
      <c r="N1017" s="52"/>
      <c r="O1017" s="52"/>
      <c r="P1017" s="52"/>
      <c r="Q1017" s="52"/>
      <c r="R1017" s="52"/>
      <c r="S1017" s="52"/>
      <c r="T1017" s="52"/>
      <c r="U1017" s="52"/>
      <c r="V1017" s="52"/>
      <c r="W1017" s="52"/>
      <c r="X1017" s="52"/>
      <c r="Y1017" s="52"/>
      <c r="Z1017" s="52"/>
      <c r="AA1017" s="52"/>
      <c r="AB1017" s="52"/>
      <c r="AC1017" s="52"/>
    </row>
    <row r="1018">
      <c r="A1018" s="52"/>
      <c r="B1018" s="49" t="s">
        <v>2552</v>
      </c>
      <c r="C1018" s="52"/>
      <c r="D1018" s="49">
        <v>2.0</v>
      </c>
      <c r="E1018" s="50">
        <v>6.99</v>
      </c>
      <c r="F1018" s="54">
        <f t="shared" si="57"/>
        <v>13.98</v>
      </c>
      <c r="G1018" s="53"/>
      <c r="H1018" s="52"/>
      <c r="I1018" s="52"/>
      <c r="J1018" s="52"/>
      <c r="K1018" s="52"/>
      <c r="L1018" s="52"/>
      <c r="M1018" s="52"/>
      <c r="N1018" s="52"/>
      <c r="O1018" s="52"/>
      <c r="P1018" s="52"/>
      <c r="Q1018" s="52"/>
      <c r="R1018" s="52"/>
      <c r="S1018" s="52"/>
      <c r="T1018" s="52"/>
      <c r="U1018" s="52"/>
      <c r="V1018" s="52"/>
      <c r="W1018" s="52"/>
      <c r="X1018" s="52"/>
      <c r="Y1018" s="52"/>
      <c r="Z1018" s="52"/>
      <c r="AA1018" s="52"/>
      <c r="AB1018" s="52"/>
      <c r="AC1018" s="52"/>
    </row>
    <row r="1019">
      <c r="A1019" s="52"/>
      <c r="B1019" s="49" t="s">
        <v>2553</v>
      </c>
      <c r="C1019" s="52"/>
      <c r="D1019" s="49">
        <v>1.0</v>
      </c>
      <c r="E1019" s="50">
        <v>20.89</v>
      </c>
      <c r="F1019" s="54">
        <f t="shared" si="57"/>
        <v>20.89</v>
      </c>
      <c r="G1019" s="53"/>
      <c r="H1019" s="52"/>
      <c r="I1019" s="52"/>
      <c r="J1019" s="52"/>
      <c r="K1019" s="52"/>
      <c r="L1019" s="52"/>
      <c r="M1019" s="52"/>
      <c r="N1019" s="52"/>
      <c r="O1019" s="52"/>
      <c r="P1019" s="52"/>
      <c r="Q1019" s="52"/>
      <c r="R1019" s="52"/>
      <c r="S1019" s="52"/>
      <c r="T1019" s="52"/>
      <c r="U1019" s="52"/>
      <c r="V1019" s="52"/>
      <c r="W1019" s="52"/>
      <c r="X1019" s="52"/>
      <c r="Y1019" s="52"/>
      <c r="Z1019" s="52"/>
      <c r="AA1019" s="52"/>
      <c r="AB1019" s="52"/>
      <c r="AC1019" s="52"/>
    </row>
    <row r="1020">
      <c r="A1020" s="52"/>
      <c r="B1020" s="49" t="s">
        <v>2554</v>
      </c>
      <c r="C1020" s="52"/>
      <c r="D1020" s="49">
        <v>1.0</v>
      </c>
      <c r="E1020" s="50">
        <v>2.18</v>
      </c>
      <c r="F1020" s="54">
        <f t="shared" si="57"/>
        <v>2.18</v>
      </c>
      <c r="G1020" s="53"/>
      <c r="H1020" s="52"/>
      <c r="I1020" s="52"/>
      <c r="J1020" s="52"/>
      <c r="K1020" s="52"/>
      <c r="L1020" s="52"/>
      <c r="M1020" s="52"/>
      <c r="N1020" s="52"/>
      <c r="O1020" s="52"/>
      <c r="P1020" s="52"/>
      <c r="Q1020" s="52"/>
      <c r="R1020" s="52"/>
      <c r="S1020" s="52"/>
      <c r="T1020" s="52"/>
      <c r="U1020" s="52"/>
      <c r="V1020" s="52"/>
      <c r="W1020" s="52"/>
      <c r="X1020" s="52"/>
      <c r="Y1020" s="52"/>
      <c r="Z1020" s="52"/>
      <c r="AA1020" s="52"/>
      <c r="AB1020" s="52"/>
      <c r="AC1020" s="52"/>
    </row>
    <row r="1021">
      <c r="A1021" s="52"/>
      <c r="B1021" s="49" t="s">
        <v>2555</v>
      </c>
      <c r="C1021" s="52"/>
      <c r="D1021" s="49">
        <v>1.0</v>
      </c>
      <c r="E1021" s="50">
        <v>7.99</v>
      </c>
      <c r="F1021" s="54">
        <f t="shared" si="57"/>
        <v>7.99</v>
      </c>
      <c r="G1021" s="53"/>
      <c r="H1021" s="52"/>
      <c r="I1021" s="52"/>
      <c r="J1021" s="52"/>
      <c r="K1021" s="52"/>
      <c r="L1021" s="52"/>
      <c r="M1021" s="52"/>
      <c r="N1021" s="52"/>
      <c r="O1021" s="52"/>
      <c r="P1021" s="52"/>
      <c r="Q1021" s="52"/>
      <c r="R1021" s="52"/>
      <c r="S1021" s="52"/>
      <c r="T1021" s="52"/>
      <c r="U1021" s="52"/>
      <c r="V1021" s="52"/>
      <c r="W1021" s="52"/>
      <c r="X1021" s="52"/>
      <c r="Y1021" s="52"/>
      <c r="Z1021" s="52"/>
      <c r="AA1021" s="52"/>
      <c r="AB1021" s="52"/>
      <c r="AC1021" s="52"/>
    </row>
    <row r="1022">
      <c r="A1022" s="52"/>
      <c r="B1022" s="49" t="s">
        <v>2556</v>
      </c>
      <c r="C1022" s="52"/>
      <c r="D1022" s="49">
        <v>1.0</v>
      </c>
      <c r="E1022" s="50">
        <v>4.99</v>
      </c>
      <c r="F1022" s="54">
        <f t="shared" si="57"/>
        <v>4.99</v>
      </c>
      <c r="G1022" s="53"/>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row>
    <row r="1023">
      <c r="A1023" s="52"/>
      <c r="B1023" s="49" t="s">
        <v>423</v>
      </c>
      <c r="C1023" s="52"/>
      <c r="D1023" s="49">
        <v>1.0</v>
      </c>
      <c r="E1023" s="50">
        <v>4.99</v>
      </c>
      <c r="F1023" s="54">
        <f t="shared" si="57"/>
        <v>4.99</v>
      </c>
      <c r="G1023" s="53"/>
      <c r="H1023" s="52"/>
      <c r="I1023" s="52"/>
      <c r="J1023" s="52"/>
      <c r="K1023" s="52"/>
      <c r="L1023" s="52"/>
      <c r="M1023" s="52"/>
      <c r="N1023" s="52"/>
      <c r="O1023" s="52"/>
      <c r="P1023" s="52"/>
      <c r="Q1023" s="52"/>
      <c r="R1023" s="52"/>
      <c r="S1023" s="52"/>
      <c r="T1023" s="52"/>
      <c r="U1023" s="52"/>
      <c r="V1023" s="52"/>
      <c r="W1023" s="52"/>
      <c r="X1023" s="52"/>
      <c r="Y1023" s="52"/>
      <c r="Z1023" s="52"/>
      <c r="AA1023" s="52"/>
      <c r="AB1023" s="52"/>
      <c r="AC1023" s="52"/>
    </row>
    <row r="1024">
      <c r="A1024" s="52"/>
      <c r="B1024" s="49" t="s">
        <v>2200</v>
      </c>
      <c r="C1024" s="52"/>
      <c r="D1024" s="49">
        <v>3.0</v>
      </c>
      <c r="E1024" s="50">
        <v>2.99</v>
      </c>
      <c r="F1024" s="54">
        <f t="shared" si="57"/>
        <v>8.97</v>
      </c>
      <c r="G1024" s="53"/>
      <c r="H1024" s="52"/>
      <c r="I1024" s="52"/>
      <c r="J1024" s="52"/>
      <c r="K1024" s="52"/>
      <c r="L1024" s="52"/>
      <c r="M1024" s="52"/>
      <c r="N1024" s="52"/>
      <c r="O1024" s="52"/>
      <c r="P1024" s="52"/>
      <c r="Q1024" s="52"/>
      <c r="R1024" s="52"/>
      <c r="S1024" s="52"/>
      <c r="T1024" s="52"/>
      <c r="U1024" s="52"/>
      <c r="V1024" s="52"/>
      <c r="W1024" s="52"/>
      <c r="X1024" s="52"/>
      <c r="Y1024" s="52"/>
      <c r="Z1024" s="52"/>
      <c r="AA1024" s="52"/>
      <c r="AB1024" s="52"/>
      <c r="AC1024" s="52"/>
    </row>
    <row r="1025">
      <c r="A1025" s="52"/>
      <c r="B1025" s="49" t="s">
        <v>2557</v>
      </c>
      <c r="C1025" s="52"/>
      <c r="D1025" s="49">
        <v>4.0</v>
      </c>
      <c r="E1025" s="50">
        <v>3.99</v>
      </c>
      <c r="F1025" s="54">
        <f t="shared" si="57"/>
        <v>15.96</v>
      </c>
      <c r="G1025" s="53"/>
      <c r="H1025" s="54">
        <f>sum(F1017:F1025)</f>
        <v>129.85</v>
      </c>
      <c r="I1025" s="52"/>
      <c r="J1025" s="52"/>
      <c r="K1025" s="52"/>
      <c r="L1025" s="52"/>
      <c r="M1025" s="52"/>
      <c r="N1025" s="52"/>
      <c r="O1025" s="52"/>
      <c r="P1025" s="52"/>
      <c r="Q1025" s="52"/>
      <c r="R1025" s="52"/>
      <c r="S1025" s="52"/>
      <c r="T1025" s="52"/>
      <c r="U1025" s="52"/>
      <c r="V1025" s="52"/>
      <c r="W1025" s="52"/>
      <c r="X1025" s="52"/>
      <c r="Y1025" s="52"/>
      <c r="Z1025" s="52"/>
      <c r="AA1025" s="52"/>
      <c r="AB1025" s="52"/>
      <c r="AC1025" s="52"/>
    </row>
    <row r="1026">
      <c r="A1026" s="48">
        <v>44167.0</v>
      </c>
      <c r="B1026" s="49" t="s">
        <v>2558</v>
      </c>
      <c r="C1026" s="52"/>
      <c r="D1026" s="49">
        <v>8.0</v>
      </c>
      <c r="E1026" s="50">
        <v>5.49</v>
      </c>
      <c r="F1026" s="54">
        <f t="shared" si="57"/>
        <v>43.92</v>
      </c>
      <c r="G1026" s="53"/>
      <c r="H1026" s="52"/>
      <c r="I1026" s="52"/>
      <c r="J1026" s="52"/>
      <c r="K1026" s="52"/>
      <c r="L1026" s="52"/>
      <c r="M1026" s="52"/>
      <c r="N1026" s="52"/>
      <c r="O1026" s="52"/>
      <c r="P1026" s="52"/>
      <c r="Q1026" s="52"/>
      <c r="R1026" s="52"/>
      <c r="S1026" s="52"/>
      <c r="T1026" s="52"/>
      <c r="U1026" s="52"/>
      <c r="V1026" s="52"/>
      <c r="W1026" s="52"/>
      <c r="X1026" s="52"/>
      <c r="Y1026" s="52"/>
      <c r="Z1026" s="52"/>
      <c r="AA1026" s="52"/>
      <c r="AB1026" s="52"/>
      <c r="AC1026" s="52"/>
    </row>
    <row r="1027">
      <c r="A1027" s="52"/>
      <c r="B1027" s="49" t="s">
        <v>2559</v>
      </c>
      <c r="C1027" s="52"/>
      <c r="D1027" s="49">
        <v>1.0</v>
      </c>
      <c r="E1027" s="50">
        <v>5.49</v>
      </c>
      <c r="F1027" s="54">
        <f t="shared" si="57"/>
        <v>5.49</v>
      </c>
      <c r="G1027" s="53"/>
      <c r="H1027" s="52"/>
      <c r="I1027" s="52"/>
      <c r="J1027" s="52"/>
      <c r="K1027" s="52"/>
      <c r="L1027" s="52"/>
      <c r="M1027" s="52"/>
      <c r="N1027" s="52"/>
      <c r="O1027" s="52"/>
      <c r="P1027" s="52"/>
      <c r="Q1027" s="52"/>
      <c r="R1027" s="52"/>
      <c r="S1027" s="52"/>
      <c r="T1027" s="52"/>
      <c r="U1027" s="52"/>
      <c r="V1027" s="52"/>
      <c r="W1027" s="52"/>
      <c r="X1027" s="52"/>
      <c r="Y1027" s="52"/>
      <c r="Z1027" s="52"/>
      <c r="AA1027" s="52"/>
      <c r="AB1027" s="52"/>
      <c r="AC1027" s="52"/>
    </row>
    <row r="1028">
      <c r="A1028" s="52"/>
      <c r="B1028" s="49" t="s">
        <v>2560</v>
      </c>
      <c r="C1028" s="52"/>
      <c r="D1028" s="49">
        <v>6.0</v>
      </c>
      <c r="E1028" s="50">
        <v>5.49</v>
      </c>
      <c r="F1028" s="54">
        <f t="shared" si="57"/>
        <v>32.94</v>
      </c>
      <c r="G1028" s="53"/>
      <c r="H1028" s="52"/>
      <c r="I1028" s="52"/>
      <c r="J1028" s="52"/>
      <c r="K1028" s="52"/>
      <c r="L1028" s="52"/>
      <c r="M1028" s="52"/>
      <c r="N1028" s="52"/>
      <c r="O1028" s="52"/>
      <c r="P1028" s="52"/>
      <c r="Q1028" s="52"/>
      <c r="R1028" s="52"/>
      <c r="S1028" s="52"/>
      <c r="T1028" s="52"/>
      <c r="U1028" s="52"/>
      <c r="V1028" s="52"/>
      <c r="W1028" s="52"/>
      <c r="X1028" s="52"/>
      <c r="Y1028" s="52"/>
      <c r="Z1028" s="52"/>
      <c r="AA1028" s="52"/>
      <c r="AB1028" s="52"/>
      <c r="AC1028" s="52"/>
    </row>
    <row r="1029">
      <c r="A1029" s="52"/>
      <c r="B1029" s="49" t="s">
        <v>2561</v>
      </c>
      <c r="C1029" s="52"/>
      <c r="D1029" s="49">
        <v>1.0</v>
      </c>
      <c r="E1029" s="50">
        <v>3.99</v>
      </c>
      <c r="F1029" s="54">
        <f t="shared" si="57"/>
        <v>3.99</v>
      </c>
      <c r="G1029" s="53"/>
      <c r="H1029" s="52"/>
      <c r="I1029" s="52"/>
      <c r="J1029" s="52"/>
      <c r="K1029" s="52"/>
      <c r="L1029" s="52"/>
      <c r="M1029" s="52"/>
      <c r="N1029" s="52"/>
      <c r="O1029" s="52"/>
      <c r="P1029" s="52"/>
      <c r="Q1029" s="52"/>
      <c r="R1029" s="52"/>
      <c r="S1029" s="52"/>
      <c r="T1029" s="52"/>
      <c r="U1029" s="52"/>
      <c r="V1029" s="52"/>
      <c r="W1029" s="52"/>
      <c r="X1029" s="52"/>
      <c r="Y1029" s="52"/>
      <c r="Z1029" s="52"/>
      <c r="AA1029" s="52"/>
      <c r="AB1029" s="52"/>
      <c r="AC1029" s="52"/>
    </row>
    <row r="1030">
      <c r="A1030" s="52"/>
      <c r="B1030" s="49" t="s">
        <v>2562</v>
      </c>
      <c r="C1030" s="52"/>
      <c r="D1030" s="49">
        <v>1.0</v>
      </c>
      <c r="E1030" s="50">
        <v>7.99</v>
      </c>
      <c r="F1030" s="54">
        <f t="shared" si="57"/>
        <v>7.99</v>
      </c>
      <c r="G1030" s="53"/>
      <c r="H1030" s="52"/>
      <c r="I1030" s="52"/>
      <c r="J1030" s="52"/>
      <c r="K1030" s="52"/>
      <c r="L1030" s="52"/>
      <c r="M1030" s="52"/>
      <c r="N1030" s="52"/>
      <c r="O1030" s="52"/>
      <c r="P1030" s="52"/>
      <c r="Q1030" s="52"/>
      <c r="R1030" s="52"/>
      <c r="S1030" s="52"/>
      <c r="T1030" s="52"/>
      <c r="U1030" s="52"/>
      <c r="V1030" s="52"/>
      <c r="W1030" s="52"/>
      <c r="X1030" s="52"/>
      <c r="Y1030" s="52"/>
      <c r="Z1030" s="52"/>
      <c r="AA1030" s="52"/>
      <c r="AB1030" s="52"/>
      <c r="AC1030" s="52"/>
    </row>
    <row r="1031">
      <c r="A1031" s="52"/>
      <c r="B1031" s="49" t="s">
        <v>2563</v>
      </c>
      <c r="C1031" s="52"/>
      <c r="D1031" s="49">
        <v>4.0</v>
      </c>
      <c r="E1031" s="50">
        <v>1.99</v>
      </c>
      <c r="F1031" s="54">
        <f t="shared" si="57"/>
        <v>7.96</v>
      </c>
      <c r="G1031" s="53"/>
      <c r="H1031" s="52"/>
      <c r="I1031" s="52"/>
      <c r="J1031" s="52"/>
      <c r="K1031" s="52"/>
      <c r="L1031" s="52"/>
      <c r="M1031" s="52"/>
      <c r="N1031" s="52"/>
      <c r="O1031" s="52"/>
      <c r="P1031" s="52"/>
      <c r="Q1031" s="52"/>
      <c r="R1031" s="52"/>
      <c r="S1031" s="52"/>
      <c r="T1031" s="52"/>
      <c r="U1031" s="52"/>
      <c r="V1031" s="52"/>
      <c r="W1031" s="52"/>
      <c r="X1031" s="52"/>
      <c r="Y1031" s="52"/>
      <c r="Z1031" s="52"/>
      <c r="AA1031" s="52"/>
      <c r="AB1031" s="52"/>
      <c r="AC1031" s="52"/>
    </row>
    <row r="1032">
      <c r="A1032" s="52"/>
      <c r="B1032" s="49" t="s">
        <v>2564</v>
      </c>
      <c r="C1032" s="52"/>
      <c r="D1032" s="49">
        <v>1.0</v>
      </c>
      <c r="E1032" s="50">
        <v>4.79</v>
      </c>
      <c r="F1032" s="54">
        <f t="shared" si="57"/>
        <v>4.79</v>
      </c>
      <c r="G1032" s="53"/>
      <c r="H1032" s="52"/>
      <c r="I1032" s="52"/>
      <c r="J1032" s="52"/>
      <c r="K1032" s="52"/>
      <c r="L1032" s="52"/>
      <c r="M1032" s="52"/>
      <c r="N1032" s="52"/>
      <c r="O1032" s="52"/>
      <c r="P1032" s="52"/>
      <c r="Q1032" s="52"/>
      <c r="R1032" s="52"/>
      <c r="S1032" s="52"/>
      <c r="T1032" s="52"/>
      <c r="U1032" s="52"/>
      <c r="V1032" s="52"/>
      <c r="W1032" s="52"/>
      <c r="X1032" s="52"/>
      <c r="Y1032" s="52"/>
      <c r="Z1032" s="52"/>
      <c r="AA1032" s="52"/>
      <c r="AB1032" s="52"/>
      <c r="AC1032" s="52"/>
    </row>
    <row r="1033">
      <c r="A1033" s="52"/>
      <c r="B1033" s="49" t="s">
        <v>2565</v>
      </c>
      <c r="C1033" s="52"/>
      <c r="D1033" s="49">
        <v>2.0</v>
      </c>
      <c r="E1033" s="52"/>
      <c r="F1033" s="52">
        <f t="shared" si="57"/>
        <v>0</v>
      </c>
      <c r="G1033" s="53"/>
      <c r="H1033" s="52"/>
      <c r="I1033" s="52"/>
      <c r="J1033" s="52"/>
      <c r="K1033" s="52"/>
      <c r="L1033" s="52"/>
      <c r="M1033" s="52"/>
      <c r="N1033" s="52"/>
      <c r="O1033" s="52"/>
      <c r="P1033" s="52"/>
      <c r="Q1033" s="52"/>
      <c r="R1033" s="52"/>
      <c r="S1033" s="52"/>
      <c r="T1033" s="52"/>
      <c r="U1033" s="52"/>
      <c r="V1033" s="52"/>
      <c r="W1033" s="52"/>
      <c r="X1033" s="52"/>
      <c r="Y1033" s="52"/>
      <c r="Z1033" s="52"/>
      <c r="AA1033" s="52"/>
      <c r="AB1033" s="52"/>
      <c r="AC1033" s="52"/>
    </row>
    <row r="1034">
      <c r="A1034" s="52"/>
      <c r="B1034" s="49" t="s">
        <v>2566</v>
      </c>
      <c r="C1034" s="52"/>
      <c r="D1034" s="49">
        <v>4.0</v>
      </c>
      <c r="E1034" s="50">
        <v>11.99</v>
      </c>
      <c r="F1034" s="54">
        <f t="shared" si="57"/>
        <v>47.96</v>
      </c>
      <c r="G1034" s="53"/>
      <c r="H1034" s="52"/>
      <c r="I1034" s="52"/>
      <c r="J1034" s="52"/>
      <c r="K1034" s="52"/>
      <c r="L1034" s="52"/>
      <c r="M1034" s="52"/>
      <c r="N1034" s="52"/>
      <c r="O1034" s="52"/>
      <c r="P1034" s="52"/>
      <c r="Q1034" s="52"/>
      <c r="R1034" s="52"/>
      <c r="S1034" s="52"/>
      <c r="T1034" s="52"/>
      <c r="U1034" s="52"/>
      <c r="V1034" s="52"/>
      <c r="W1034" s="52"/>
      <c r="X1034" s="52"/>
      <c r="Y1034" s="52"/>
      <c r="Z1034" s="52"/>
      <c r="AA1034" s="52"/>
      <c r="AB1034" s="52"/>
      <c r="AC1034" s="52"/>
    </row>
    <row r="1035">
      <c r="A1035" s="52"/>
      <c r="B1035" s="49" t="s">
        <v>2567</v>
      </c>
      <c r="C1035" s="52"/>
      <c r="D1035" s="49">
        <v>1.0</v>
      </c>
      <c r="E1035" s="50">
        <v>11.99</v>
      </c>
      <c r="F1035" s="54">
        <f t="shared" si="57"/>
        <v>11.99</v>
      </c>
      <c r="G1035" s="53"/>
      <c r="H1035" s="52"/>
      <c r="I1035" s="52"/>
      <c r="J1035" s="52"/>
      <c r="K1035" s="52"/>
      <c r="L1035" s="52"/>
      <c r="M1035" s="52"/>
      <c r="N1035" s="52"/>
      <c r="O1035" s="52"/>
      <c r="P1035" s="52"/>
      <c r="Q1035" s="52"/>
      <c r="R1035" s="52"/>
      <c r="S1035" s="52"/>
      <c r="T1035" s="52"/>
      <c r="U1035" s="52"/>
      <c r="V1035" s="52"/>
      <c r="W1035" s="52"/>
      <c r="X1035" s="52"/>
      <c r="Y1035" s="52"/>
      <c r="Z1035" s="52"/>
      <c r="AA1035" s="52"/>
      <c r="AB1035" s="52"/>
      <c r="AC1035" s="52"/>
    </row>
    <row r="1036">
      <c r="A1036" s="52"/>
      <c r="B1036" s="49" t="s">
        <v>2568</v>
      </c>
      <c r="C1036" s="52"/>
      <c r="D1036" s="49">
        <v>2.0</v>
      </c>
      <c r="E1036" s="50">
        <v>3.99</v>
      </c>
      <c r="F1036" s="54">
        <f t="shared" si="57"/>
        <v>7.98</v>
      </c>
      <c r="G1036" s="53"/>
      <c r="H1036" s="52"/>
      <c r="I1036" s="52"/>
      <c r="J1036" s="52"/>
      <c r="K1036" s="52"/>
      <c r="L1036" s="52"/>
      <c r="M1036" s="52"/>
      <c r="N1036" s="52"/>
      <c r="O1036" s="52"/>
      <c r="P1036" s="52"/>
      <c r="Q1036" s="52"/>
      <c r="R1036" s="52"/>
      <c r="S1036" s="52"/>
      <c r="T1036" s="52"/>
      <c r="U1036" s="52"/>
      <c r="V1036" s="52"/>
      <c r="W1036" s="52"/>
      <c r="X1036" s="52"/>
      <c r="Y1036" s="52"/>
      <c r="Z1036" s="52"/>
      <c r="AA1036" s="52"/>
      <c r="AB1036" s="52"/>
      <c r="AC1036" s="52"/>
    </row>
    <row r="1037">
      <c r="A1037" s="52"/>
      <c r="B1037" s="49" t="s">
        <v>2569</v>
      </c>
      <c r="C1037" s="52"/>
      <c r="D1037" s="49">
        <v>1.0</v>
      </c>
      <c r="E1037" s="50">
        <v>5.49</v>
      </c>
      <c r="F1037" s="54">
        <f t="shared" si="57"/>
        <v>5.49</v>
      </c>
      <c r="G1037" s="53"/>
      <c r="H1037" s="52"/>
      <c r="I1037" s="52"/>
      <c r="J1037" s="52"/>
      <c r="K1037" s="52"/>
      <c r="L1037" s="52"/>
      <c r="M1037" s="52"/>
      <c r="N1037" s="52"/>
      <c r="O1037" s="52"/>
      <c r="P1037" s="52"/>
      <c r="Q1037" s="52"/>
      <c r="R1037" s="52"/>
      <c r="S1037" s="52"/>
      <c r="T1037" s="52"/>
      <c r="U1037" s="52"/>
      <c r="V1037" s="52"/>
      <c r="W1037" s="52"/>
      <c r="X1037" s="52"/>
      <c r="Y1037" s="52"/>
      <c r="Z1037" s="52"/>
      <c r="AA1037" s="52"/>
      <c r="AB1037" s="52"/>
      <c r="AC1037" s="52"/>
    </row>
    <row r="1038">
      <c r="A1038" s="52"/>
      <c r="B1038" s="49" t="s">
        <v>2570</v>
      </c>
      <c r="C1038" s="52"/>
      <c r="D1038" s="49">
        <v>1.0</v>
      </c>
      <c r="E1038" s="50">
        <v>4.29</v>
      </c>
      <c r="F1038" s="54">
        <f t="shared" si="57"/>
        <v>4.29</v>
      </c>
      <c r="G1038" s="53"/>
      <c r="H1038" s="52"/>
      <c r="I1038" s="52"/>
      <c r="J1038" s="52"/>
      <c r="K1038" s="52"/>
      <c r="L1038" s="52"/>
      <c r="M1038" s="52"/>
      <c r="N1038" s="52"/>
      <c r="O1038" s="52"/>
      <c r="P1038" s="52"/>
      <c r="Q1038" s="52"/>
      <c r="R1038" s="52"/>
      <c r="S1038" s="52"/>
      <c r="T1038" s="52"/>
      <c r="U1038" s="52"/>
      <c r="V1038" s="52"/>
      <c r="W1038" s="52"/>
      <c r="X1038" s="52"/>
      <c r="Y1038" s="52"/>
      <c r="Z1038" s="52"/>
      <c r="AA1038" s="52"/>
      <c r="AB1038" s="52"/>
      <c r="AC1038" s="52"/>
    </row>
    <row r="1039">
      <c r="A1039" s="52"/>
      <c r="B1039" s="49" t="s">
        <v>1528</v>
      </c>
      <c r="C1039" s="52"/>
      <c r="D1039" s="49">
        <v>1.0</v>
      </c>
      <c r="E1039" s="50">
        <v>3.99</v>
      </c>
      <c r="F1039" s="54">
        <f t="shared" si="57"/>
        <v>3.99</v>
      </c>
      <c r="G1039" s="53"/>
      <c r="H1039" s="52"/>
      <c r="I1039" s="52"/>
      <c r="J1039" s="52"/>
      <c r="K1039" s="52"/>
      <c r="L1039" s="52"/>
      <c r="M1039" s="52"/>
      <c r="N1039" s="52"/>
      <c r="O1039" s="52"/>
      <c r="P1039" s="52"/>
      <c r="Q1039" s="52"/>
      <c r="R1039" s="52"/>
      <c r="S1039" s="52"/>
      <c r="T1039" s="52"/>
      <c r="U1039" s="52"/>
      <c r="V1039" s="52"/>
      <c r="W1039" s="52"/>
      <c r="X1039" s="52"/>
      <c r="Y1039" s="52"/>
      <c r="Z1039" s="52"/>
      <c r="AA1039" s="52"/>
      <c r="AB1039" s="52"/>
      <c r="AC1039" s="52"/>
    </row>
    <row r="1040">
      <c r="A1040" s="52"/>
      <c r="B1040" s="49" t="s">
        <v>2571</v>
      </c>
      <c r="C1040" s="52"/>
      <c r="D1040" s="49">
        <v>1.0</v>
      </c>
      <c r="E1040" s="50">
        <v>5.49</v>
      </c>
      <c r="F1040" s="54">
        <f t="shared" si="57"/>
        <v>5.49</v>
      </c>
      <c r="G1040" s="53"/>
      <c r="H1040" s="52"/>
      <c r="I1040" s="52"/>
      <c r="J1040" s="52"/>
      <c r="K1040" s="52"/>
      <c r="L1040" s="52"/>
      <c r="M1040" s="52"/>
      <c r="N1040" s="52"/>
      <c r="O1040" s="52"/>
      <c r="P1040" s="52"/>
      <c r="Q1040" s="52"/>
      <c r="R1040" s="52"/>
      <c r="S1040" s="52"/>
      <c r="T1040" s="52"/>
      <c r="U1040" s="52"/>
      <c r="V1040" s="52"/>
      <c r="W1040" s="52"/>
      <c r="X1040" s="52"/>
      <c r="Y1040" s="52"/>
      <c r="Z1040" s="52"/>
      <c r="AA1040" s="52"/>
      <c r="AB1040" s="52"/>
      <c r="AC1040" s="52"/>
    </row>
    <row r="1041">
      <c r="A1041" s="52"/>
      <c r="B1041" s="49" t="s">
        <v>2572</v>
      </c>
      <c r="C1041" s="52"/>
      <c r="D1041" s="49">
        <v>1.0</v>
      </c>
      <c r="E1041" s="50">
        <v>5.49</v>
      </c>
      <c r="F1041" s="54">
        <f t="shared" si="57"/>
        <v>5.49</v>
      </c>
      <c r="G1041" s="53"/>
      <c r="H1041" s="52"/>
      <c r="I1041" s="52"/>
      <c r="J1041" s="52"/>
      <c r="K1041" s="52"/>
      <c r="L1041" s="52"/>
      <c r="M1041" s="52"/>
      <c r="N1041" s="52"/>
      <c r="O1041" s="52"/>
      <c r="P1041" s="52"/>
      <c r="Q1041" s="52"/>
      <c r="R1041" s="52"/>
      <c r="S1041" s="52"/>
      <c r="T1041" s="52"/>
      <c r="U1041" s="52"/>
      <c r="V1041" s="52"/>
      <c r="W1041" s="52"/>
      <c r="X1041" s="52"/>
      <c r="Y1041" s="52"/>
      <c r="Z1041" s="52"/>
      <c r="AA1041" s="52"/>
      <c r="AB1041" s="52"/>
      <c r="AC1041" s="52"/>
    </row>
    <row r="1042">
      <c r="A1042" s="52"/>
      <c r="B1042" s="49" t="s">
        <v>2573</v>
      </c>
      <c r="C1042" s="52"/>
      <c r="D1042" s="49">
        <v>3.0</v>
      </c>
      <c r="E1042" s="50">
        <v>1.89</v>
      </c>
      <c r="F1042" s="54">
        <f t="shared" si="57"/>
        <v>5.67</v>
      </c>
      <c r="G1042" s="53"/>
      <c r="H1042" s="52"/>
      <c r="I1042" s="52"/>
      <c r="J1042" s="52"/>
      <c r="K1042" s="52"/>
      <c r="L1042" s="52"/>
      <c r="M1042" s="52"/>
      <c r="N1042" s="52"/>
      <c r="O1042" s="52"/>
      <c r="P1042" s="52"/>
      <c r="Q1042" s="52"/>
      <c r="R1042" s="52"/>
      <c r="S1042" s="52"/>
      <c r="T1042" s="52"/>
      <c r="U1042" s="52"/>
      <c r="V1042" s="52"/>
      <c r="W1042" s="52"/>
      <c r="X1042" s="52"/>
      <c r="Y1042" s="52"/>
      <c r="Z1042" s="52"/>
      <c r="AA1042" s="52"/>
      <c r="AB1042" s="52"/>
      <c r="AC1042" s="52"/>
    </row>
    <row r="1043">
      <c r="A1043" s="52"/>
      <c r="B1043" s="49" t="s">
        <v>2574</v>
      </c>
      <c r="C1043" s="52"/>
      <c r="D1043" s="49">
        <v>1.0</v>
      </c>
      <c r="E1043" s="50">
        <v>1.89</v>
      </c>
      <c r="F1043" s="54">
        <f t="shared" si="57"/>
        <v>1.89</v>
      </c>
      <c r="G1043" s="53"/>
      <c r="H1043" s="52"/>
      <c r="I1043" s="52"/>
      <c r="J1043" s="52"/>
      <c r="K1043" s="52"/>
      <c r="L1043" s="52"/>
      <c r="M1043" s="52"/>
      <c r="N1043" s="52"/>
      <c r="O1043" s="52"/>
      <c r="P1043" s="52"/>
      <c r="Q1043" s="52"/>
      <c r="R1043" s="52"/>
      <c r="S1043" s="52"/>
      <c r="T1043" s="52"/>
      <c r="U1043" s="52"/>
      <c r="V1043" s="52"/>
      <c r="W1043" s="52"/>
      <c r="X1043" s="52"/>
      <c r="Y1043" s="52"/>
      <c r="Z1043" s="52"/>
      <c r="AA1043" s="52"/>
      <c r="AB1043" s="52"/>
      <c r="AC1043" s="52"/>
    </row>
    <row r="1044">
      <c r="A1044" s="52"/>
      <c r="B1044" s="49" t="s">
        <v>2575</v>
      </c>
      <c r="C1044" s="52"/>
      <c r="D1044" s="49">
        <v>1.0</v>
      </c>
      <c r="E1044" s="50">
        <v>1.89</v>
      </c>
      <c r="F1044" s="54">
        <f t="shared" si="57"/>
        <v>1.89</v>
      </c>
      <c r="G1044" s="53"/>
      <c r="H1044" s="52"/>
      <c r="I1044" s="52"/>
      <c r="J1044" s="52"/>
      <c r="K1044" s="52"/>
      <c r="L1044" s="52"/>
      <c r="M1044" s="52"/>
      <c r="N1044" s="52"/>
      <c r="O1044" s="52"/>
      <c r="P1044" s="52"/>
      <c r="Q1044" s="52"/>
      <c r="R1044" s="52"/>
      <c r="S1044" s="52"/>
      <c r="T1044" s="52"/>
      <c r="U1044" s="52"/>
      <c r="V1044" s="52"/>
      <c r="W1044" s="52"/>
      <c r="X1044" s="52"/>
      <c r="Y1044" s="52"/>
      <c r="Z1044" s="52"/>
      <c r="AA1044" s="52"/>
      <c r="AB1044" s="52"/>
      <c r="AC1044" s="52"/>
    </row>
    <row r="1045">
      <c r="A1045" s="52"/>
      <c r="B1045" s="49" t="s">
        <v>2576</v>
      </c>
      <c r="C1045" s="52"/>
      <c r="D1045" s="49">
        <v>1.0</v>
      </c>
      <c r="E1045" s="50">
        <v>1.89</v>
      </c>
      <c r="F1045" s="54">
        <f t="shared" si="57"/>
        <v>1.89</v>
      </c>
      <c r="G1045" s="53"/>
      <c r="H1045" s="52"/>
      <c r="I1045" s="52"/>
      <c r="J1045" s="52"/>
      <c r="K1045" s="52"/>
      <c r="L1045" s="52"/>
      <c r="M1045" s="52"/>
      <c r="N1045" s="52"/>
      <c r="O1045" s="52"/>
      <c r="P1045" s="52"/>
      <c r="Q1045" s="52"/>
      <c r="R1045" s="52"/>
      <c r="S1045" s="52"/>
      <c r="T1045" s="52"/>
      <c r="U1045" s="52"/>
      <c r="V1045" s="52"/>
      <c r="W1045" s="52"/>
      <c r="X1045" s="52"/>
      <c r="Y1045" s="52"/>
      <c r="Z1045" s="52"/>
      <c r="AA1045" s="52"/>
      <c r="AB1045" s="52"/>
      <c r="AC1045" s="52"/>
    </row>
    <row r="1046">
      <c r="A1046" s="52"/>
      <c r="B1046" s="49" t="s">
        <v>2200</v>
      </c>
      <c r="C1046" s="52"/>
      <c r="D1046" s="49">
        <v>1.0</v>
      </c>
      <c r="E1046" s="50">
        <v>2.99</v>
      </c>
      <c r="F1046" s="54">
        <f t="shared" si="57"/>
        <v>2.99</v>
      </c>
      <c r="G1046" s="53"/>
      <c r="H1046" s="52"/>
      <c r="I1046" s="52"/>
      <c r="J1046" s="52"/>
      <c r="K1046" s="52"/>
      <c r="L1046" s="52"/>
      <c r="M1046" s="52"/>
      <c r="N1046" s="52"/>
      <c r="O1046" s="52"/>
      <c r="P1046" s="52"/>
      <c r="Q1046" s="52"/>
      <c r="R1046" s="52"/>
      <c r="S1046" s="52"/>
      <c r="T1046" s="52"/>
      <c r="U1046" s="52"/>
      <c r="V1046" s="52"/>
      <c r="W1046" s="52"/>
      <c r="X1046" s="52"/>
      <c r="Y1046" s="52"/>
      <c r="Z1046" s="52"/>
      <c r="AA1046" s="52"/>
      <c r="AB1046" s="52"/>
      <c r="AC1046" s="52"/>
    </row>
    <row r="1047">
      <c r="A1047" s="52"/>
      <c r="B1047" s="49" t="s">
        <v>2577</v>
      </c>
      <c r="C1047" s="52"/>
      <c r="D1047" s="49">
        <v>1.0</v>
      </c>
      <c r="E1047" s="50">
        <v>0.99</v>
      </c>
      <c r="F1047" s="54">
        <f t="shared" si="57"/>
        <v>0.99</v>
      </c>
      <c r="G1047" s="53"/>
      <c r="H1047" s="52"/>
      <c r="I1047" s="52"/>
      <c r="J1047" s="52"/>
      <c r="K1047" s="52"/>
      <c r="L1047" s="52"/>
      <c r="M1047" s="52"/>
      <c r="N1047" s="52"/>
      <c r="O1047" s="52"/>
      <c r="P1047" s="52"/>
      <c r="Q1047" s="52"/>
      <c r="R1047" s="52"/>
      <c r="S1047" s="52"/>
      <c r="T1047" s="52"/>
      <c r="U1047" s="52"/>
      <c r="V1047" s="52"/>
      <c r="W1047" s="52"/>
      <c r="X1047" s="52"/>
      <c r="Y1047" s="52"/>
      <c r="Z1047" s="52"/>
      <c r="AA1047" s="52"/>
      <c r="AB1047" s="52"/>
      <c r="AC1047" s="52"/>
    </row>
    <row r="1048">
      <c r="A1048" s="52"/>
      <c r="B1048" s="49" t="s">
        <v>2578</v>
      </c>
      <c r="C1048" s="52"/>
      <c r="D1048" s="49">
        <v>1.0</v>
      </c>
      <c r="E1048" s="50">
        <v>1.99</v>
      </c>
      <c r="F1048" s="54">
        <f t="shared" si="57"/>
        <v>1.99</v>
      </c>
      <c r="G1048" s="53"/>
      <c r="H1048" s="54">
        <f>sum(F1026:F1048)</f>
        <v>217.07</v>
      </c>
      <c r="I1048" s="52"/>
      <c r="J1048" s="52"/>
      <c r="K1048" s="52"/>
      <c r="L1048" s="52"/>
      <c r="M1048" s="52"/>
      <c r="N1048" s="52"/>
      <c r="O1048" s="52"/>
      <c r="P1048" s="52"/>
      <c r="Q1048" s="52"/>
      <c r="R1048" s="52"/>
      <c r="S1048" s="52"/>
      <c r="T1048" s="52"/>
      <c r="U1048" s="52"/>
      <c r="V1048" s="52"/>
      <c r="W1048" s="52"/>
      <c r="X1048" s="52"/>
      <c r="Y1048" s="52"/>
      <c r="Z1048" s="52"/>
      <c r="AA1048" s="52"/>
      <c r="AB1048" s="52"/>
      <c r="AC1048" s="52"/>
    </row>
    <row r="1049">
      <c r="A1049" s="49" t="s">
        <v>2579</v>
      </c>
      <c r="B1049" s="49" t="s">
        <v>2580</v>
      </c>
      <c r="C1049" s="52"/>
      <c r="D1049" s="49">
        <v>3.0</v>
      </c>
      <c r="E1049" s="50">
        <v>17.49</v>
      </c>
      <c r="F1049" s="54">
        <f t="shared" si="57"/>
        <v>52.47</v>
      </c>
      <c r="G1049" s="53"/>
      <c r="H1049" s="52"/>
      <c r="I1049" s="52"/>
      <c r="J1049" s="52"/>
      <c r="K1049" s="52"/>
      <c r="L1049" s="52"/>
      <c r="M1049" s="52"/>
      <c r="N1049" s="52"/>
      <c r="O1049" s="52"/>
      <c r="P1049" s="52"/>
      <c r="Q1049" s="52"/>
      <c r="R1049" s="52"/>
      <c r="S1049" s="52"/>
      <c r="T1049" s="52"/>
      <c r="U1049" s="52"/>
      <c r="V1049" s="52"/>
      <c r="W1049" s="52"/>
      <c r="X1049" s="52"/>
      <c r="Y1049" s="52"/>
      <c r="Z1049" s="52"/>
      <c r="AA1049" s="52"/>
      <c r="AB1049" s="52"/>
      <c r="AC1049" s="52"/>
    </row>
    <row r="1050">
      <c r="A1050" s="52"/>
      <c r="B1050" s="49" t="s">
        <v>2581</v>
      </c>
      <c r="C1050" s="52"/>
      <c r="D1050" s="49">
        <v>1.0</v>
      </c>
      <c r="E1050" s="50">
        <v>8.99</v>
      </c>
      <c r="F1050" s="54">
        <f t="shared" si="57"/>
        <v>8.99</v>
      </c>
      <c r="G1050" s="53"/>
      <c r="H1050" s="52"/>
      <c r="I1050" s="52"/>
      <c r="J1050" s="52"/>
      <c r="K1050" s="52"/>
      <c r="L1050" s="52"/>
      <c r="M1050" s="52"/>
      <c r="N1050" s="52"/>
      <c r="O1050" s="52"/>
      <c r="P1050" s="52"/>
      <c r="Q1050" s="52"/>
      <c r="R1050" s="52"/>
      <c r="S1050" s="52"/>
      <c r="T1050" s="52"/>
      <c r="U1050" s="52"/>
      <c r="V1050" s="52"/>
      <c r="W1050" s="52"/>
      <c r="X1050" s="52"/>
      <c r="Y1050" s="52"/>
      <c r="Z1050" s="52"/>
      <c r="AA1050" s="52"/>
      <c r="AB1050" s="52"/>
      <c r="AC1050" s="52"/>
    </row>
    <row r="1051">
      <c r="A1051" s="52"/>
      <c r="B1051" s="49" t="s">
        <v>2582</v>
      </c>
      <c r="C1051" s="52"/>
      <c r="D1051" s="49">
        <v>16.0</v>
      </c>
      <c r="E1051" s="50">
        <v>3.19</v>
      </c>
      <c r="F1051" s="54">
        <f t="shared" si="57"/>
        <v>51.04</v>
      </c>
      <c r="G1051" s="53"/>
      <c r="H1051" s="52"/>
      <c r="I1051" s="52"/>
      <c r="J1051" s="52"/>
      <c r="K1051" s="52"/>
      <c r="L1051" s="52"/>
      <c r="M1051" s="52"/>
      <c r="N1051" s="52"/>
      <c r="O1051" s="52"/>
      <c r="P1051" s="52"/>
      <c r="Q1051" s="52"/>
      <c r="R1051" s="52"/>
      <c r="S1051" s="52"/>
      <c r="T1051" s="52"/>
      <c r="U1051" s="52"/>
      <c r="V1051" s="52"/>
      <c r="W1051" s="52"/>
      <c r="X1051" s="52"/>
      <c r="Y1051" s="52"/>
      <c r="Z1051" s="52"/>
      <c r="AA1051" s="52"/>
      <c r="AB1051" s="52"/>
      <c r="AC1051" s="52"/>
    </row>
    <row r="1052">
      <c r="A1052" s="52"/>
      <c r="B1052" s="49" t="s">
        <v>2583</v>
      </c>
      <c r="C1052" s="52"/>
      <c r="D1052" s="49">
        <v>3.0</v>
      </c>
      <c r="E1052" s="50">
        <v>3.49</v>
      </c>
      <c r="F1052" s="54">
        <f t="shared" si="57"/>
        <v>10.47</v>
      </c>
      <c r="G1052" s="53"/>
      <c r="H1052" s="52"/>
      <c r="I1052" s="52"/>
      <c r="J1052" s="52"/>
      <c r="K1052" s="52"/>
      <c r="L1052" s="52"/>
      <c r="M1052" s="52"/>
      <c r="N1052" s="52"/>
      <c r="O1052" s="52"/>
      <c r="P1052" s="52"/>
      <c r="Q1052" s="52"/>
      <c r="R1052" s="52"/>
      <c r="S1052" s="52"/>
      <c r="T1052" s="52"/>
      <c r="U1052" s="52"/>
      <c r="V1052" s="52"/>
      <c r="W1052" s="52"/>
      <c r="X1052" s="52"/>
      <c r="Y1052" s="52"/>
      <c r="Z1052" s="52"/>
      <c r="AA1052" s="52"/>
      <c r="AB1052" s="52"/>
      <c r="AC1052" s="52"/>
    </row>
    <row r="1053">
      <c r="A1053" s="52"/>
      <c r="B1053" s="49" t="s">
        <v>2584</v>
      </c>
      <c r="C1053" s="52"/>
      <c r="D1053" s="49">
        <v>1.0</v>
      </c>
      <c r="E1053" s="50">
        <v>7.49</v>
      </c>
      <c r="F1053" s="54">
        <f t="shared" si="57"/>
        <v>7.49</v>
      </c>
      <c r="G1053" s="53"/>
      <c r="H1053" s="52"/>
      <c r="I1053" s="52"/>
      <c r="J1053" s="52"/>
      <c r="K1053" s="52"/>
      <c r="L1053" s="52"/>
      <c r="M1053" s="52"/>
      <c r="N1053" s="52"/>
      <c r="O1053" s="52"/>
      <c r="P1053" s="52"/>
      <c r="Q1053" s="52"/>
      <c r="R1053" s="52"/>
      <c r="S1053" s="52"/>
      <c r="T1053" s="52"/>
      <c r="U1053" s="52"/>
      <c r="V1053" s="52"/>
      <c r="W1053" s="52"/>
      <c r="X1053" s="52"/>
      <c r="Y1053" s="52"/>
      <c r="Z1053" s="52"/>
      <c r="AA1053" s="52"/>
      <c r="AB1053" s="52"/>
      <c r="AC1053" s="52"/>
    </row>
    <row r="1054">
      <c r="A1054" s="52"/>
      <c r="B1054" s="49" t="s">
        <v>2585</v>
      </c>
      <c r="C1054" s="52"/>
      <c r="D1054" s="49">
        <v>1.0</v>
      </c>
      <c r="E1054" s="50">
        <v>1.89</v>
      </c>
      <c r="F1054" s="54">
        <f t="shared" si="57"/>
        <v>1.89</v>
      </c>
      <c r="G1054" s="53"/>
      <c r="H1054" s="52"/>
      <c r="I1054" s="52"/>
      <c r="J1054" s="52"/>
      <c r="K1054" s="52"/>
      <c r="L1054" s="52"/>
      <c r="M1054" s="52"/>
      <c r="N1054" s="52"/>
      <c r="O1054" s="52"/>
      <c r="P1054" s="52"/>
      <c r="Q1054" s="52"/>
      <c r="R1054" s="52"/>
      <c r="S1054" s="52"/>
      <c r="T1054" s="52"/>
      <c r="U1054" s="52"/>
      <c r="V1054" s="52"/>
      <c r="W1054" s="52"/>
      <c r="X1054" s="52"/>
      <c r="Y1054" s="52"/>
      <c r="Z1054" s="52"/>
      <c r="AA1054" s="52"/>
      <c r="AB1054" s="52"/>
      <c r="AC1054" s="52"/>
    </row>
    <row r="1055">
      <c r="A1055" s="52"/>
      <c r="B1055" s="49" t="s">
        <v>2586</v>
      </c>
      <c r="C1055" s="52"/>
      <c r="D1055" s="49">
        <v>2.0</v>
      </c>
      <c r="E1055" s="50">
        <v>3.999</v>
      </c>
      <c r="F1055" s="54">
        <f t="shared" si="57"/>
        <v>7.998</v>
      </c>
      <c r="G1055" s="53"/>
      <c r="H1055" s="52"/>
      <c r="I1055" s="52"/>
      <c r="J1055" s="52"/>
      <c r="K1055" s="52"/>
      <c r="L1055" s="52"/>
      <c r="M1055" s="52"/>
      <c r="N1055" s="52"/>
      <c r="O1055" s="52"/>
      <c r="P1055" s="52"/>
      <c r="Q1055" s="52"/>
      <c r="R1055" s="52"/>
      <c r="S1055" s="52"/>
      <c r="T1055" s="52"/>
      <c r="U1055" s="52"/>
      <c r="V1055" s="52"/>
      <c r="W1055" s="52"/>
      <c r="X1055" s="52"/>
      <c r="Y1055" s="52"/>
      <c r="Z1055" s="52"/>
      <c r="AA1055" s="52"/>
      <c r="AB1055" s="52"/>
      <c r="AC1055" s="52"/>
    </row>
    <row r="1056">
      <c r="A1056" s="52"/>
      <c r="B1056" s="49" t="s">
        <v>2587</v>
      </c>
      <c r="C1056" s="52"/>
      <c r="D1056" s="49">
        <v>1.0</v>
      </c>
      <c r="E1056" s="50">
        <v>14.99</v>
      </c>
      <c r="F1056" s="54">
        <f t="shared" si="57"/>
        <v>14.99</v>
      </c>
      <c r="G1056" s="53"/>
      <c r="H1056" s="52"/>
      <c r="I1056" s="52"/>
      <c r="J1056" s="52"/>
      <c r="K1056" s="52"/>
      <c r="L1056" s="52"/>
      <c r="M1056" s="52"/>
      <c r="N1056" s="52"/>
      <c r="O1056" s="52"/>
      <c r="P1056" s="52"/>
      <c r="Q1056" s="52"/>
      <c r="R1056" s="52"/>
      <c r="S1056" s="52"/>
      <c r="T1056" s="52"/>
      <c r="U1056" s="52"/>
      <c r="V1056" s="52"/>
      <c r="W1056" s="52"/>
      <c r="X1056" s="52"/>
      <c r="Y1056" s="52"/>
      <c r="Z1056" s="52"/>
      <c r="AA1056" s="52"/>
      <c r="AB1056" s="52"/>
      <c r="AC1056" s="52"/>
    </row>
    <row r="1057">
      <c r="A1057" s="52"/>
      <c r="B1057" s="49" t="s">
        <v>2588</v>
      </c>
      <c r="C1057" s="52"/>
      <c r="D1057" s="49">
        <v>1.0</v>
      </c>
      <c r="E1057" s="50">
        <v>1.49</v>
      </c>
      <c r="F1057" s="54">
        <f t="shared" si="57"/>
        <v>1.49</v>
      </c>
      <c r="G1057" s="53"/>
      <c r="H1057" s="52"/>
      <c r="I1057" s="52"/>
      <c r="J1057" s="52"/>
      <c r="K1057" s="52"/>
      <c r="L1057" s="52"/>
      <c r="M1057" s="52"/>
      <c r="N1057" s="52"/>
      <c r="O1057" s="52"/>
      <c r="P1057" s="52"/>
      <c r="Q1057" s="52"/>
      <c r="R1057" s="52"/>
      <c r="S1057" s="52"/>
      <c r="T1057" s="52"/>
      <c r="U1057" s="52"/>
      <c r="V1057" s="52"/>
      <c r="W1057" s="52"/>
      <c r="X1057" s="52"/>
      <c r="Y1057" s="52"/>
      <c r="Z1057" s="52"/>
      <c r="AA1057" s="52"/>
      <c r="AB1057" s="52"/>
      <c r="AC1057" s="52"/>
    </row>
    <row r="1058">
      <c r="A1058" s="52"/>
      <c r="B1058" s="49" t="s">
        <v>2589</v>
      </c>
      <c r="C1058" s="52"/>
      <c r="D1058" s="49">
        <v>1.0</v>
      </c>
      <c r="E1058" s="50">
        <v>19.99</v>
      </c>
      <c r="F1058" s="54">
        <f t="shared" si="57"/>
        <v>19.99</v>
      </c>
      <c r="G1058" s="53"/>
      <c r="H1058" s="52"/>
      <c r="I1058" s="52"/>
      <c r="J1058" s="52"/>
      <c r="K1058" s="52"/>
      <c r="L1058" s="52"/>
      <c r="M1058" s="52"/>
      <c r="N1058" s="52"/>
      <c r="O1058" s="52"/>
      <c r="P1058" s="52"/>
      <c r="Q1058" s="52"/>
      <c r="R1058" s="52"/>
      <c r="S1058" s="52"/>
      <c r="T1058" s="52"/>
      <c r="U1058" s="52"/>
      <c r="V1058" s="52"/>
      <c r="W1058" s="52"/>
      <c r="X1058" s="52"/>
      <c r="Y1058" s="52"/>
      <c r="Z1058" s="52"/>
      <c r="AA1058" s="52"/>
      <c r="AB1058" s="52"/>
      <c r="AC1058" s="52"/>
    </row>
    <row r="1059">
      <c r="A1059" s="52"/>
      <c r="B1059" s="49" t="s">
        <v>2590</v>
      </c>
      <c r="C1059" s="52"/>
      <c r="D1059" s="49">
        <v>4.0</v>
      </c>
      <c r="E1059" s="50">
        <v>3.39</v>
      </c>
      <c r="F1059" s="54">
        <f t="shared" si="57"/>
        <v>13.56</v>
      </c>
      <c r="G1059" s="53"/>
      <c r="H1059" s="52"/>
      <c r="I1059" s="52"/>
      <c r="J1059" s="52"/>
      <c r="K1059" s="52"/>
      <c r="L1059" s="52"/>
      <c r="M1059" s="52"/>
      <c r="N1059" s="52"/>
      <c r="O1059" s="52"/>
      <c r="P1059" s="52"/>
      <c r="Q1059" s="52"/>
      <c r="R1059" s="52"/>
      <c r="S1059" s="52"/>
      <c r="T1059" s="52"/>
      <c r="U1059" s="52"/>
      <c r="V1059" s="52"/>
      <c r="W1059" s="52"/>
      <c r="X1059" s="52"/>
      <c r="Y1059" s="52"/>
      <c r="Z1059" s="52"/>
      <c r="AA1059" s="52"/>
      <c r="AB1059" s="52"/>
      <c r="AC1059" s="52"/>
    </row>
    <row r="1060">
      <c r="A1060" s="52"/>
      <c r="B1060" s="49" t="s">
        <v>2591</v>
      </c>
      <c r="C1060" s="52"/>
      <c r="D1060" s="49">
        <v>1.0</v>
      </c>
      <c r="E1060" s="50">
        <v>6.99</v>
      </c>
      <c r="F1060" s="54">
        <f t="shared" si="57"/>
        <v>6.99</v>
      </c>
      <c r="G1060" s="53"/>
      <c r="H1060" s="52"/>
      <c r="I1060" s="52"/>
      <c r="J1060" s="52"/>
      <c r="K1060" s="52"/>
      <c r="L1060" s="52"/>
      <c r="M1060" s="52"/>
      <c r="N1060" s="52"/>
      <c r="O1060" s="52"/>
      <c r="P1060" s="52"/>
      <c r="Q1060" s="52"/>
      <c r="R1060" s="52"/>
      <c r="S1060" s="52"/>
      <c r="T1060" s="52"/>
      <c r="U1060" s="52"/>
      <c r="V1060" s="52"/>
      <c r="W1060" s="52"/>
      <c r="X1060" s="52"/>
      <c r="Y1060" s="52"/>
      <c r="Z1060" s="52"/>
      <c r="AA1060" s="52"/>
      <c r="AB1060" s="52"/>
      <c r="AC1060" s="52"/>
    </row>
    <row r="1061">
      <c r="A1061" s="52"/>
      <c r="B1061" s="49" t="s">
        <v>2592</v>
      </c>
      <c r="C1061" s="52"/>
      <c r="D1061" s="49">
        <v>8.0</v>
      </c>
      <c r="E1061" s="50">
        <v>4.49</v>
      </c>
      <c r="F1061" s="54">
        <f t="shared" si="57"/>
        <v>35.92</v>
      </c>
      <c r="G1061" s="53"/>
      <c r="H1061" s="52"/>
      <c r="I1061" s="52"/>
      <c r="J1061" s="52"/>
      <c r="K1061" s="52"/>
      <c r="L1061" s="52"/>
      <c r="M1061" s="52"/>
      <c r="N1061" s="52"/>
      <c r="O1061" s="52"/>
      <c r="P1061" s="52"/>
      <c r="Q1061" s="52"/>
      <c r="R1061" s="52"/>
      <c r="S1061" s="52"/>
      <c r="T1061" s="52"/>
      <c r="U1061" s="52"/>
      <c r="V1061" s="52"/>
      <c r="W1061" s="52"/>
      <c r="X1061" s="52"/>
      <c r="Y1061" s="52"/>
      <c r="Z1061" s="52"/>
      <c r="AA1061" s="52"/>
      <c r="AB1061" s="52"/>
      <c r="AC1061" s="52"/>
    </row>
    <row r="1062">
      <c r="A1062" s="52"/>
      <c r="B1062" s="49" t="s">
        <v>2593</v>
      </c>
      <c r="C1062" s="52"/>
      <c r="D1062" s="49">
        <v>9.0</v>
      </c>
      <c r="E1062" s="50">
        <v>1.29</v>
      </c>
      <c r="F1062" s="54">
        <f t="shared" si="57"/>
        <v>11.61</v>
      </c>
      <c r="G1062" s="53"/>
      <c r="H1062" s="54">
        <f>sum(F1049:F1062)</f>
        <v>244.898</v>
      </c>
      <c r="I1062" s="52"/>
      <c r="J1062" s="52"/>
      <c r="K1062" s="52"/>
      <c r="L1062" s="52"/>
      <c r="M1062" s="52"/>
      <c r="N1062" s="52"/>
      <c r="O1062" s="52"/>
      <c r="P1062" s="52"/>
      <c r="Q1062" s="52"/>
      <c r="R1062" s="52"/>
      <c r="S1062" s="52"/>
      <c r="T1062" s="52"/>
      <c r="U1062" s="52"/>
      <c r="V1062" s="52"/>
      <c r="W1062" s="52"/>
      <c r="X1062" s="52"/>
      <c r="Y1062" s="52"/>
      <c r="Z1062" s="52"/>
      <c r="AA1062" s="52"/>
      <c r="AB1062" s="52"/>
      <c r="AC1062" s="52"/>
    </row>
    <row r="1063">
      <c r="A1063" s="49" t="s">
        <v>2579</v>
      </c>
      <c r="B1063" s="49" t="s">
        <v>2594</v>
      </c>
      <c r="C1063" s="52"/>
      <c r="D1063" s="49">
        <v>8.0</v>
      </c>
      <c r="E1063" s="50">
        <v>2.99</v>
      </c>
      <c r="F1063" s="54">
        <f t="shared" si="57"/>
        <v>23.92</v>
      </c>
      <c r="G1063" s="53"/>
      <c r="H1063" s="52"/>
      <c r="I1063" s="52"/>
      <c r="J1063" s="52"/>
      <c r="K1063" s="52"/>
      <c r="L1063" s="52"/>
      <c r="M1063" s="52"/>
      <c r="N1063" s="52"/>
      <c r="O1063" s="52"/>
      <c r="P1063" s="52"/>
      <c r="Q1063" s="52"/>
      <c r="R1063" s="52"/>
      <c r="S1063" s="52"/>
      <c r="T1063" s="52"/>
      <c r="U1063" s="52"/>
      <c r="V1063" s="52"/>
      <c r="W1063" s="52"/>
      <c r="X1063" s="52"/>
      <c r="Y1063" s="52"/>
      <c r="Z1063" s="52"/>
      <c r="AA1063" s="52"/>
      <c r="AB1063" s="52"/>
      <c r="AC1063" s="52"/>
    </row>
    <row r="1064">
      <c r="A1064" s="52"/>
      <c r="B1064" s="49" t="s">
        <v>2595</v>
      </c>
      <c r="C1064" s="52"/>
      <c r="D1064" s="49">
        <v>1.0</v>
      </c>
      <c r="E1064" s="50">
        <v>3.99</v>
      </c>
      <c r="F1064" s="54">
        <f t="shared" si="57"/>
        <v>3.99</v>
      </c>
      <c r="G1064" s="53"/>
      <c r="H1064" s="52"/>
      <c r="I1064" s="52"/>
      <c r="J1064" s="52"/>
      <c r="K1064" s="52"/>
      <c r="L1064" s="52"/>
      <c r="M1064" s="52"/>
      <c r="N1064" s="52"/>
      <c r="O1064" s="52"/>
      <c r="P1064" s="52"/>
      <c r="Q1064" s="52"/>
      <c r="R1064" s="52"/>
      <c r="S1064" s="52"/>
      <c r="T1064" s="52"/>
      <c r="U1064" s="52"/>
      <c r="V1064" s="52"/>
      <c r="W1064" s="52"/>
      <c r="X1064" s="52"/>
      <c r="Y1064" s="52"/>
      <c r="Z1064" s="52"/>
      <c r="AA1064" s="52"/>
      <c r="AB1064" s="52"/>
      <c r="AC1064" s="52"/>
    </row>
    <row r="1065">
      <c r="A1065" s="52"/>
      <c r="B1065" s="49" t="s">
        <v>2596</v>
      </c>
      <c r="C1065" s="52"/>
      <c r="D1065" s="49">
        <v>2.0</v>
      </c>
      <c r="E1065" s="50">
        <v>2.99</v>
      </c>
      <c r="F1065" s="54">
        <f t="shared" si="57"/>
        <v>5.98</v>
      </c>
      <c r="G1065" s="53"/>
      <c r="H1065" s="52"/>
      <c r="I1065" s="52"/>
      <c r="J1065" s="52"/>
      <c r="K1065" s="52"/>
      <c r="L1065" s="52"/>
      <c r="M1065" s="52"/>
      <c r="N1065" s="52"/>
      <c r="O1065" s="52"/>
      <c r="P1065" s="52"/>
      <c r="Q1065" s="52"/>
      <c r="R1065" s="52"/>
      <c r="S1065" s="52"/>
      <c r="T1065" s="52"/>
      <c r="U1065" s="52"/>
      <c r="V1065" s="52"/>
      <c r="W1065" s="52"/>
      <c r="X1065" s="52"/>
      <c r="Y1065" s="52"/>
      <c r="Z1065" s="52"/>
      <c r="AA1065" s="52"/>
      <c r="AB1065" s="52"/>
      <c r="AC1065" s="52"/>
    </row>
    <row r="1066">
      <c r="A1066" s="52"/>
      <c r="B1066" s="49" t="s">
        <v>2597</v>
      </c>
      <c r="C1066" s="52"/>
      <c r="D1066" s="49">
        <v>1.0</v>
      </c>
      <c r="E1066" s="50">
        <v>7.79</v>
      </c>
      <c r="F1066" s="54">
        <f t="shared" si="57"/>
        <v>7.79</v>
      </c>
      <c r="G1066" s="53"/>
      <c r="H1066" s="52"/>
      <c r="I1066" s="52"/>
      <c r="J1066" s="52"/>
      <c r="K1066" s="52"/>
      <c r="L1066" s="52"/>
      <c r="M1066" s="52"/>
      <c r="N1066" s="52"/>
      <c r="O1066" s="52"/>
      <c r="P1066" s="52"/>
      <c r="Q1066" s="52"/>
      <c r="R1066" s="52"/>
      <c r="S1066" s="52"/>
      <c r="T1066" s="52"/>
      <c r="U1066" s="52"/>
      <c r="V1066" s="52"/>
      <c r="W1066" s="52"/>
      <c r="X1066" s="52"/>
      <c r="Y1066" s="52"/>
      <c r="Z1066" s="52"/>
      <c r="AA1066" s="52"/>
      <c r="AB1066" s="52"/>
      <c r="AC1066" s="52"/>
    </row>
    <row r="1067">
      <c r="A1067" s="52"/>
      <c r="B1067" s="49" t="s">
        <v>2598</v>
      </c>
      <c r="C1067" s="52"/>
      <c r="D1067" s="49">
        <v>3.0</v>
      </c>
      <c r="E1067" s="50">
        <v>4.29</v>
      </c>
      <c r="F1067" s="54">
        <f t="shared" si="57"/>
        <v>12.87</v>
      </c>
      <c r="G1067" s="53"/>
      <c r="H1067" s="52"/>
      <c r="I1067" s="52"/>
      <c r="J1067" s="52"/>
      <c r="K1067" s="52"/>
      <c r="L1067" s="52"/>
      <c r="M1067" s="52"/>
      <c r="N1067" s="52"/>
      <c r="O1067" s="52"/>
      <c r="P1067" s="52"/>
      <c r="Q1067" s="52"/>
      <c r="R1067" s="52"/>
      <c r="S1067" s="52"/>
      <c r="T1067" s="52"/>
      <c r="U1067" s="52"/>
      <c r="V1067" s="52"/>
      <c r="W1067" s="52"/>
      <c r="X1067" s="52"/>
      <c r="Y1067" s="52"/>
      <c r="Z1067" s="52"/>
      <c r="AA1067" s="52"/>
      <c r="AB1067" s="52"/>
      <c r="AC1067" s="52"/>
    </row>
    <row r="1068">
      <c r="A1068" s="52"/>
      <c r="B1068" s="49" t="s">
        <v>2599</v>
      </c>
      <c r="C1068" s="52"/>
      <c r="D1068" s="49">
        <v>1.0</v>
      </c>
      <c r="E1068" s="50">
        <v>5.29</v>
      </c>
      <c r="F1068" s="54">
        <f t="shared" si="57"/>
        <v>5.29</v>
      </c>
      <c r="G1068" s="53"/>
      <c r="H1068" s="52"/>
      <c r="I1068" s="52"/>
      <c r="J1068" s="52"/>
      <c r="K1068" s="52"/>
      <c r="L1068" s="52"/>
      <c r="M1068" s="52"/>
      <c r="N1068" s="52"/>
      <c r="O1068" s="52"/>
      <c r="P1068" s="52"/>
      <c r="Q1068" s="52"/>
      <c r="R1068" s="52"/>
      <c r="S1068" s="52"/>
      <c r="T1068" s="52"/>
      <c r="U1068" s="52"/>
      <c r="V1068" s="52"/>
      <c r="W1068" s="52"/>
      <c r="X1068" s="52"/>
      <c r="Y1068" s="52"/>
      <c r="Z1068" s="52"/>
      <c r="AA1068" s="52"/>
      <c r="AB1068" s="52"/>
      <c r="AC1068" s="52"/>
    </row>
    <row r="1069">
      <c r="A1069" s="52"/>
      <c r="B1069" s="49" t="s">
        <v>2600</v>
      </c>
      <c r="C1069" s="52"/>
      <c r="D1069" s="49">
        <v>2.0</v>
      </c>
      <c r="E1069" s="50">
        <v>4.29</v>
      </c>
      <c r="F1069" s="54">
        <f t="shared" si="57"/>
        <v>8.58</v>
      </c>
      <c r="G1069" s="53"/>
      <c r="H1069" s="52"/>
      <c r="I1069" s="52"/>
      <c r="J1069" s="52"/>
      <c r="K1069" s="52"/>
      <c r="L1069" s="52"/>
      <c r="M1069" s="52"/>
      <c r="N1069" s="52"/>
      <c r="O1069" s="52"/>
      <c r="P1069" s="52"/>
      <c r="Q1069" s="52"/>
      <c r="R1069" s="52"/>
      <c r="S1069" s="52"/>
      <c r="T1069" s="52"/>
      <c r="U1069" s="52"/>
      <c r="V1069" s="52"/>
      <c r="W1069" s="52"/>
      <c r="X1069" s="52"/>
      <c r="Y1069" s="52"/>
      <c r="Z1069" s="52"/>
      <c r="AA1069" s="52"/>
      <c r="AB1069" s="52"/>
      <c r="AC1069" s="52"/>
    </row>
    <row r="1070">
      <c r="A1070" s="52"/>
      <c r="B1070" s="49" t="s">
        <v>2601</v>
      </c>
      <c r="C1070" s="52"/>
      <c r="D1070" s="49">
        <v>2.0</v>
      </c>
      <c r="E1070" s="50">
        <v>3.99</v>
      </c>
      <c r="F1070" s="54">
        <f t="shared" si="57"/>
        <v>7.98</v>
      </c>
      <c r="G1070" s="53"/>
      <c r="H1070" s="52"/>
      <c r="I1070" s="52"/>
      <c r="J1070" s="52"/>
      <c r="K1070" s="52"/>
      <c r="L1070" s="52"/>
      <c r="M1070" s="52"/>
      <c r="N1070" s="52"/>
      <c r="O1070" s="52"/>
      <c r="P1070" s="52"/>
      <c r="Q1070" s="52"/>
      <c r="R1070" s="52"/>
      <c r="S1070" s="52"/>
      <c r="T1070" s="52"/>
      <c r="U1070" s="52"/>
      <c r="V1070" s="52"/>
      <c r="W1070" s="52"/>
      <c r="X1070" s="52"/>
      <c r="Y1070" s="52"/>
      <c r="Z1070" s="52"/>
      <c r="AA1070" s="52"/>
      <c r="AB1070" s="52"/>
      <c r="AC1070" s="52"/>
    </row>
    <row r="1071">
      <c r="A1071" s="52"/>
      <c r="B1071" s="49" t="s">
        <v>2602</v>
      </c>
      <c r="C1071" s="52"/>
      <c r="D1071" s="49">
        <v>2.0</v>
      </c>
      <c r="E1071" s="50">
        <v>3.99</v>
      </c>
      <c r="F1071" s="54">
        <f t="shared" si="57"/>
        <v>7.98</v>
      </c>
      <c r="G1071" s="53"/>
      <c r="H1071" s="52"/>
      <c r="I1071" s="52"/>
      <c r="J1071" s="52"/>
      <c r="K1071" s="52"/>
      <c r="L1071" s="52"/>
      <c r="M1071" s="52"/>
      <c r="N1071" s="52"/>
      <c r="O1071" s="52"/>
      <c r="P1071" s="52"/>
      <c r="Q1071" s="52"/>
      <c r="R1071" s="52"/>
      <c r="S1071" s="52"/>
      <c r="T1071" s="52"/>
      <c r="U1071" s="52"/>
      <c r="V1071" s="52"/>
      <c r="W1071" s="52"/>
      <c r="X1071" s="52"/>
      <c r="Y1071" s="52"/>
      <c r="Z1071" s="52"/>
      <c r="AA1071" s="52"/>
      <c r="AB1071" s="52"/>
      <c r="AC1071" s="52"/>
    </row>
    <row r="1072">
      <c r="A1072" s="52"/>
      <c r="B1072" s="49" t="s">
        <v>2603</v>
      </c>
      <c r="C1072" s="52"/>
      <c r="D1072" s="49">
        <v>1.0</v>
      </c>
      <c r="E1072" s="50">
        <v>6.79</v>
      </c>
      <c r="F1072" s="54">
        <f t="shared" si="57"/>
        <v>6.79</v>
      </c>
      <c r="G1072" s="53"/>
      <c r="H1072" s="52"/>
      <c r="I1072" s="52"/>
      <c r="J1072" s="52"/>
      <c r="K1072" s="52"/>
      <c r="L1072" s="52"/>
      <c r="M1072" s="52"/>
      <c r="N1072" s="52"/>
      <c r="O1072" s="52"/>
      <c r="P1072" s="52"/>
      <c r="Q1072" s="52"/>
      <c r="R1072" s="52"/>
      <c r="S1072" s="52"/>
      <c r="T1072" s="52"/>
      <c r="U1072" s="52"/>
      <c r="V1072" s="52"/>
      <c r="W1072" s="52"/>
      <c r="X1072" s="52"/>
      <c r="Y1072" s="52"/>
      <c r="Z1072" s="52"/>
      <c r="AA1072" s="52"/>
      <c r="AB1072" s="52"/>
      <c r="AC1072" s="52"/>
    </row>
    <row r="1073">
      <c r="A1073" s="52"/>
      <c r="B1073" s="49" t="s">
        <v>2604</v>
      </c>
      <c r="C1073" s="52"/>
      <c r="D1073" s="49">
        <v>2.0</v>
      </c>
      <c r="E1073" s="50">
        <v>4.99</v>
      </c>
      <c r="F1073" s="54">
        <f t="shared" si="57"/>
        <v>9.98</v>
      </c>
      <c r="G1073" s="53"/>
      <c r="H1073" s="52"/>
      <c r="I1073" s="52"/>
      <c r="J1073" s="52"/>
      <c r="K1073" s="52"/>
      <c r="L1073" s="52"/>
      <c r="M1073" s="52"/>
      <c r="N1073" s="52"/>
      <c r="O1073" s="52"/>
      <c r="P1073" s="52"/>
      <c r="Q1073" s="52"/>
      <c r="R1073" s="52"/>
      <c r="S1073" s="52"/>
      <c r="T1073" s="52"/>
      <c r="U1073" s="52"/>
      <c r="V1073" s="52"/>
      <c r="W1073" s="52"/>
      <c r="X1073" s="52"/>
      <c r="Y1073" s="52"/>
      <c r="Z1073" s="52"/>
      <c r="AA1073" s="52"/>
      <c r="AB1073" s="52"/>
      <c r="AC1073" s="52"/>
    </row>
    <row r="1074">
      <c r="A1074" s="52"/>
      <c r="B1074" s="49" t="s">
        <v>2605</v>
      </c>
      <c r="C1074" s="52"/>
      <c r="D1074" s="49">
        <v>1.0</v>
      </c>
      <c r="E1074" s="50">
        <v>2.49</v>
      </c>
      <c r="F1074" s="54">
        <f t="shared" si="57"/>
        <v>2.49</v>
      </c>
      <c r="G1074" s="53"/>
      <c r="H1074" s="52"/>
      <c r="I1074" s="52"/>
      <c r="J1074" s="52"/>
      <c r="K1074" s="52"/>
      <c r="L1074" s="52"/>
      <c r="M1074" s="52"/>
      <c r="N1074" s="52"/>
      <c r="O1074" s="52"/>
      <c r="P1074" s="52"/>
      <c r="Q1074" s="52"/>
      <c r="R1074" s="52"/>
      <c r="S1074" s="52"/>
      <c r="T1074" s="52"/>
      <c r="U1074" s="52"/>
      <c r="V1074" s="52"/>
      <c r="W1074" s="52"/>
      <c r="X1074" s="52"/>
      <c r="Y1074" s="52"/>
      <c r="Z1074" s="52"/>
      <c r="AA1074" s="52"/>
      <c r="AB1074" s="52"/>
      <c r="AC1074" s="52"/>
    </row>
    <row r="1075">
      <c r="A1075" s="52"/>
      <c r="B1075" s="49" t="s">
        <v>2606</v>
      </c>
      <c r="C1075" s="52"/>
      <c r="D1075" s="49">
        <v>1.0</v>
      </c>
      <c r="E1075" s="50">
        <v>3.99</v>
      </c>
      <c r="F1075" s="54">
        <f t="shared" si="57"/>
        <v>3.99</v>
      </c>
      <c r="G1075" s="53"/>
      <c r="H1075" s="52"/>
      <c r="I1075" s="52"/>
      <c r="J1075" s="52"/>
      <c r="K1075" s="52"/>
      <c r="L1075" s="52"/>
      <c r="M1075" s="52"/>
      <c r="N1075" s="52"/>
      <c r="O1075" s="52"/>
      <c r="P1075" s="52"/>
      <c r="Q1075" s="52"/>
      <c r="R1075" s="52"/>
      <c r="S1075" s="52"/>
      <c r="T1075" s="52"/>
      <c r="U1075" s="52"/>
      <c r="V1075" s="52"/>
      <c r="W1075" s="52"/>
      <c r="X1075" s="52"/>
      <c r="Y1075" s="52"/>
      <c r="Z1075" s="52"/>
      <c r="AA1075" s="52"/>
      <c r="AB1075" s="52"/>
      <c r="AC1075" s="52"/>
    </row>
    <row r="1076">
      <c r="A1076" s="52"/>
      <c r="B1076" s="49" t="s">
        <v>423</v>
      </c>
      <c r="C1076" s="52"/>
      <c r="D1076" s="49">
        <v>2.0</v>
      </c>
      <c r="E1076" s="50">
        <v>4.99</v>
      </c>
      <c r="F1076" s="54">
        <f t="shared" si="57"/>
        <v>9.98</v>
      </c>
      <c r="G1076" s="53"/>
      <c r="H1076" s="54">
        <f>sum(F1063:F1076)</f>
        <v>117.61</v>
      </c>
      <c r="I1076" s="52"/>
      <c r="J1076" s="52"/>
      <c r="K1076" s="52"/>
      <c r="L1076" s="52"/>
      <c r="M1076" s="52"/>
      <c r="N1076" s="52"/>
      <c r="O1076" s="52"/>
      <c r="P1076" s="52"/>
      <c r="Q1076" s="52"/>
      <c r="R1076" s="52"/>
      <c r="S1076" s="52"/>
      <c r="T1076" s="52"/>
      <c r="U1076" s="52"/>
      <c r="V1076" s="52"/>
      <c r="W1076" s="52"/>
      <c r="X1076" s="52"/>
      <c r="Y1076" s="52"/>
      <c r="Z1076" s="52"/>
      <c r="AA1076" s="52"/>
      <c r="AB1076" s="52"/>
      <c r="AC1076" s="52"/>
    </row>
    <row r="1077">
      <c r="A1077" s="48">
        <v>44262.0</v>
      </c>
      <c r="B1077" s="49" t="s">
        <v>2607</v>
      </c>
      <c r="C1077" s="52"/>
      <c r="D1077" s="49">
        <v>6.0</v>
      </c>
      <c r="E1077" s="50">
        <v>1.89</v>
      </c>
      <c r="F1077" s="54">
        <f t="shared" si="57"/>
        <v>11.34</v>
      </c>
      <c r="G1077" s="53"/>
      <c r="H1077" s="52"/>
      <c r="I1077" s="52"/>
      <c r="J1077" s="52"/>
      <c r="K1077" s="52"/>
      <c r="L1077" s="52"/>
      <c r="M1077" s="52"/>
      <c r="N1077" s="52"/>
      <c r="O1077" s="52"/>
      <c r="P1077" s="52"/>
      <c r="Q1077" s="52"/>
      <c r="R1077" s="52"/>
      <c r="S1077" s="52"/>
      <c r="T1077" s="52"/>
      <c r="U1077" s="52"/>
      <c r="V1077" s="52"/>
      <c r="W1077" s="52"/>
      <c r="X1077" s="52"/>
      <c r="Y1077" s="52"/>
      <c r="Z1077" s="52"/>
      <c r="AA1077" s="52"/>
      <c r="AB1077" s="52"/>
      <c r="AC1077" s="52"/>
    </row>
    <row r="1078">
      <c r="A1078" s="52"/>
      <c r="B1078" s="49" t="s">
        <v>2574</v>
      </c>
      <c r="C1078" s="52"/>
      <c r="D1078" s="49">
        <v>5.0</v>
      </c>
      <c r="E1078" s="50">
        <v>1.89</v>
      </c>
      <c r="F1078" s="54">
        <f t="shared" si="57"/>
        <v>9.45</v>
      </c>
      <c r="G1078" s="53"/>
      <c r="H1078" s="52"/>
      <c r="I1078" s="52"/>
      <c r="J1078" s="52"/>
      <c r="K1078" s="52"/>
      <c r="L1078" s="52"/>
      <c r="M1078" s="52"/>
      <c r="N1078" s="52"/>
      <c r="O1078" s="52"/>
      <c r="P1078" s="52"/>
      <c r="Q1078" s="52"/>
      <c r="R1078" s="52"/>
      <c r="S1078" s="52"/>
      <c r="T1078" s="52"/>
      <c r="U1078" s="52"/>
      <c r="V1078" s="52"/>
      <c r="W1078" s="52"/>
      <c r="X1078" s="52"/>
      <c r="Y1078" s="52"/>
      <c r="Z1078" s="52"/>
      <c r="AA1078" s="52"/>
      <c r="AB1078" s="52"/>
      <c r="AC1078" s="52"/>
    </row>
    <row r="1079">
      <c r="A1079" s="52"/>
      <c r="B1079" s="49" t="s">
        <v>2576</v>
      </c>
      <c r="C1079" s="52"/>
      <c r="D1079" s="49">
        <v>8.0</v>
      </c>
      <c r="E1079" s="50">
        <v>1.89</v>
      </c>
      <c r="F1079" s="54">
        <f t="shared" si="57"/>
        <v>15.12</v>
      </c>
      <c r="G1079" s="53"/>
      <c r="H1079" s="52"/>
      <c r="I1079" s="52"/>
      <c r="J1079" s="52"/>
      <c r="K1079" s="52"/>
      <c r="L1079" s="52"/>
      <c r="M1079" s="52"/>
      <c r="N1079" s="52"/>
      <c r="O1079" s="52"/>
      <c r="P1079" s="52"/>
      <c r="Q1079" s="52"/>
      <c r="R1079" s="52"/>
      <c r="S1079" s="52"/>
      <c r="T1079" s="52"/>
      <c r="U1079" s="52"/>
      <c r="V1079" s="52"/>
      <c r="W1079" s="52"/>
      <c r="X1079" s="52"/>
      <c r="Y1079" s="52"/>
      <c r="Z1079" s="52"/>
      <c r="AA1079" s="52"/>
      <c r="AB1079" s="52"/>
      <c r="AC1079" s="52"/>
    </row>
    <row r="1080">
      <c r="A1080" s="52"/>
      <c r="B1080" s="49" t="s">
        <v>2608</v>
      </c>
      <c r="C1080" s="52"/>
      <c r="D1080" s="49">
        <v>8.0</v>
      </c>
      <c r="E1080" s="50">
        <v>1.99</v>
      </c>
      <c r="F1080" s="54">
        <f t="shared" si="57"/>
        <v>15.92</v>
      </c>
      <c r="G1080" s="53"/>
      <c r="H1080" s="52"/>
      <c r="I1080" s="52"/>
      <c r="J1080" s="52"/>
      <c r="K1080" s="52"/>
      <c r="L1080" s="52"/>
      <c r="M1080" s="52"/>
      <c r="N1080" s="52"/>
      <c r="O1080" s="52"/>
      <c r="P1080" s="52"/>
      <c r="Q1080" s="52"/>
      <c r="R1080" s="52"/>
      <c r="S1080" s="52"/>
      <c r="T1080" s="52"/>
      <c r="U1080" s="52"/>
      <c r="V1080" s="52"/>
      <c r="W1080" s="52"/>
      <c r="X1080" s="52"/>
      <c r="Y1080" s="52"/>
      <c r="Z1080" s="52"/>
      <c r="AA1080" s="52"/>
      <c r="AB1080" s="52"/>
      <c r="AC1080" s="52"/>
    </row>
    <row r="1081">
      <c r="A1081" s="52"/>
      <c r="B1081" s="49" t="s">
        <v>2609</v>
      </c>
      <c r="C1081" s="52"/>
      <c r="D1081" s="49">
        <v>1.0</v>
      </c>
      <c r="E1081" s="50">
        <v>1.99</v>
      </c>
      <c r="F1081" s="54">
        <f t="shared" si="57"/>
        <v>1.99</v>
      </c>
      <c r="G1081" s="53"/>
      <c r="H1081" s="52"/>
      <c r="I1081" s="52"/>
      <c r="J1081" s="52"/>
      <c r="K1081" s="52"/>
      <c r="L1081" s="52"/>
      <c r="M1081" s="52"/>
      <c r="N1081" s="52"/>
      <c r="O1081" s="52"/>
      <c r="P1081" s="52"/>
      <c r="Q1081" s="52"/>
      <c r="R1081" s="52"/>
      <c r="S1081" s="52"/>
      <c r="T1081" s="52"/>
      <c r="U1081" s="52"/>
      <c r="V1081" s="52"/>
      <c r="W1081" s="52"/>
      <c r="X1081" s="52"/>
      <c r="Y1081" s="52"/>
      <c r="Z1081" s="52"/>
      <c r="AA1081" s="52"/>
      <c r="AB1081" s="52"/>
      <c r="AC1081" s="52"/>
    </row>
    <row r="1082">
      <c r="A1082" s="52"/>
      <c r="B1082" s="49" t="s">
        <v>2610</v>
      </c>
      <c r="C1082" s="52"/>
      <c r="D1082" s="49">
        <v>1.0</v>
      </c>
      <c r="E1082" s="50">
        <v>0.99</v>
      </c>
      <c r="F1082" s="54">
        <f t="shared" si="57"/>
        <v>0.99</v>
      </c>
      <c r="G1082" s="53"/>
      <c r="H1082" s="52"/>
      <c r="I1082" s="52"/>
      <c r="J1082" s="52"/>
      <c r="K1082" s="52"/>
      <c r="L1082" s="52"/>
      <c r="M1082" s="52"/>
      <c r="N1082" s="52"/>
      <c r="O1082" s="52"/>
      <c r="P1082" s="52"/>
      <c r="Q1082" s="52"/>
      <c r="R1082" s="52"/>
      <c r="S1082" s="52"/>
      <c r="T1082" s="52"/>
      <c r="U1082" s="52"/>
      <c r="V1082" s="52"/>
      <c r="W1082" s="52"/>
      <c r="X1082" s="52"/>
      <c r="Y1082" s="52"/>
      <c r="Z1082" s="52"/>
      <c r="AA1082" s="52"/>
      <c r="AB1082" s="52"/>
      <c r="AC1082" s="52"/>
    </row>
    <row r="1083">
      <c r="A1083" s="52"/>
      <c r="B1083" s="49" t="s">
        <v>2611</v>
      </c>
      <c r="C1083" s="52"/>
      <c r="D1083" s="49">
        <v>5.0</v>
      </c>
      <c r="E1083" s="50">
        <v>0.99</v>
      </c>
      <c r="F1083" s="54">
        <f t="shared" si="57"/>
        <v>4.95</v>
      </c>
      <c r="G1083" s="53"/>
      <c r="H1083" s="52"/>
      <c r="I1083" s="52"/>
      <c r="J1083" s="52"/>
      <c r="K1083" s="52"/>
      <c r="L1083" s="52"/>
      <c r="M1083" s="52"/>
      <c r="N1083" s="52"/>
      <c r="O1083" s="52"/>
      <c r="P1083" s="52"/>
      <c r="Q1083" s="52"/>
      <c r="R1083" s="52"/>
      <c r="S1083" s="52"/>
      <c r="T1083" s="52"/>
      <c r="U1083" s="52"/>
      <c r="V1083" s="52"/>
      <c r="W1083" s="52"/>
      <c r="X1083" s="52"/>
      <c r="Y1083" s="52"/>
      <c r="Z1083" s="52"/>
      <c r="AA1083" s="52"/>
      <c r="AB1083" s="52"/>
      <c r="AC1083" s="52"/>
    </row>
    <row r="1084">
      <c r="A1084" s="52"/>
      <c r="B1084" s="49" t="s">
        <v>2578</v>
      </c>
      <c r="C1084" s="52"/>
      <c r="D1084" s="49">
        <v>1.0</v>
      </c>
      <c r="E1084" s="50">
        <v>1.99</v>
      </c>
      <c r="F1084" s="54">
        <f t="shared" si="57"/>
        <v>1.99</v>
      </c>
      <c r="G1084" s="53"/>
      <c r="H1084" s="52"/>
      <c r="I1084" s="52"/>
      <c r="J1084" s="52"/>
      <c r="K1084" s="52"/>
      <c r="L1084" s="52"/>
      <c r="M1084" s="52"/>
      <c r="N1084" s="52"/>
      <c r="O1084" s="52"/>
      <c r="P1084" s="52"/>
      <c r="Q1084" s="52"/>
      <c r="R1084" s="52"/>
      <c r="S1084" s="52"/>
      <c r="T1084" s="52"/>
      <c r="U1084" s="52"/>
      <c r="V1084" s="52"/>
      <c r="W1084" s="52"/>
      <c r="X1084" s="52"/>
      <c r="Y1084" s="52"/>
      <c r="Z1084" s="52"/>
      <c r="AA1084" s="52"/>
      <c r="AB1084" s="52"/>
      <c r="AC1084" s="52"/>
    </row>
    <row r="1085">
      <c r="A1085" s="52"/>
      <c r="B1085" s="49" t="s">
        <v>2612</v>
      </c>
      <c r="C1085" s="52"/>
      <c r="D1085" s="49">
        <v>1.0</v>
      </c>
      <c r="E1085" s="50">
        <v>4.99</v>
      </c>
      <c r="F1085" s="54">
        <f t="shared" si="57"/>
        <v>4.99</v>
      </c>
      <c r="G1085" s="53"/>
      <c r="H1085" s="52"/>
      <c r="I1085" s="52"/>
      <c r="J1085" s="52"/>
      <c r="K1085" s="52"/>
      <c r="L1085" s="52"/>
      <c r="M1085" s="52"/>
      <c r="N1085" s="52"/>
      <c r="O1085" s="52"/>
      <c r="P1085" s="52"/>
      <c r="Q1085" s="52"/>
      <c r="R1085" s="52"/>
      <c r="S1085" s="52"/>
      <c r="T1085" s="52"/>
      <c r="U1085" s="52"/>
      <c r="V1085" s="52"/>
      <c r="W1085" s="52"/>
      <c r="X1085" s="52"/>
      <c r="Y1085" s="52"/>
      <c r="Z1085" s="52"/>
      <c r="AA1085" s="52"/>
      <c r="AB1085" s="52"/>
      <c r="AC1085" s="52"/>
    </row>
    <row r="1086">
      <c r="A1086" s="52"/>
      <c r="B1086" s="49" t="s">
        <v>2613</v>
      </c>
      <c r="C1086" s="52"/>
      <c r="D1086" s="49">
        <v>1.0</v>
      </c>
      <c r="E1086" s="50">
        <v>1.79</v>
      </c>
      <c r="F1086" s="54">
        <f t="shared" si="57"/>
        <v>1.79</v>
      </c>
      <c r="G1086" s="53"/>
      <c r="H1086" s="52"/>
      <c r="I1086" s="52"/>
      <c r="J1086" s="52"/>
      <c r="K1086" s="52"/>
      <c r="L1086" s="52"/>
      <c r="M1086" s="52"/>
      <c r="N1086" s="52"/>
      <c r="O1086" s="52"/>
      <c r="P1086" s="52"/>
      <c r="Q1086" s="52"/>
      <c r="R1086" s="52"/>
      <c r="S1086" s="52"/>
      <c r="T1086" s="52"/>
      <c r="U1086" s="52"/>
      <c r="V1086" s="52"/>
      <c r="W1086" s="52"/>
      <c r="X1086" s="52"/>
      <c r="Y1086" s="52"/>
      <c r="Z1086" s="52"/>
      <c r="AA1086" s="52"/>
      <c r="AB1086" s="52"/>
      <c r="AC1086" s="52"/>
    </row>
    <row r="1087">
      <c r="A1087" s="52"/>
      <c r="B1087" s="49" t="s">
        <v>1197</v>
      </c>
      <c r="C1087" s="52"/>
      <c r="D1087" s="49">
        <v>1.0</v>
      </c>
      <c r="E1087" s="50">
        <v>1.99</v>
      </c>
      <c r="F1087" s="54">
        <f t="shared" si="57"/>
        <v>1.99</v>
      </c>
      <c r="G1087" s="53"/>
      <c r="H1087" s="54">
        <f>sum(F1077:F1087)</f>
        <v>70.52</v>
      </c>
      <c r="I1087" s="52"/>
      <c r="J1087" s="52"/>
      <c r="K1087" s="52"/>
      <c r="L1087" s="52"/>
      <c r="M1087" s="52"/>
      <c r="N1087" s="52"/>
      <c r="O1087" s="52"/>
      <c r="P1087" s="52"/>
      <c r="Q1087" s="52"/>
      <c r="R1087" s="52"/>
      <c r="S1087" s="52"/>
      <c r="T1087" s="52"/>
      <c r="U1087" s="52"/>
      <c r="V1087" s="52"/>
      <c r="W1087" s="52"/>
      <c r="X1087" s="52"/>
      <c r="Y1087" s="52"/>
      <c r="Z1087" s="52"/>
      <c r="AA1087" s="52"/>
      <c r="AB1087" s="52"/>
      <c r="AC1087" s="52"/>
    </row>
    <row r="1088">
      <c r="A1088" s="48">
        <v>44348.0</v>
      </c>
      <c r="B1088" s="49" t="s">
        <v>2614</v>
      </c>
      <c r="C1088" s="52"/>
      <c r="D1088" s="49">
        <v>26.0</v>
      </c>
      <c r="E1088" s="50">
        <v>5.99</v>
      </c>
      <c r="F1088" s="54">
        <f t="shared" si="57"/>
        <v>155.74</v>
      </c>
      <c r="G1088" s="53"/>
      <c r="H1088" s="52"/>
      <c r="I1088" s="52"/>
      <c r="J1088" s="52"/>
      <c r="K1088" s="52"/>
      <c r="L1088" s="52"/>
      <c r="M1088" s="52"/>
      <c r="N1088" s="52"/>
      <c r="O1088" s="52"/>
      <c r="P1088" s="52"/>
      <c r="Q1088" s="52"/>
      <c r="R1088" s="52"/>
      <c r="S1088" s="52"/>
      <c r="T1088" s="52"/>
      <c r="U1088" s="52"/>
      <c r="V1088" s="52"/>
      <c r="W1088" s="52"/>
      <c r="X1088" s="52"/>
      <c r="Y1088" s="52"/>
      <c r="Z1088" s="52"/>
      <c r="AA1088" s="52"/>
      <c r="AB1088" s="52"/>
      <c r="AC1088" s="52"/>
    </row>
    <row r="1089">
      <c r="A1089" s="52"/>
      <c r="B1089" s="49" t="s">
        <v>2488</v>
      </c>
      <c r="C1089" s="52"/>
      <c r="D1089" s="49">
        <v>6.0</v>
      </c>
      <c r="E1089" s="50">
        <v>6.99</v>
      </c>
      <c r="F1089" s="54">
        <f t="shared" si="57"/>
        <v>41.94</v>
      </c>
      <c r="G1089" s="53"/>
      <c r="H1089" s="52"/>
      <c r="I1089" s="52"/>
      <c r="J1089" s="52"/>
      <c r="K1089" s="52"/>
      <c r="L1089" s="52"/>
      <c r="M1089" s="52"/>
      <c r="N1089" s="52"/>
      <c r="O1089" s="52"/>
      <c r="P1089" s="52"/>
      <c r="Q1089" s="52"/>
      <c r="R1089" s="52"/>
      <c r="S1089" s="52"/>
      <c r="T1089" s="52"/>
      <c r="U1089" s="52"/>
      <c r="V1089" s="52"/>
      <c r="W1089" s="52"/>
      <c r="X1089" s="52"/>
      <c r="Y1089" s="52"/>
      <c r="Z1089" s="52"/>
      <c r="AA1089" s="52"/>
      <c r="AB1089" s="52"/>
      <c r="AC1089" s="52"/>
    </row>
    <row r="1090">
      <c r="A1090" s="52"/>
      <c r="B1090" s="49" t="s">
        <v>2615</v>
      </c>
      <c r="C1090" s="52"/>
      <c r="D1090" s="49">
        <v>50.0</v>
      </c>
      <c r="E1090" s="50">
        <v>2.59</v>
      </c>
      <c r="F1090" s="54">
        <f t="shared" si="57"/>
        <v>129.5</v>
      </c>
      <c r="G1090" s="53"/>
      <c r="H1090" s="52"/>
      <c r="I1090" s="52"/>
      <c r="J1090" s="52"/>
      <c r="K1090" s="52"/>
      <c r="L1090" s="52"/>
      <c r="M1090" s="52"/>
      <c r="N1090" s="52"/>
      <c r="O1090" s="52"/>
      <c r="P1090" s="52"/>
      <c r="Q1090" s="52"/>
      <c r="R1090" s="52"/>
      <c r="S1090" s="52"/>
      <c r="T1090" s="52"/>
      <c r="U1090" s="52"/>
      <c r="V1090" s="52"/>
      <c r="W1090" s="52"/>
      <c r="X1090" s="52"/>
      <c r="Y1090" s="52"/>
      <c r="Z1090" s="52"/>
      <c r="AA1090" s="52"/>
      <c r="AB1090" s="52"/>
      <c r="AC1090" s="52"/>
    </row>
    <row r="1091">
      <c r="A1091" s="52"/>
      <c r="B1091" s="49" t="s">
        <v>2616</v>
      </c>
      <c r="C1091" s="52"/>
      <c r="D1091" s="49">
        <v>1.0</v>
      </c>
      <c r="E1091" s="50">
        <v>13.99</v>
      </c>
      <c r="F1091" s="54">
        <f t="shared" si="57"/>
        <v>13.99</v>
      </c>
      <c r="G1091" s="53"/>
      <c r="H1091" s="52"/>
      <c r="I1091" s="52"/>
      <c r="J1091" s="52"/>
      <c r="K1091" s="52"/>
      <c r="L1091" s="52"/>
      <c r="M1091" s="52"/>
      <c r="N1091" s="52"/>
      <c r="O1091" s="52"/>
      <c r="P1091" s="52"/>
      <c r="Q1091" s="52"/>
      <c r="R1091" s="52"/>
      <c r="S1091" s="52"/>
      <c r="T1091" s="52"/>
      <c r="U1091" s="52"/>
      <c r="V1091" s="52"/>
      <c r="W1091" s="52"/>
      <c r="X1091" s="52"/>
      <c r="Y1091" s="52"/>
      <c r="Z1091" s="52"/>
      <c r="AA1091" s="52"/>
      <c r="AB1091" s="52"/>
      <c r="AC1091" s="52"/>
    </row>
    <row r="1092">
      <c r="A1092" s="52"/>
      <c r="B1092" s="49" t="s">
        <v>2617</v>
      </c>
      <c r="C1092" s="52"/>
      <c r="D1092" s="49">
        <v>2.0</v>
      </c>
      <c r="E1092" s="50">
        <v>3.49</v>
      </c>
      <c r="F1092" s="54">
        <f t="shared" si="57"/>
        <v>6.98</v>
      </c>
      <c r="G1092" s="53"/>
      <c r="H1092" s="52"/>
      <c r="I1092" s="52"/>
      <c r="J1092" s="52"/>
      <c r="K1092" s="52"/>
      <c r="L1092" s="52"/>
      <c r="M1092" s="52"/>
      <c r="N1092" s="52"/>
      <c r="O1092" s="52"/>
      <c r="P1092" s="52"/>
      <c r="Q1092" s="52"/>
      <c r="R1092" s="52"/>
      <c r="S1092" s="52"/>
      <c r="T1092" s="52"/>
      <c r="U1092" s="52"/>
      <c r="V1092" s="52"/>
      <c r="W1092" s="52"/>
      <c r="X1092" s="52"/>
      <c r="Y1092" s="52"/>
      <c r="Z1092" s="52"/>
      <c r="AA1092" s="52"/>
      <c r="AB1092" s="52"/>
      <c r="AC1092" s="52"/>
    </row>
    <row r="1093">
      <c r="A1093" s="52"/>
      <c r="B1093" s="49" t="s">
        <v>2618</v>
      </c>
      <c r="C1093" s="52"/>
      <c r="D1093" s="49">
        <v>2.0</v>
      </c>
      <c r="E1093" s="50">
        <v>4.79</v>
      </c>
      <c r="F1093" s="54">
        <f t="shared" si="57"/>
        <v>9.58</v>
      </c>
      <c r="G1093" s="53"/>
      <c r="H1093" s="52"/>
      <c r="I1093" s="52"/>
      <c r="J1093" s="52"/>
      <c r="K1093" s="52"/>
      <c r="L1093" s="52"/>
      <c r="M1093" s="52"/>
      <c r="N1093" s="52"/>
      <c r="O1093" s="52"/>
      <c r="P1093" s="52"/>
      <c r="Q1093" s="52"/>
      <c r="R1093" s="52"/>
      <c r="S1093" s="52"/>
      <c r="T1093" s="52"/>
      <c r="U1093" s="52"/>
      <c r="V1093" s="52"/>
      <c r="W1093" s="52"/>
      <c r="X1093" s="52"/>
      <c r="Y1093" s="52"/>
      <c r="Z1093" s="52"/>
      <c r="AA1093" s="52"/>
      <c r="AB1093" s="52"/>
      <c r="AC1093" s="52"/>
    </row>
    <row r="1094">
      <c r="A1094" s="52"/>
      <c r="B1094" s="49" t="s">
        <v>2619</v>
      </c>
      <c r="C1094" s="52"/>
      <c r="D1094" s="49">
        <v>67.0</v>
      </c>
      <c r="E1094" s="50">
        <v>1.49</v>
      </c>
      <c r="F1094" s="54">
        <f t="shared" si="57"/>
        <v>99.83</v>
      </c>
      <c r="G1094" s="53"/>
      <c r="H1094" s="54">
        <f>sum(F1088:F1094)</f>
        <v>457.56</v>
      </c>
      <c r="I1094" s="52"/>
      <c r="J1094" s="52"/>
      <c r="K1094" s="52"/>
      <c r="L1094" s="52"/>
      <c r="M1094" s="52"/>
      <c r="N1094" s="52"/>
      <c r="O1094" s="52"/>
      <c r="P1094" s="52"/>
      <c r="Q1094" s="52"/>
      <c r="R1094" s="52"/>
      <c r="S1094" s="52"/>
      <c r="T1094" s="52"/>
      <c r="U1094" s="52"/>
      <c r="V1094" s="52"/>
      <c r="W1094" s="52"/>
      <c r="X1094" s="52"/>
      <c r="Y1094" s="52"/>
      <c r="Z1094" s="52"/>
      <c r="AA1094" s="52"/>
      <c r="AB1094" s="52"/>
      <c r="AC1094" s="52"/>
    </row>
    <row r="1095">
      <c r="A1095" s="48">
        <v>44496.0</v>
      </c>
      <c r="B1095" s="49" t="s">
        <v>2620</v>
      </c>
      <c r="C1095" s="49" t="s">
        <v>2621</v>
      </c>
      <c r="D1095" s="49">
        <v>8.0</v>
      </c>
      <c r="E1095" s="50">
        <v>4.59</v>
      </c>
      <c r="F1095" s="54">
        <f t="shared" si="57"/>
        <v>36.72</v>
      </c>
      <c r="G1095" s="53"/>
      <c r="H1095" s="52"/>
      <c r="I1095" s="52"/>
      <c r="J1095" s="52"/>
      <c r="K1095" s="52"/>
      <c r="L1095" s="52"/>
      <c r="M1095" s="52"/>
      <c r="N1095" s="52"/>
      <c r="O1095" s="52"/>
      <c r="P1095" s="52"/>
      <c r="Q1095" s="52"/>
      <c r="R1095" s="52"/>
      <c r="S1095" s="52"/>
      <c r="T1095" s="52"/>
      <c r="U1095" s="52"/>
      <c r="V1095" s="52"/>
      <c r="W1095" s="52"/>
      <c r="X1095" s="52"/>
      <c r="Y1095" s="52"/>
      <c r="Z1095" s="52"/>
      <c r="AA1095" s="52"/>
      <c r="AB1095" s="52"/>
      <c r="AC1095" s="52"/>
    </row>
    <row r="1096">
      <c r="A1096" s="52"/>
      <c r="B1096" s="49" t="s">
        <v>2622</v>
      </c>
      <c r="C1096" s="49" t="s">
        <v>2621</v>
      </c>
      <c r="D1096" s="49">
        <v>4.0</v>
      </c>
      <c r="E1096" s="50">
        <v>4.59</v>
      </c>
      <c r="F1096" s="54">
        <f t="shared" si="57"/>
        <v>18.36</v>
      </c>
      <c r="G1096" s="53"/>
      <c r="H1096" s="52"/>
      <c r="I1096" s="52"/>
      <c r="J1096" s="52"/>
      <c r="K1096" s="52"/>
      <c r="L1096" s="52"/>
      <c r="M1096" s="52"/>
      <c r="N1096" s="52"/>
      <c r="O1096" s="52"/>
      <c r="P1096" s="52"/>
      <c r="Q1096" s="52"/>
      <c r="R1096" s="52"/>
      <c r="S1096" s="52"/>
      <c r="T1096" s="52"/>
      <c r="U1096" s="52"/>
      <c r="V1096" s="52"/>
      <c r="W1096" s="52"/>
      <c r="X1096" s="52"/>
      <c r="Y1096" s="52"/>
      <c r="Z1096" s="52"/>
      <c r="AA1096" s="52"/>
      <c r="AB1096" s="52"/>
      <c r="AC1096" s="52"/>
    </row>
    <row r="1097">
      <c r="A1097" s="52"/>
      <c r="B1097" s="49" t="s">
        <v>2623</v>
      </c>
      <c r="C1097" s="49" t="s">
        <v>2624</v>
      </c>
      <c r="D1097" s="49">
        <v>3.0</v>
      </c>
      <c r="E1097" s="50">
        <v>9.49</v>
      </c>
      <c r="F1097" s="54">
        <f t="shared" si="57"/>
        <v>28.47</v>
      </c>
      <c r="G1097" s="53"/>
      <c r="H1097" s="52"/>
      <c r="I1097" s="52"/>
      <c r="J1097" s="52"/>
      <c r="K1097" s="52"/>
      <c r="L1097" s="52"/>
      <c r="M1097" s="52"/>
      <c r="N1097" s="52"/>
      <c r="O1097" s="52"/>
      <c r="P1097" s="52"/>
      <c r="Q1097" s="52"/>
      <c r="R1097" s="52"/>
      <c r="S1097" s="52"/>
      <c r="T1097" s="52"/>
      <c r="U1097" s="52"/>
      <c r="V1097" s="52"/>
      <c r="W1097" s="52"/>
      <c r="X1097" s="52"/>
      <c r="Y1097" s="52"/>
      <c r="Z1097" s="52"/>
      <c r="AA1097" s="52"/>
      <c r="AB1097" s="52"/>
      <c r="AC1097" s="52"/>
    </row>
    <row r="1098">
      <c r="A1098" s="52"/>
      <c r="B1098" s="49" t="s">
        <v>2625</v>
      </c>
      <c r="C1098" s="49" t="s">
        <v>2626</v>
      </c>
      <c r="D1098" s="49">
        <v>1.0</v>
      </c>
      <c r="E1098" s="50">
        <v>9.49</v>
      </c>
      <c r="F1098" s="54">
        <f t="shared" si="57"/>
        <v>9.49</v>
      </c>
      <c r="G1098" s="53"/>
      <c r="H1098" s="52"/>
      <c r="I1098" s="52"/>
      <c r="J1098" s="52"/>
      <c r="K1098" s="52"/>
      <c r="L1098" s="52"/>
      <c r="M1098" s="52"/>
      <c r="N1098" s="52"/>
      <c r="O1098" s="52"/>
      <c r="P1098" s="52"/>
      <c r="Q1098" s="52"/>
      <c r="R1098" s="52"/>
      <c r="S1098" s="52"/>
      <c r="T1098" s="52"/>
      <c r="U1098" s="52"/>
      <c r="V1098" s="52"/>
      <c r="W1098" s="52"/>
      <c r="X1098" s="52"/>
      <c r="Y1098" s="52"/>
      <c r="Z1098" s="52"/>
      <c r="AA1098" s="52"/>
      <c r="AB1098" s="52"/>
      <c r="AC1098" s="52"/>
    </row>
    <row r="1099">
      <c r="A1099" s="52"/>
      <c r="B1099" s="49" t="s">
        <v>2627</v>
      </c>
      <c r="C1099" s="49" t="s">
        <v>46</v>
      </c>
      <c r="D1099" s="49">
        <v>3.0</v>
      </c>
      <c r="E1099" s="50">
        <v>16.49</v>
      </c>
      <c r="F1099" s="54">
        <f t="shared" si="57"/>
        <v>49.47</v>
      </c>
      <c r="G1099" s="53"/>
      <c r="H1099" s="52"/>
      <c r="I1099" s="52"/>
      <c r="J1099" s="52"/>
      <c r="K1099" s="52"/>
      <c r="L1099" s="52"/>
      <c r="M1099" s="52"/>
      <c r="N1099" s="52"/>
      <c r="O1099" s="52"/>
      <c r="P1099" s="52"/>
      <c r="Q1099" s="52"/>
      <c r="R1099" s="52"/>
      <c r="S1099" s="52"/>
      <c r="T1099" s="52"/>
      <c r="U1099" s="52"/>
      <c r="V1099" s="52"/>
      <c r="W1099" s="52"/>
      <c r="X1099" s="52"/>
      <c r="Y1099" s="52"/>
      <c r="Z1099" s="52"/>
      <c r="AA1099" s="52"/>
      <c r="AB1099" s="52"/>
      <c r="AC1099" s="52"/>
    </row>
    <row r="1100">
      <c r="A1100" s="52"/>
      <c r="B1100" s="49" t="s">
        <v>2628</v>
      </c>
      <c r="C1100" s="49" t="s">
        <v>46</v>
      </c>
      <c r="D1100" s="49">
        <v>1.0</v>
      </c>
      <c r="E1100" s="50">
        <v>7.49</v>
      </c>
      <c r="F1100" s="54">
        <f t="shared" si="57"/>
        <v>7.49</v>
      </c>
      <c r="G1100" s="53"/>
      <c r="H1100" s="52"/>
      <c r="I1100" s="52"/>
      <c r="J1100" s="52"/>
      <c r="K1100" s="52"/>
      <c r="L1100" s="52"/>
      <c r="M1100" s="52"/>
      <c r="N1100" s="52"/>
      <c r="O1100" s="52"/>
      <c r="P1100" s="52"/>
      <c r="Q1100" s="52"/>
      <c r="R1100" s="52"/>
      <c r="S1100" s="52"/>
      <c r="T1100" s="52"/>
      <c r="U1100" s="52"/>
      <c r="V1100" s="52"/>
      <c r="W1100" s="52"/>
      <c r="X1100" s="52"/>
      <c r="Y1100" s="52"/>
      <c r="Z1100" s="52"/>
      <c r="AA1100" s="52"/>
      <c r="AB1100" s="52"/>
      <c r="AC1100" s="52"/>
    </row>
    <row r="1101">
      <c r="A1101" s="52"/>
      <c r="B1101" s="49" t="s">
        <v>2629</v>
      </c>
      <c r="C1101" s="49" t="s">
        <v>46</v>
      </c>
      <c r="D1101" s="49">
        <v>1.0</v>
      </c>
      <c r="E1101" s="50">
        <v>7.29</v>
      </c>
      <c r="F1101" s="54">
        <f t="shared" si="57"/>
        <v>7.29</v>
      </c>
      <c r="G1101" s="53"/>
      <c r="H1101" s="52"/>
      <c r="I1101" s="52"/>
      <c r="J1101" s="52"/>
      <c r="K1101" s="52"/>
      <c r="L1101" s="52"/>
      <c r="M1101" s="52"/>
      <c r="N1101" s="52"/>
      <c r="O1101" s="52"/>
      <c r="P1101" s="52"/>
      <c r="Q1101" s="52"/>
      <c r="R1101" s="52"/>
      <c r="S1101" s="52"/>
      <c r="T1101" s="52"/>
      <c r="U1101" s="52"/>
      <c r="V1101" s="52"/>
      <c r="W1101" s="52"/>
      <c r="X1101" s="52"/>
      <c r="Y1101" s="52"/>
      <c r="Z1101" s="52"/>
      <c r="AA1101" s="52"/>
      <c r="AB1101" s="52"/>
      <c r="AC1101" s="52"/>
    </row>
    <row r="1102">
      <c r="A1102" s="52"/>
      <c r="B1102" s="49" t="s">
        <v>2630</v>
      </c>
      <c r="C1102" s="49" t="s">
        <v>46</v>
      </c>
      <c r="D1102" s="49">
        <v>3.0</v>
      </c>
      <c r="E1102" s="50">
        <v>4.69</v>
      </c>
      <c r="F1102" s="54">
        <f t="shared" si="57"/>
        <v>14.07</v>
      </c>
      <c r="G1102" s="53"/>
      <c r="H1102" s="54">
        <f>sum(F1095:F1102)</f>
        <v>171.36</v>
      </c>
      <c r="I1102" s="52"/>
      <c r="J1102" s="52"/>
      <c r="K1102" s="52"/>
      <c r="L1102" s="52"/>
      <c r="M1102" s="52"/>
      <c r="N1102" s="52"/>
      <c r="O1102" s="52"/>
      <c r="P1102" s="52"/>
      <c r="Q1102" s="52"/>
      <c r="R1102" s="52"/>
      <c r="S1102" s="52"/>
      <c r="T1102" s="52"/>
      <c r="U1102" s="52"/>
      <c r="V1102" s="52"/>
      <c r="W1102" s="52"/>
      <c r="X1102" s="52"/>
      <c r="Y1102" s="52"/>
      <c r="Z1102" s="52"/>
      <c r="AA1102" s="52"/>
      <c r="AB1102" s="52"/>
      <c r="AC1102" s="52"/>
    </row>
    <row r="1103">
      <c r="A1103" s="52"/>
      <c r="B1103" s="52"/>
      <c r="C1103" s="52"/>
      <c r="D1103" s="52"/>
      <c r="E1103" s="52"/>
      <c r="F1103" s="52"/>
      <c r="G1103" s="53"/>
      <c r="H1103" s="52"/>
      <c r="I1103" s="52"/>
      <c r="J1103" s="52"/>
      <c r="K1103" s="52"/>
      <c r="L1103" s="52"/>
      <c r="M1103" s="52"/>
      <c r="N1103" s="52"/>
      <c r="O1103" s="52"/>
      <c r="P1103" s="52"/>
      <c r="Q1103" s="52"/>
      <c r="R1103" s="52"/>
      <c r="S1103" s="52"/>
      <c r="T1103" s="52"/>
      <c r="U1103" s="52"/>
      <c r="V1103" s="52"/>
      <c r="W1103" s="52"/>
      <c r="X1103" s="52"/>
      <c r="Y1103" s="52"/>
      <c r="Z1103" s="52"/>
      <c r="AA1103" s="52"/>
      <c r="AB1103" s="52"/>
      <c r="AC1103" s="52"/>
    </row>
    <row r="1104">
      <c r="A1104" s="52"/>
      <c r="B1104" s="52"/>
      <c r="C1104" s="52"/>
      <c r="D1104" s="52"/>
      <c r="E1104" s="52"/>
      <c r="F1104" s="52"/>
      <c r="G1104" s="53"/>
      <c r="H1104" s="52"/>
      <c r="I1104" s="52"/>
      <c r="J1104" s="52"/>
      <c r="K1104" s="52"/>
      <c r="L1104" s="52"/>
      <c r="M1104" s="52"/>
      <c r="N1104" s="52"/>
      <c r="O1104" s="52"/>
      <c r="P1104" s="52"/>
      <c r="Q1104" s="52"/>
      <c r="R1104" s="52"/>
      <c r="S1104" s="52"/>
      <c r="T1104" s="52"/>
      <c r="U1104" s="52"/>
      <c r="V1104" s="52"/>
      <c r="W1104" s="52"/>
      <c r="X1104" s="52"/>
      <c r="Y1104" s="52"/>
      <c r="Z1104" s="52"/>
      <c r="AA1104" s="52"/>
      <c r="AB1104" s="52"/>
      <c r="AC1104" s="52"/>
    </row>
    <row r="1105">
      <c r="A1105" s="52"/>
      <c r="B1105" s="52"/>
      <c r="C1105" s="52"/>
      <c r="D1105" s="52"/>
      <c r="E1105" s="52"/>
      <c r="F1105" s="52"/>
      <c r="G1105" s="53"/>
      <c r="H1105" s="52"/>
      <c r="I1105" s="52"/>
      <c r="J1105" s="52"/>
      <c r="K1105" s="52"/>
      <c r="L1105" s="52"/>
      <c r="M1105" s="52"/>
      <c r="N1105" s="52"/>
      <c r="O1105" s="52"/>
      <c r="P1105" s="52"/>
      <c r="Q1105" s="52"/>
      <c r="R1105" s="52"/>
      <c r="S1105" s="52"/>
      <c r="T1105" s="52"/>
      <c r="U1105" s="52"/>
      <c r="V1105" s="52"/>
      <c r="W1105" s="52"/>
      <c r="X1105" s="52"/>
      <c r="Y1105" s="52"/>
      <c r="Z1105" s="52"/>
      <c r="AA1105" s="52"/>
      <c r="AB1105" s="52"/>
      <c r="AC1105" s="52"/>
    </row>
    <row r="1106">
      <c r="A1106" s="52"/>
      <c r="B1106" s="52"/>
      <c r="C1106" s="52"/>
      <c r="D1106" s="52"/>
      <c r="E1106" s="52"/>
      <c r="F1106" s="52"/>
      <c r="G1106" s="53"/>
      <c r="H1106" s="52"/>
      <c r="I1106" s="52"/>
      <c r="J1106" s="52"/>
      <c r="K1106" s="52"/>
      <c r="L1106" s="52"/>
      <c r="M1106" s="52"/>
      <c r="N1106" s="52"/>
      <c r="O1106" s="52"/>
      <c r="P1106" s="52"/>
      <c r="Q1106" s="52"/>
      <c r="R1106" s="52"/>
      <c r="S1106" s="52"/>
      <c r="T1106" s="52"/>
      <c r="U1106" s="52"/>
      <c r="V1106" s="52"/>
      <c r="W1106" s="52"/>
      <c r="X1106" s="52"/>
      <c r="Y1106" s="52"/>
      <c r="Z1106" s="52"/>
      <c r="AA1106" s="52"/>
      <c r="AB1106" s="52"/>
      <c r="AC1106" s="52"/>
    </row>
    <row r="1107">
      <c r="A1107" s="52"/>
      <c r="B1107" s="52"/>
      <c r="C1107" s="52"/>
      <c r="D1107" s="52"/>
      <c r="E1107" s="52"/>
      <c r="F1107" s="52"/>
      <c r="G1107" s="53"/>
      <c r="H1107" s="52"/>
      <c r="I1107" s="52"/>
      <c r="J1107" s="52"/>
      <c r="K1107" s="52"/>
      <c r="L1107" s="52"/>
      <c r="M1107" s="52"/>
      <c r="N1107" s="52"/>
      <c r="O1107" s="52"/>
      <c r="P1107" s="52"/>
      <c r="Q1107" s="52"/>
      <c r="R1107" s="52"/>
      <c r="S1107" s="52"/>
      <c r="T1107" s="52"/>
      <c r="U1107" s="52"/>
      <c r="V1107" s="52"/>
      <c r="W1107" s="52"/>
      <c r="X1107" s="52"/>
      <c r="Y1107" s="52"/>
      <c r="Z1107" s="52"/>
      <c r="AA1107" s="52"/>
      <c r="AB1107" s="52"/>
      <c r="AC1107" s="52"/>
    </row>
    <row r="1108">
      <c r="A1108" s="52"/>
      <c r="B1108" s="52"/>
      <c r="C1108" s="52"/>
      <c r="D1108" s="52"/>
      <c r="E1108" s="52"/>
      <c r="F1108" s="52"/>
      <c r="G1108" s="53"/>
      <c r="H1108" s="52"/>
      <c r="I1108" s="52"/>
      <c r="J1108" s="52"/>
      <c r="K1108" s="52"/>
      <c r="L1108" s="52"/>
      <c r="M1108" s="52"/>
      <c r="N1108" s="52"/>
      <c r="O1108" s="52"/>
      <c r="P1108" s="52"/>
      <c r="Q1108" s="52"/>
      <c r="R1108" s="52"/>
      <c r="S1108" s="52"/>
      <c r="T1108" s="52"/>
      <c r="U1108" s="52"/>
      <c r="V1108" s="52"/>
      <c r="W1108" s="52"/>
      <c r="X1108" s="52"/>
      <c r="Y1108" s="52"/>
      <c r="Z1108" s="52"/>
      <c r="AA1108" s="52"/>
      <c r="AB1108" s="52"/>
      <c r="AC1108" s="52"/>
    </row>
    <row r="1109">
      <c r="A1109" s="52"/>
      <c r="B1109" s="52"/>
      <c r="C1109" s="52"/>
      <c r="D1109" s="52"/>
      <c r="E1109" s="52"/>
      <c r="F1109" s="52"/>
      <c r="G1109" s="53"/>
      <c r="H1109" s="52"/>
      <c r="I1109" s="52"/>
      <c r="J1109" s="52"/>
      <c r="K1109" s="52"/>
      <c r="L1109" s="52"/>
      <c r="M1109" s="52"/>
      <c r="N1109" s="52"/>
      <c r="O1109" s="52"/>
      <c r="P1109" s="52"/>
      <c r="Q1109" s="52"/>
      <c r="R1109" s="52"/>
      <c r="S1109" s="52"/>
      <c r="T1109" s="52"/>
      <c r="U1109" s="52"/>
      <c r="V1109" s="52"/>
      <c r="W1109" s="52"/>
      <c r="X1109" s="52"/>
      <c r="Y1109" s="52"/>
      <c r="Z1109" s="52"/>
      <c r="AA1109" s="52"/>
      <c r="AB1109" s="52"/>
      <c r="AC1109" s="52"/>
    </row>
    <row r="1110">
      <c r="A1110" s="52"/>
      <c r="B1110" s="52"/>
      <c r="C1110" s="52"/>
      <c r="D1110" s="52"/>
      <c r="E1110" s="52"/>
      <c r="F1110" s="52"/>
      <c r="G1110" s="53"/>
      <c r="H1110" s="52"/>
      <c r="I1110" s="52"/>
      <c r="J1110" s="52"/>
      <c r="K1110" s="52"/>
      <c r="L1110" s="52"/>
      <c r="M1110" s="52"/>
      <c r="N1110" s="52"/>
      <c r="O1110" s="52"/>
      <c r="P1110" s="52"/>
      <c r="Q1110" s="52"/>
      <c r="R1110" s="52"/>
      <c r="S1110" s="52"/>
      <c r="T1110" s="52"/>
      <c r="U1110" s="52"/>
      <c r="V1110" s="52"/>
      <c r="W1110" s="52"/>
      <c r="X1110" s="52"/>
      <c r="Y1110" s="52"/>
      <c r="Z1110" s="52"/>
      <c r="AA1110" s="52"/>
      <c r="AB1110" s="52"/>
      <c r="AC1110" s="52"/>
    </row>
    <row r="1111">
      <c r="A1111" s="52"/>
      <c r="B1111" s="52"/>
      <c r="C1111" s="52"/>
      <c r="D1111" s="52"/>
      <c r="E1111" s="52"/>
      <c r="F1111" s="52"/>
      <c r="G1111" s="53"/>
      <c r="H1111" s="52"/>
      <c r="I1111" s="52"/>
      <c r="J1111" s="52"/>
      <c r="K1111" s="52"/>
      <c r="L1111" s="52"/>
      <c r="M1111" s="52"/>
      <c r="N1111" s="52"/>
      <c r="O1111" s="52"/>
      <c r="P1111" s="52"/>
      <c r="Q1111" s="52"/>
      <c r="R1111" s="52"/>
      <c r="S1111" s="52"/>
      <c r="T1111" s="52"/>
      <c r="U1111" s="52"/>
      <c r="V1111" s="52"/>
      <c r="W1111" s="52"/>
      <c r="X1111" s="52"/>
      <c r="Y1111" s="52"/>
      <c r="Z1111" s="52"/>
      <c r="AA1111" s="52"/>
      <c r="AB1111" s="52"/>
      <c r="AC1111" s="52"/>
    </row>
    <row r="1112">
      <c r="A1112" s="52"/>
      <c r="B1112" s="52"/>
      <c r="C1112" s="52"/>
      <c r="D1112" s="52"/>
      <c r="E1112" s="52"/>
      <c r="F1112" s="52"/>
      <c r="G1112" s="53"/>
      <c r="H1112" s="52"/>
      <c r="I1112" s="52"/>
      <c r="J1112" s="52"/>
      <c r="K1112" s="52"/>
      <c r="L1112" s="52"/>
      <c r="M1112" s="52"/>
      <c r="N1112" s="52"/>
      <c r="O1112" s="52"/>
      <c r="P1112" s="52"/>
      <c r="Q1112" s="52"/>
      <c r="R1112" s="52"/>
      <c r="S1112" s="52"/>
      <c r="T1112" s="52"/>
      <c r="U1112" s="52"/>
      <c r="V1112" s="52"/>
      <c r="W1112" s="52"/>
      <c r="X1112" s="52"/>
      <c r="Y1112" s="52"/>
      <c r="Z1112" s="52"/>
      <c r="AA1112" s="52"/>
      <c r="AB1112" s="52"/>
      <c r="AC1112" s="52"/>
    </row>
    <row r="1113">
      <c r="A1113" s="52"/>
      <c r="B1113" s="52"/>
      <c r="C1113" s="52"/>
      <c r="D1113" s="52"/>
      <c r="E1113" s="52"/>
      <c r="F1113" s="52"/>
      <c r="G1113" s="53"/>
      <c r="H1113" s="52"/>
      <c r="I1113" s="52"/>
      <c r="J1113" s="52"/>
      <c r="K1113" s="52"/>
      <c r="L1113" s="52"/>
      <c r="M1113" s="52"/>
      <c r="N1113" s="52"/>
      <c r="O1113" s="52"/>
      <c r="P1113" s="52"/>
      <c r="Q1113" s="52"/>
      <c r="R1113" s="52"/>
      <c r="S1113" s="52"/>
      <c r="T1113" s="52"/>
      <c r="U1113" s="52"/>
      <c r="V1113" s="52"/>
      <c r="W1113" s="52"/>
      <c r="X1113" s="52"/>
      <c r="Y1113" s="52"/>
      <c r="Z1113" s="52"/>
      <c r="AA1113" s="52"/>
      <c r="AB1113" s="52"/>
      <c r="AC1113" s="52"/>
    </row>
    <row r="1114">
      <c r="A1114" s="52"/>
      <c r="B1114" s="52"/>
      <c r="C1114" s="52"/>
      <c r="D1114" s="52"/>
      <c r="E1114" s="52"/>
      <c r="F1114" s="52"/>
      <c r="G1114" s="53"/>
      <c r="H1114" s="52"/>
      <c r="I1114" s="52"/>
      <c r="J1114" s="52"/>
      <c r="K1114" s="52"/>
      <c r="L1114" s="52"/>
      <c r="M1114" s="52"/>
      <c r="N1114" s="52"/>
      <c r="O1114" s="52"/>
      <c r="P1114" s="52"/>
      <c r="Q1114" s="52"/>
      <c r="R1114" s="52"/>
      <c r="S1114" s="52"/>
      <c r="T1114" s="52"/>
      <c r="U1114" s="52"/>
      <c r="V1114" s="52"/>
      <c r="W1114" s="52"/>
      <c r="X1114" s="52"/>
      <c r="Y1114" s="52"/>
      <c r="Z1114" s="52"/>
      <c r="AA1114" s="52"/>
      <c r="AB1114" s="52"/>
      <c r="AC1114" s="52"/>
    </row>
    <row r="1115">
      <c r="A1115" s="52"/>
      <c r="B1115" s="52"/>
      <c r="C1115" s="52"/>
      <c r="D1115" s="52"/>
      <c r="E1115" s="52"/>
      <c r="F1115" s="52"/>
      <c r="G1115" s="53"/>
      <c r="H1115" s="52"/>
      <c r="I1115" s="52"/>
      <c r="J1115" s="52"/>
      <c r="K1115" s="52"/>
      <c r="L1115" s="52"/>
      <c r="M1115" s="52"/>
      <c r="N1115" s="52"/>
      <c r="O1115" s="52"/>
      <c r="P1115" s="52"/>
      <c r="Q1115" s="52"/>
      <c r="R1115" s="52"/>
      <c r="S1115" s="52"/>
      <c r="T1115" s="52"/>
      <c r="U1115" s="52"/>
      <c r="V1115" s="52"/>
      <c r="W1115" s="52"/>
      <c r="X1115" s="52"/>
      <c r="Y1115" s="52"/>
      <c r="Z1115" s="52"/>
      <c r="AA1115" s="52"/>
      <c r="AB1115" s="52"/>
      <c r="AC1115" s="52"/>
    </row>
    <row r="1116">
      <c r="A1116" s="52"/>
      <c r="B1116" s="52"/>
      <c r="C1116" s="52"/>
      <c r="D1116" s="52"/>
      <c r="E1116" s="52"/>
      <c r="F1116" s="52"/>
      <c r="G1116" s="53"/>
      <c r="H1116" s="52"/>
      <c r="I1116" s="52"/>
      <c r="J1116" s="52"/>
      <c r="K1116" s="52"/>
      <c r="L1116" s="52"/>
      <c r="M1116" s="52"/>
      <c r="N1116" s="52"/>
      <c r="O1116" s="52"/>
      <c r="P1116" s="52"/>
      <c r="Q1116" s="52"/>
      <c r="R1116" s="52"/>
      <c r="S1116" s="52"/>
      <c r="T1116" s="52"/>
      <c r="U1116" s="52"/>
      <c r="V1116" s="52"/>
      <c r="W1116" s="52"/>
      <c r="X1116" s="52"/>
      <c r="Y1116" s="52"/>
      <c r="Z1116" s="52"/>
      <c r="AA1116" s="52"/>
      <c r="AB1116" s="52"/>
      <c r="AC1116" s="52"/>
    </row>
    <row r="1117">
      <c r="A1117" s="52"/>
      <c r="B1117" s="52"/>
      <c r="C1117" s="52"/>
      <c r="D1117" s="52"/>
      <c r="E1117" s="52"/>
      <c r="F1117" s="52"/>
      <c r="G1117" s="53"/>
      <c r="H1117" s="52"/>
      <c r="I1117" s="52"/>
      <c r="J1117" s="52"/>
      <c r="K1117" s="52"/>
      <c r="L1117" s="52"/>
      <c r="M1117" s="52"/>
      <c r="N1117" s="52"/>
      <c r="O1117" s="52"/>
      <c r="P1117" s="52"/>
      <c r="Q1117" s="52"/>
      <c r="R1117" s="52"/>
      <c r="S1117" s="52"/>
      <c r="T1117" s="52"/>
      <c r="U1117" s="52"/>
      <c r="V1117" s="52"/>
      <c r="W1117" s="52"/>
      <c r="X1117" s="52"/>
      <c r="Y1117" s="52"/>
      <c r="Z1117" s="52"/>
      <c r="AA1117" s="52"/>
      <c r="AB1117" s="52"/>
      <c r="AC1117" s="52"/>
    </row>
    <row r="1118">
      <c r="A1118" s="52"/>
      <c r="B1118" s="52"/>
      <c r="C1118" s="52"/>
      <c r="D1118" s="52"/>
      <c r="E1118" s="52"/>
      <c r="F1118" s="52"/>
      <c r="G1118" s="53"/>
      <c r="H1118" s="52"/>
      <c r="I1118" s="52"/>
      <c r="J1118" s="52"/>
      <c r="K1118" s="52"/>
      <c r="L1118" s="52"/>
      <c r="M1118" s="52"/>
      <c r="N1118" s="52"/>
      <c r="O1118" s="52"/>
      <c r="P1118" s="52"/>
      <c r="Q1118" s="52"/>
      <c r="R1118" s="52"/>
      <c r="S1118" s="52"/>
      <c r="T1118" s="52"/>
      <c r="U1118" s="52"/>
      <c r="V1118" s="52"/>
      <c r="W1118" s="52"/>
      <c r="X1118" s="52"/>
      <c r="Y1118" s="52"/>
      <c r="Z1118" s="52"/>
      <c r="AA1118" s="52"/>
      <c r="AB1118" s="52"/>
      <c r="AC1118" s="52"/>
    </row>
    <row r="1119">
      <c r="A1119" s="52"/>
      <c r="B1119" s="52"/>
      <c r="C1119" s="52"/>
      <c r="D1119" s="52"/>
      <c r="E1119" s="52"/>
      <c r="F1119" s="52"/>
      <c r="G1119" s="53"/>
      <c r="H1119" s="52"/>
      <c r="I1119" s="52"/>
      <c r="J1119" s="52"/>
      <c r="K1119" s="52"/>
      <c r="L1119" s="52"/>
      <c r="M1119" s="52"/>
      <c r="N1119" s="52"/>
      <c r="O1119" s="52"/>
      <c r="P1119" s="52"/>
      <c r="Q1119" s="52"/>
      <c r="R1119" s="52"/>
      <c r="S1119" s="52"/>
      <c r="T1119" s="52"/>
      <c r="U1119" s="52"/>
      <c r="V1119" s="52"/>
      <c r="W1119" s="52"/>
      <c r="X1119" s="52"/>
      <c r="Y1119" s="52"/>
      <c r="Z1119" s="52"/>
      <c r="AA1119" s="52"/>
      <c r="AB1119" s="52"/>
      <c r="AC1119" s="52"/>
    </row>
    <row r="1120">
      <c r="A1120" s="52"/>
      <c r="B1120" s="52"/>
      <c r="C1120" s="52"/>
      <c r="D1120" s="52"/>
      <c r="E1120" s="52"/>
      <c r="F1120" s="52"/>
      <c r="G1120" s="53"/>
      <c r="H1120" s="52"/>
      <c r="I1120" s="52"/>
      <c r="J1120" s="52"/>
      <c r="K1120" s="52"/>
      <c r="L1120" s="52"/>
      <c r="M1120" s="52"/>
      <c r="N1120" s="52"/>
      <c r="O1120" s="52"/>
      <c r="P1120" s="52"/>
      <c r="Q1120" s="52"/>
      <c r="R1120" s="52"/>
      <c r="S1120" s="52"/>
      <c r="T1120" s="52"/>
      <c r="U1120" s="52"/>
      <c r="V1120" s="52"/>
      <c r="W1120" s="52"/>
      <c r="X1120" s="52"/>
      <c r="Y1120" s="52"/>
      <c r="Z1120" s="52"/>
      <c r="AA1120" s="52"/>
      <c r="AB1120" s="52"/>
      <c r="AC1120" s="52"/>
    </row>
    <row r="1121">
      <c r="A1121" s="52"/>
      <c r="B1121" s="52"/>
      <c r="C1121" s="52"/>
      <c r="D1121" s="52"/>
      <c r="E1121" s="52"/>
      <c r="F1121" s="52"/>
      <c r="G1121" s="53"/>
      <c r="H1121" s="52"/>
      <c r="I1121" s="52"/>
      <c r="J1121" s="52"/>
      <c r="K1121" s="52"/>
      <c r="L1121" s="52"/>
      <c r="M1121" s="52"/>
      <c r="N1121" s="52"/>
      <c r="O1121" s="52"/>
      <c r="P1121" s="52"/>
      <c r="Q1121" s="52"/>
      <c r="R1121" s="52"/>
      <c r="S1121" s="52"/>
      <c r="T1121" s="52"/>
      <c r="U1121" s="52"/>
      <c r="V1121" s="52"/>
      <c r="W1121" s="52"/>
      <c r="X1121" s="52"/>
      <c r="Y1121" s="52"/>
      <c r="Z1121" s="52"/>
      <c r="AA1121" s="52"/>
      <c r="AB1121" s="52"/>
      <c r="AC1121" s="52"/>
    </row>
    <row r="1122">
      <c r="A1122" s="52"/>
      <c r="B1122" s="52"/>
      <c r="C1122" s="52"/>
      <c r="D1122" s="52"/>
      <c r="E1122" s="52"/>
      <c r="F1122" s="52"/>
      <c r="G1122" s="53"/>
      <c r="H1122" s="52"/>
      <c r="I1122" s="52"/>
      <c r="J1122" s="52"/>
      <c r="K1122" s="52"/>
      <c r="L1122" s="52"/>
      <c r="M1122" s="52"/>
      <c r="N1122" s="52"/>
      <c r="O1122" s="52"/>
      <c r="P1122" s="52"/>
      <c r="Q1122" s="52"/>
      <c r="R1122" s="52"/>
      <c r="S1122" s="52"/>
      <c r="T1122" s="52"/>
      <c r="U1122" s="52"/>
      <c r="V1122" s="52"/>
      <c r="W1122" s="52"/>
      <c r="X1122" s="52"/>
      <c r="Y1122" s="52"/>
      <c r="Z1122" s="52"/>
      <c r="AA1122" s="52"/>
      <c r="AB1122" s="52"/>
      <c r="AC1122" s="52"/>
    </row>
    <row r="1123">
      <c r="A1123" s="52"/>
      <c r="B1123" s="52"/>
      <c r="C1123" s="52"/>
      <c r="D1123" s="52"/>
      <c r="E1123" s="52"/>
      <c r="F1123" s="52"/>
      <c r="G1123" s="53"/>
      <c r="H1123" s="52"/>
      <c r="I1123" s="52"/>
      <c r="J1123" s="52"/>
      <c r="K1123" s="52"/>
      <c r="L1123" s="52"/>
      <c r="M1123" s="52"/>
      <c r="N1123" s="52"/>
      <c r="O1123" s="52"/>
      <c r="P1123" s="52"/>
      <c r="Q1123" s="52"/>
      <c r="R1123" s="52"/>
      <c r="S1123" s="52"/>
      <c r="T1123" s="52"/>
      <c r="U1123" s="52"/>
      <c r="V1123" s="52"/>
      <c r="W1123" s="52"/>
      <c r="X1123" s="52"/>
      <c r="Y1123" s="52"/>
      <c r="Z1123" s="52"/>
      <c r="AA1123" s="52"/>
      <c r="AB1123" s="52"/>
      <c r="AC1123" s="52"/>
    </row>
    <row r="1124">
      <c r="A1124" s="52"/>
      <c r="B1124" s="52"/>
      <c r="C1124" s="52"/>
      <c r="D1124" s="52"/>
      <c r="E1124" s="52"/>
      <c r="F1124" s="52"/>
      <c r="G1124" s="53"/>
      <c r="H1124" s="52"/>
      <c r="I1124" s="52"/>
      <c r="J1124" s="52"/>
      <c r="K1124" s="52"/>
      <c r="L1124" s="52"/>
      <c r="M1124" s="52"/>
      <c r="N1124" s="52"/>
      <c r="O1124" s="52"/>
      <c r="P1124" s="52"/>
      <c r="Q1124" s="52"/>
      <c r="R1124" s="52"/>
      <c r="S1124" s="52"/>
      <c r="T1124" s="52"/>
      <c r="U1124" s="52"/>
      <c r="V1124" s="52"/>
      <c r="W1124" s="52"/>
      <c r="X1124" s="52"/>
      <c r="Y1124" s="52"/>
      <c r="Z1124" s="52"/>
      <c r="AA1124" s="52"/>
      <c r="AB1124" s="52"/>
      <c r="AC1124" s="52"/>
    </row>
    <row r="1125">
      <c r="A1125" s="52"/>
      <c r="B1125" s="52"/>
      <c r="C1125" s="52"/>
      <c r="D1125" s="52"/>
      <c r="E1125" s="52"/>
      <c r="F1125" s="52"/>
      <c r="G1125" s="53"/>
      <c r="H1125" s="52"/>
      <c r="I1125" s="52"/>
      <c r="J1125" s="52"/>
      <c r="K1125" s="52"/>
      <c r="L1125" s="52"/>
      <c r="M1125" s="52"/>
      <c r="N1125" s="52"/>
      <c r="O1125" s="52"/>
      <c r="P1125" s="52"/>
      <c r="Q1125" s="52"/>
      <c r="R1125" s="52"/>
      <c r="S1125" s="52"/>
      <c r="T1125" s="52"/>
      <c r="U1125" s="52"/>
      <c r="V1125" s="52"/>
      <c r="W1125" s="52"/>
      <c r="X1125" s="52"/>
      <c r="Y1125" s="52"/>
      <c r="Z1125" s="52"/>
      <c r="AA1125" s="52"/>
      <c r="AB1125" s="52"/>
      <c r="AC1125" s="52"/>
    </row>
    <row r="1126">
      <c r="A1126" s="52"/>
      <c r="B1126" s="52"/>
      <c r="C1126" s="52"/>
      <c r="D1126" s="52"/>
      <c r="E1126" s="52"/>
      <c r="F1126" s="52"/>
      <c r="G1126" s="53"/>
      <c r="H1126" s="52"/>
      <c r="I1126" s="52"/>
      <c r="J1126" s="52"/>
      <c r="K1126" s="52"/>
      <c r="L1126" s="52"/>
      <c r="M1126" s="52"/>
      <c r="N1126" s="52"/>
      <c r="O1126" s="52"/>
      <c r="P1126" s="52"/>
      <c r="Q1126" s="52"/>
      <c r="R1126" s="52"/>
      <c r="S1126" s="52"/>
      <c r="T1126" s="52"/>
      <c r="U1126" s="52"/>
      <c r="V1126" s="52"/>
      <c r="W1126" s="52"/>
      <c r="X1126" s="52"/>
      <c r="Y1126" s="52"/>
      <c r="Z1126" s="52"/>
      <c r="AA1126" s="52"/>
      <c r="AB1126" s="52"/>
      <c r="AC1126" s="52"/>
    </row>
    <row r="1127">
      <c r="A1127" s="52"/>
      <c r="B1127" s="52"/>
      <c r="C1127" s="52"/>
      <c r="D1127" s="52"/>
      <c r="E1127" s="52"/>
      <c r="F1127" s="52"/>
      <c r="G1127" s="53"/>
      <c r="H1127" s="52"/>
      <c r="I1127" s="52"/>
      <c r="J1127" s="52"/>
      <c r="K1127" s="52"/>
      <c r="L1127" s="52"/>
      <c r="M1127" s="52"/>
      <c r="N1127" s="52"/>
      <c r="O1127" s="52"/>
      <c r="P1127" s="52"/>
      <c r="Q1127" s="52"/>
      <c r="R1127" s="52"/>
      <c r="S1127" s="52"/>
      <c r="T1127" s="52"/>
      <c r="U1127" s="52"/>
      <c r="V1127" s="52"/>
      <c r="W1127" s="52"/>
      <c r="X1127" s="52"/>
      <c r="Y1127" s="52"/>
      <c r="Z1127" s="52"/>
      <c r="AA1127" s="52"/>
      <c r="AB1127" s="52"/>
      <c r="AC1127" s="52"/>
    </row>
    <row r="1128">
      <c r="A1128" s="52"/>
      <c r="B1128" s="52"/>
      <c r="C1128" s="52"/>
      <c r="D1128" s="52"/>
      <c r="E1128" s="52"/>
      <c r="F1128" s="52"/>
      <c r="G1128" s="53"/>
      <c r="H1128" s="52"/>
      <c r="I1128" s="52"/>
      <c r="J1128" s="52"/>
      <c r="K1128" s="52"/>
      <c r="L1128" s="52"/>
      <c r="M1128" s="52"/>
      <c r="N1128" s="52"/>
      <c r="O1128" s="52"/>
      <c r="P1128" s="52"/>
      <c r="Q1128" s="52"/>
      <c r="R1128" s="52"/>
      <c r="S1128" s="52"/>
      <c r="T1128" s="52"/>
      <c r="U1128" s="52"/>
      <c r="V1128" s="52"/>
      <c r="W1128" s="52"/>
      <c r="X1128" s="52"/>
      <c r="Y1128" s="52"/>
      <c r="Z1128" s="52"/>
      <c r="AA1128" s="52"/>
      <c r="AB1128" s="52"/>
      <c r="AC1128" s="52"/>
    </row>
    <row r="1129">
      <c r="A1129" s="52"/>
      <c r="B1129" s="52"/>
      <c r="C1129" s="52"/>
      <c r="D1129" s="52"/>
      <c r="E1129" s="52"/>
      <c r="F1129" s="52"/>
      <c r="G1129" s="53"/>
      <c r="H1129" s="52"/>
      <c r="I1129" s="52"/>
      <c r="J1129" s="52"/>
      <c r="K1129" s="52"/>
      <c r="L1129" s="52"/>
      <c r="M1129" s="52"/>
      <c r="N1129" s="52"/>
      <c r="O1129" s="52"/>
      <c r="P1129" s="52"/>
      <c r="Q1129" s="52"/>
      <c r="R1129" s="52"/>
      <c r="S1129" s="52"/>
      <c r="T1129" s="52"/>
      <c r="U1129" s="52"/>
      <c r="V1129" s="52"/>
      <c r="W1129" s="52"/>
      <c r="X1129" s="52"/>
      <c r="Y1129" s="52"/>
      <c r="Z1129" s="52"/>
      <c r="AA1129" s="52"/>
      <c r="AB1129" s="52"/>
      <c r="AC1129" s="52"/>
    </row>
    <row r="1130">
      <c r="A1130" s="52"/>
      <c r="B1130" s="52"/>
      <c r="C1130" s="52"/>
      <c r="D1130" s="52"/>
      <c r="E1130" s="52"/>
      <c r="F1130" s="52"/>
      <c r="G1130" s="53"/>
      <c r="H1130" s="52"/>
      <c r="I1130" s="52"/>
      <c r="J1130" s="52"/>
      <c r="K1130" s="52"/>
      <c r="L1130" s="52"/>
      <c r="M1130" s="52"/>
      <c r="N1130" s="52"/>
      <c r="O1130" s="52"/>
      <c r="P1130" s="52"/>
      <c r="Q1130" s="52"/>
      <c r="R1130" s="52"/>
      <c r="S1130" s="52"/>
      <c r="T1130" s="52"/>
      <c r="U1130" s="52"/>
      <c r="V1130" s="52"/>
      <c r="W1130" s="52"/>
      <c r="X1130" s="52"/>
      <c r="Y1130" s="52"/>
      <c r="Z1130" s="52"/>
      <c r="AA1130" s="52"/>
      <c r="AB1130" s="52"/>
      <c r="AC1130" s="52"/>
    </row>
    <row r="1131">
      <c r="A1131" s="52"/>
      <c r="B1131" s="52"/>
      <c r="C1131" s="52"/>
      <c r="D1131" s="52"/>
      <c r="E1131" s="52"/>
      <c r="F1131" s="52"/>
      <c r="G1131" s="53"/>
      <c r="H1131" s="52"/>
      <c r="I1131" s="52"/>
      <c r="J1131" s="52"/>
      <c r="K1131" s="52"/>
      <c r="L1131" s="52"/>
      <c r="M1131" s="52"/>
      <c r="N1131" s="52"/>
      <c r="O1131" s="52"/>
      <c r="P1131" s="52"/>
      <c r="Q1131" s="52"/>
      <c r="R1131" s="52"/>
      <c r="S1131" s="52"/>
      <c r="T1131" s="52"/>
      <c r="U1131" s="52"/>
      <c r="V1131" s="52"/>
      <c r="W1131" s="52"/>
      <c r="X1131" s="52"/>
      <c r="Y1131" s="52"/>
      <c r="Z1131" s="52"/>
      <c r="AA1131" s="52"/>
      <c r="AB1131" s="52"/>
      <c r="AC1131" s="52"/>
    </row>
    <row r="1132">
      <c r="A1132" s="52"/>
      <c r="B1132" s="52"/>
      <c r="C1132" s="52"/>
      <c r="D1132" s="52"/>
      <c r="E1132" s="52"/>
      <c r="F1132" s="52"/>
      <c r="G1132" s="53"/>
      <c r="H1132" s="52"/>
      <c r="I1132" s="52"/>
      <c r="J1132" s="52"/>
      <c r="K1132" s="52"/>
      <c r="L1132" s="52"/>
      <c r="M1132" s="52"/>
      <c r="N1132" s="52"/>
      <c r="O1132" s="52"/>
      <c r="P1132" s="52"/>
      <c r="Q1132" s="52"/>
      <c r="R1132" s="52"/>
      <c r="S1132" s="52"/>
      <c r="T1132" s="52"/>
      <c r="U1132" s="52"/>
      <c r="V1132" s="52"/>
      <c r="W1132" s="52"/>
      <c r="X1132" s="52"/>
      <c r="Y1132" s="52"/>
      <c r="Z1132" s="52"/>
      <c r="AA1132" s="52"/>
      <c r="AB1132" s="52"/>
      <c r="AC1132" s="52"/>
    </row>
    <row r="1133">
      <c r="A1133" s="52"/>
      <c r="B1133" s="52"/>
      <c r="C1133" s="52"/>
      <c r="D1133" s="52"/>
      <c r="E1133" s="52"/>
      <c r="F1133" s="52"/>
      <c r="G1133" s="53"/>
      <c r="H1133" s="52"/>
      <c r="I1133" s="52"/>
      <c r="J1133" s="52"/>
      <c r="K1133" s="52"/>
      <c r="L1133" s="52"/>
      <c r="M1133" s="52"/>
      <c r="N1133" s="52"/>
      <c r="O1133" s="52"/>
      <c r="P1133" s="52"/>
      <c r="Q1133" s="52"/>
      <c r="R1133" s="52"/>
      <c r="S1133" s="52"/>
      <c r="T1133" s="52"/>
      <c r="U1133" s="52"/>
      <c r="V1133" s="52"/>
      <c r="W1133" s="52"/>
      <c r="X1133" s="52"/>
      <c r="Y1133" s="52"/>
      <c r="Z1133" s="52"/>
      <c r="AA1133" s="52"/>
      <c r="AB1133" s="52"/>
      <c r="AC1133" s="52"/>
    </row>
    <row r="1134">
      <c r="A1134" s="52"/>
      <c r="B1134" s="52"/>
      <c r="C1134" s="52"/>
      <c r="D1134" s="52"/>
      <c r="E1134" s="52"/>
      <c r="F1134" s="52"/>
      <c r="G1134" s="53"/>
      <c r="H1134" s="52"/>
      <c r="I1134" s="52"/>
      <c r="J1134" s="52"/>
      <c r="K1134" s="52"/>
      <c r="L1134" s="52"/>
      <c r="M1134" s="52"/>
      <c r="N1134" s="52"/>
      <c r="O1134" s="52"/>
      <c r="P1134" s="52"/>
      <c r="Q1134" s="52"/>
      <c r="R1134" s="52"/>
      <c r="S1134" s="52"/>
      <c r="T1134" s="52"/>
      <c r="U1134" s="52"/>
      <c r="V1134" s="52"/>
      <c r="W1134" s="52"/>
      <c r="X1134" s="52"/>
      <c r="Y1134" s="52"/>
      <c r="Z1134" s="52"/>
      <c r="AA1134" s="52"/>
      <c r="AB1134" s="52"/>
      <c r="AC1134" s="52"/>
    </row>
    <row r="1135">
      <c r="A1135" s="52"/>
      <c r="B1135" s="52"/>
      <c r="C1135" s="52"/>
      <c r="D1135" s="52"/>
      <c r="E1135" s="52"/>
      <c r="F1135" s="52"/>
      <c r="G1135" s="53"/>
      <c r="H1135" s="52"/>
      <c r="I1135" s="52"/>
      <c r="J1135" s="52"/>
      <c r="K1135" s="52"/>
      <c r="L1135" s="52"/>
      <c r="M1135" s="52"/>
      <c r="N1135" s="52"/>
      <c r="O1135" s="52"/>
      <c r="P1135" s="52"/>
      <c r="Q1135" s="52"/>
      <c r="R1135" s="52"/>
      <c r="S1135" s="52"/>
      <c r="T1135" s="52"/>
      <c r="U1135" s="52"/>
      <c r="V1135" s="52"/>
      <c r="W1135" s="52"/>
      <c r="X1135" s="52"/>
      <c r="Y1135" s="52"/>
      <c r="Z1135" s="52"/>
      <c r="AA1135" s="52"/>
      <c r="AB1135" s="52"/>
      <c r="AC1135" s="52"/>
    </row>
    <row r="1136">
      <c r="A1136" s="52"/>
      <c r="B1136" s="52"/>
      <c r="C1136" s="52"/>
      <c r="D1136" s="52"/>
      <c r="E1136" s="52"/>
      <c r="F1136" s="52"/>
      <c r="G1136" s="53"/>
      <c r="H1136" s="52"/>
      <c r="I1136" s="52"/>
      <c r="J1136" s="52"/>
      <c r="K1136" s="52"/>
      <c r="L1136" s="52"/>
      <c r="M1136" s="52"/>
      <c r="N1136" s="52"/>
      <c r="O1136" s="52"/>
      <c r="P1136" s="52"/>
      <c r="Q1136" s="52"/>
      <c r="R1136" s="52"/>
      <c r="S1136" s="52"/>
      <c r="T1136" s="52"/>
      <c r="U1136" s="52"/>
      <c r="V1136" s="52"/>
      <c r="W1136" s="52"/>
      <c r="X1136" s="52"/>
      <c r="Y1136" s="52"/>
      <c r="Z1136" s="52"/>
      <c r="AA1136" s="52"/>
      <c r="AB1136" s="52"/>
      <c r="AC1136" s="52"/>
    </row>
    <row r="1137">
      <c r="A1137" s="52"/>
      <c r="B1137" s="52"/>
      <c r="C1137" s="52"/>
      <c r="D1137" s="52"/>
      <c r="E1137" s="52"/>
      <c r="F1137" s="52"/>
      <c r="G1137" s="53"/>
      <c r="H1137" s="52"/>
      <c r="I1137" s="52"/>
      <c r="J1137" s="52"/>
      <c r="K1137" s="52"/>
      <c r="L1137" s="52"/>
      <c r="M1137" s="52"/>
      <c r="N1137" s="52"/>
      <c r="O1137" s="52"/>
      <c r="P1137" s="52"/>
      <c r="Q1137" s="52"/>
      <c r="R1137" s="52"/>
      <c r="S1137" s="52"/>
      <c r="T1137" s="52"/>
      <c r="U1137" s="52"/>
      <c r="V1137" s="52"/>
      <c r="W1137" s="52"/>
      <c r="X1137" s="52"/>
      <c r="Y1137" s="52"/>
      <c r="Z1137" s="52"/>
      <c r="AA1137" s="52"/>
      <c r="AB1137" s="52"/>
      <c r="AC1137" s="52"/>
    </row>
    <row r="1138">
      <c r="A1138" s="52"/>
      <c r="B1138" s="52"/>
      <c r="C1138" s="52"/>
      <c r="D1138" s="52"/>
      <c r="E1138" s="52"/>
      <c r="F1138" s="52"/>
      <c r="G1138" s="53"/>
      <c r="H1138" s="52"/>
      <c r="I1138" s="52"/>
      <c r="J1138" s="52"/>
      <c r="K1138" s="52"/>
      <c r="L1138" s="52"/>
      <c r="M1138" s="52"/>
      <c r="N1138" s="52"/>
      <c r="O1138" s="52"/>
      <c r="P1138" s="52"/>
      <c r="Q1138" s="52"/>
      <c r="R1138" s="52"/>
      <c r="S1138" s="52"/>
      <c r="T1138" s="52"/>
      <c r="U1138" s="52"/>
      <c r="V1138" s="52"/>
      <c r="W1138" s="52"/>
      <c r="X1138" s="52"/>
      <c r="Y1138" s="52"/>
      <c r="Z1138" s="52"/>
      <c r="AA1138" s="52"/>
      <c r="AB1138" s="52"/>
      <c r="AC1138" s="52"/>
    </row>
    <row r="1139">
      <c r="A1139" s="52"/>
      <c r="B1139" s="52"/>
      <c r="C1139" s="52"/>
      <c r="D1139" s="52"/>
      <c r="E1139" s="52"/>
      <c r="F1139" s="52"/>
      <c r="G1139" s="53"/>
      <c r="H1139" s="52"/>
      <c r="I1139" s="52"/>
      <c r="J1139" s="52"/>
      <c r="K1139" s="52"/>
      <c r="L1139" s="52"/>
      <c r="M1139" s="52"/>
      <c r="N1139" s="52"/>
      <c r="O1139" s="52"/>
      <c r="P1139" s="52"/>
      <c r="Q1139" s="52"/>
      <c r="R1139" s="52"/>
      <c r="S1139" s="52"/>
      <c r="T1139" s="52"/>
      <c r="U1139" s="52"/>
      <c r="V1139" s="52"/>
      <c r="W1139" s="52"/>
      <c r="X1139" s="52"/>
      <c r="Y1139" s="52"/>
      <c r="Z1139" s="52"/>
      <c r="AA1139" s="52"/>
      <c r="AB1139" s="52"/>
      <c r="AC1139" s="52"/>
    </row>
    <row r="1140">
      <c r="A1140" s="52"/>
      <c r="B1140" s="52"/>
      <c r="C1140" s="52"/>
      <c r="D1140" s="52"/>
      <c r="E1140" s="52"/>
      <c r="F1140" s="52"/>
      <c r="G1140" s="53"/>
      <c r="H1140" s="52"/>
      <c r="I1140" s="52"/>
      <c r="J1140" s="52"/>
      <c r="K1140" s="52"/>
      <c r="L1140" s="52"/>
      <c r="M1140" s="52"/>
      <c r="N1140" s="52"/>
      <c r="O1140" s="52"/>
      <c r="P1140" s="52"/>
      <c r="Q1140" s="52"/>
      <c r="R1140" s="52"/>
      <c r="S1140" s="52"/>
      <c r="T1140" s="52"/>
      <c r="U1140" s="52"/>
      <c r="V1140" s="52"/>
      <c r="W1140" s="52"/>
      <c r="X1140" s="52"/>
      <c r="Y1140" s="52"/>
      <c r="Z1140" s="52"/>
      <c r="AA1140" s="52"/>
      <c r="AB1140" s="52"/>
      <c r="AC1140" s="52"/>
    </row>
    <row r="1141">
      <c r="A1141" s="52"/>
      <c r="B1141" s="52"/>
      <c r="C1141" s="52"/>
      <c r="D1141" s="52"/>
      <c r="E1141" s="52"/>
      <c r="F1141" s="52"/>
      <c r="G1141" s="53"/>
      <c r="H1141" s="52"/>
      <c r="I1141" s="52"/>
      <c r="J1141" s="52"/>
      <c r="K1141" s="52"/>
      <c r="L1141" s="52"/>
      <c r="M1141" s="52"/>
      <c r="N1141" s="52"/>
      <c r="O1141" s="52"/>
      <c r="P1141" s="52"/>
      <c r="Q1141" s="52"/>
      <c r="R1141" s="52"/>
      <c r="S1141" s="52"/>
      <c r="T1141" s="52"/>
      <c r="U1141" s="52"/>
      <c r="V1141" s="52"/>
      <c r="W1141" s="52"/>
      <c r="X1141" s="52"/>
      <c r="Y1141" s="52"/>
      <c r="Z1141" s="52"/>
      <c r="AA1141" s="52"/>
      <c r="AB1141" s="52"/>
      <c r="AC1141" s="52"/>
    </row>
    <row r="1142">
      <c r="A1142" s="52"/>
      <c r="B1142" s="52"/>
      <c r="C1142" s="52"/>
      <c r="D1142" s="52"/>
      <c r="E1142" s="52"/>
      <c r="F1142" s="52"/>
      <c r="G1142" s="53"/>
      <c r="H1142" s="52"/>
      <c r="I1142" s="52"/>
      <c r="J1142" s="52"/>
      <c r="K1142" s="52"/>
      <c r="L1142" s="52"/>
      <c r="M1142" s="52"/>
      <c r="N1142" s="52"/>
      <c r="O1142" s="52"/>
      <c r="P1142" s="52"/>
      <c r="Q1142" s="52"/>
      <c r="R1142" s="52"/>
      <c r="S1142" s="52"/>
      <c r="T1142" s="52"/>
      <c r="U1142" s="52"/>
      <c r="V1142" s="52"/>
      <c r="W1142" s="52"/>
      <c r="X1142" s="52"/>
      <c r="Y1142" s="52"/>
      <c r="Z1142" s="52"/>
      <c r="AA1142" s="52"/>
      <c r="AB1142" s="52"/>
      <c r="AC1142" s="52"/>
    </row>
    <row r="1143">
      <c r="A1143" s="52"/>
      <c r="B1143" s="52"/>
      <c r="C1143" s="52"/>
      <c r="D1143" s="52"/>
      <c r="E1143" s="52"/>
      <c r="F1143" s="52"/>
      <c r="G1143" s="53"/>
      <c r="H1143" s="52"/>
      <c r="I1143" s="52"/>
      <c r="J1143" s="52"/>
      <c r="K1143" s="52"/>
      <c r="L1143" s="52"/>
      <c r="M1143" s="52"/>
      <c r="N1143" s="52"/>
      <c r="O1143" s="52"/>
      <c r="P1143" s="52"/>
      <c r="Q1143" s="52"/>
      <c r="R1143" s="52"/>
      <c r="S1143" s="52"/>
      <c r="T1143" s="52"/>
      <c r="U1143" s="52"/>
      <c r="V1143" s="52"/>
      <c r="W1143" s="52"/>
      <c r="X1143" s="52"/>
      <c r="Y1143" s="52"/>
      <c r="Z1143" s="52"/>
      <c r="AA1143" s="52"/>
      <c r="AB1143" s="52"/>
      <c r="AC1143" s="52"/>
    </row>
    <row r="1144">
      <c r="A1144" s="52"/>
      <c r="B1144" s="52"/>
      <c r="C1144" s="52"/>
      <c r="D1144" s="52"/>
      <c r="E1144" s="52"/>
      <c r="F1144" s="52"/>
      <c r="G1144" s="53"/>
      <c r="H1144" s="52"/>
      <c r="I1144" s="52"/>
      <c r="J1144" s="52"/>
      <c r="K1144" s="52"/>
      <c r="L1144" s="52"/>
      <c r="M1144" s="52"/>
      <c r="N1144" s="52"/>
      <c r="O1144" s="52"/>
      <c r="P1144" s="52"/>
      <c r="Q1144" s="52"/>
      <c r="R1144" s="52"/>
      <c r="S1144" s="52"/>
      <c r="T1144" s="52"/>
      <c r="U1144" s="52"/>
      <c r="V1144" s="52"/>
      <c r="W1144" s="52"/>
      <c r="X1144" s="52"/>
      <c r="Y1144" s="52"/>
      <c r="Z1144" s="52"/>
      <c r="AA1144" s="52"/>
      <c r="AB1144" s="52"/>
      <c r="AC1144" s="52"/>
    </row>
    <row r="1145">
      <c r="A1145" s="52"/>
      <c r="B1145" s="52"/>
      <c r="C1145" s="52"/>
      <c r="D1145" s="52"/>
      <c r="E1145" s="52"/>
      <c r="F1145" s="52"/>
      <c r="G1145" s="53"/>
      <c r="H1145" s="52"/>
      <c r="I1145" s="52"/>
      <c r="J1145" s="52"/>
      <c r="K1145" s="52"/>
      <c r="L1145" s="52"/>
      <c r="M1145" s="52"/>
      <c r="N1145" s="52"/>
      <c r="O1145" s="52"/>
      <c r="P1145" s="52"/>
      <c r="Q1145" s="52"/>
      <c r="R1145" s="52"/>
      <c r="S1145" s="52"/>
      <c r="T1145" s="52"/>
      <c r="U1145" s="52"/>
      <c r="V1145" s="52"/>
      <c r="W1145" s="52"/>
      <c r="X1145" s="52"/>
      <c r="Y1145" s="52"/>
      <c r="Z1145" s="52"/>
      <c r="AA1145" s="52"/>
      <c r="AB1145" s="52"/>
      <c r="AC1145" s="52"/>
    </row>
    <row r="1146">
      <c r="A1146" s="52"/>
      <c r="B1146" s="52"/>
      <c r="C1146" s="52"/>
      <c r="D1146" s="52"/>
      <c r="E1146" s="52"/>
      <c r="F1146" s="52"/>
      <c r="G1146" s="53"/>
      <c r="H1146" s="52"/>
      <c r="I1146" s="52"/>
      <c r="J1146" s="52"/>
      <c r="K1146" s="52"/>
      <c r="L1146" s="52"/>
      <c r="M1146" s="52"/>
      <c r="N1146" s="52"/>
      <c r="O1146" s="52"/>
      <c r="P1146" s="52"/>
      <c r="Q1146" s="52"/>
      <c r="R1146" s="52"/>
      <c r="S1146" s="52"/>
      <c r="T1146" s="52"/>
      <c r="U1146" s="52"/>
      <c r="V1146" s="52"/>
      <c r="W1146" s="52"/>
      <c r="X1146" s="52"/>
      <c r="Y1146" s="52"/>
      <c r="Z1146" s="52"/>
      <c r="AA1146" s="52"/>
      <c r="AB1146" s="52"/>
      <c r="AC1146" s="52"/>
    </row>
    <row r="1147">
      <c r="A1147" s="52"/>
      <c r="B1147" s="52"/>
      <c r="C1147" s="52"/>
      <c r="D1147" s="52"/>
      <c r="E1147" s="52"/>
      <c r="F1147" s="52"/>
      <c r="G1147" s="53"/>
      <c r="H1147" s="52"/>
      <c r="I1147" s="52"/>
      <c r="J1147" s="52"/>
      <c r="K1147" s="52"/>
      <c r="L1147" s="52"/>
      <c r="M1147" s="52"/>
      <c r="N1147" s="52"/>
      <c r="O1147" s="52"/>
      <c r="P1147" s="52"/>
      <c r="Q1147" s="52"/>
      <c r="R1147" s="52"/>
      <c r="S1147" s="52"/>
      <c r="T1147" s="52"/>
      <c r="U1147" s="52"/>
      <c r="V1147" s="52"/>
      <c r="W1147" s="52"/>
      <c r="X1147" s="52"/>
      <c r="Y1147" s="52"/>
      <c r="Z1147" s="52"/>
      <c r="AA1147" s="52"/>
      <c r="AB1147" s="52"/>
      <c r="AC1147" s="52"/>
    </row>
    <row r="1148">
      <c r="A1148" s="52"/>
      <c r="B1148" s="52"/>
      <c r="C1148" s="52"/>
      <c r="D1148" s="52"/>
      <c r="E1148" s="52"/>
      <c r="F1148" s="52"/>
      <c r="G1148" s="53"/>
      <c r="H1148" s="52"/>
      <c r="I1148" s="52"/>
      <c r="J1148" s="52"/>
      <c r="K1148" s="52"/>
      <c r="L1148" s="52"/>
      <c r="M1148" s="52"/>
      <c r="N1148" s="52"/>
      <c r="O1148" s="52"/>
      <c r="P1148" s="52"/>
      <c r="Q1148" s="52"/>
      <c r="R1148" s="52"/>
      <c r="S1148" s="52"/>
      <c r="T1148" s="52"/>
      <c r="U1148" s="52"/>
      <c r="V1148" s="52"/>
      <c r="W1148" s="52"/>
      <c r="X1148" s="52"/>
      <c r="Y1148" s="52"/>
      <c r="Z1148" s="52"/>
      <c r="AA1148" s="52"/>
      <c r="AB1148" s="52"/>
      <c r="AC1148" s="52"/>
    </row>
    <row r="1149">
      <c r="A1149" s="52"/>
      <c r="B1149" s="52"/>
      <c r="C1149" s="52"/>
      <c r="D1149" s="52"/>
      <c r="E1149" s="52"/>
      <c r="F1149" s="52"/>
      <c r="G1149" s="53"/>
      <c r="H1149" s="52"/>
      <c r="I1149" s="52"/>
      <c r="J1149" s="52"/>
      <c r="K1149" s="52"/>
      <c r="L1149" s="52"/>
      <c r="M1149" s="52"/>
      <c r="N1149" s="52"/>
      <c r="O1149" s="52"/>
      <c r="P1149" s="52"/>
      <c r="Q1149" s="52"/>
      <c r="R1149" s="52"/>
      <c r="S1149" s="52"/>
      <c r="T1149" s="52"/>
      <c r="U1149" s="52"/>
      <c r="V1149" s="52"/>
      <c r="W1149" s="52"/>
      <c r="X1149" s="52"/>
      <c r="Y1149" s="52"/>
      <c r="Z1149" s="52"/>
      <c r="AA1149" s="52"/>
      <c r="AB1149" s="52"/>
      <c r="AC1149" s="52"/>
    </row>
    <row r="1150">
      <c r="A1150" s="52"/>
      <c r="B1150" s="52"/>
      <c r="C1150" s="52"/>
      <c r="D1150" s="52"/>
      <c r="E1150" s="52"/>
      <c r="F1150" s="52"/>
      <c r="G1150" s="53"/>
      <c r="H1150" s="52"/>
      <c r="I1150" s="52"/>
      <c r="J1150" s="52"/>
      <c r="K1150" s="52"/>
      <c r="L1150" s="52"/>
      <c r="M1150" s="52"/>
      <c r="N1150" s="52"/>
      <c r="O1150" s="52"/>
      <c r="P1150" s="52"/>
      <c r="Q1150" s="52"/>
      <c r="R1150" s="52"/>
      <c r="S1150" s="52"/>
      <c r="T1150" s="52"/>
      <c r="U1150" s="52"/>
      <c r="V1150" s="52"/>
      <c r="W1150" s="52"/>
      <c r="X1150" s="52"/>
      <c r="Y1150" s="52"/>
      <c r="Z1150" s="52"/>
      <c r="AA1150" s="52"/>
      <c r="AB1150" s="52"/>
      <c r="AC1150" s="52"/>
    </row>
    <row r="1151">
      <c r="A1151" s="52"/>
      <c r="B1151" s="52"/>
      <c r="C1151" s="52"/>
      <c r="D1151" s="52"/>
      <c r="E1151" s="52"/>
      <c r="F1151" s="52"/>
      <c r="G1151" s="53"/>
      <c r="H1151" s="52"/>
      <c r="I1151" s="52"/>
      <c r="J1151" s="52"/>
      <c r="K1151" s="52"/>
      <c r="L1151" s="52"/>
      <c r="M1151" s="52"/>
      <c r="N1151" s="52"/>
      <c r="O1151" s="52"/>
      <c r="P1151" s="52"/>
      <c r="Q1151" s="52"/>
      <c r="R1151" s="52"/>
      <c r="S1151" s="52"/>
      <c r="T1151" s="52"/>
      <c r="U1151" s="52"/>
      <c r="V1151" s="52"/>
      <c r="W1151" s="52"/>
      <c r="X1151" s="52"/>
      <c r="Y1151" s="52"/>
      <c r="Z1151" s="52"/>
      <c r="AA1151" s="52"/>
      <c r="AB1151" s="52"/>
      <c r="AC1151" s="52"/>
    </row>
    <row r="1152">
      <c r="A1152" s="52"/>
      <c r="B1152" s="52"/>
      <c r="C1152" s="52"/>
      <c r="D1152" s="52"/>
      <c r="E1152" s="52"/>
      <c r="F1152" s="52"/>
      <c r="G1152" s="53"/>
      <c r="H1152" s="52"/>
      <c r="I1152" s="52"/>
      <c r="J1152" s="52"/>
      <c r="K1152" s="52"/>
      <c r="L1152" s="52"/>
      <c r="M1152" s="52"/>
      <c r="N1152" s="52"/>
      <c r="O1152" s="52"/>
      <c r="P1152" s="52"/>
      <c r="Q1152" s="52"/>
      <c r="R1152" s="52"/>
      <c r="S1152" s="52"/>
      <c r="T1152" s="52"/>
      <c r="U1152" s="52"/>
      <c r="V1152" s="52"/>
      <c r="W1152" s="52"/>
      <c r="X1152" s="52"/>
      <c r="Y1152" s="52"/>
      <c r="Z1152" s="52"/>
      <c r="AA1152" s="52"/>
      <c r="AB1152" s="52"/>
      <c r="AC1152" s="52"/>
    </row>
    <row r="1153">
      <c r="A1153" s="52"/>
      <c r="B1153" s="52"/>
      <c r="C1153" s="52"/>
      <c r="D1153" s="52"/>
      <c r="E1153" s="52"/>
      <c r="F1153" s="52"/>
      <c r="G1153" s="53"/>
      <c r="H1153" s="52"/>
      <c r="I1153" s="52"/>
      <c r="J1153" s="52"/>
      <c r="K1153" s="52"/>
      <c r="L1153" s="52"/>
      <c r="M1153" s="52"/>
      <c r="N1153" s="52"/>
      <c r="O1153" s="52"/>
      <c r="P1153" s="52"/>
      <c r="Q1153" s="52"/>
      <c r="R1153" s="52"/>
      <c r="S1153" s="52"/>
      <c r="T1153" s="52"/>
      <c r="U1153" s="52"/>
      <c r="V1153" s="52"/>
      <c r="W1153" s="52"/>
      <c r="X1153" s="52"/>
      <c r="Y1153" s="52"/>
      <c r="Z1153" s="52"/>
      <c r="AA1153" s="52"/>
      <c r="AB1153" s="52"/>
      <c r="AC1153" s="52"/>
    </row>
    <row r="1154">
      <c r="A1154" s="52"/>
      <c r="B1154" s="52"/>
      <c r="C1154" s="52"/>
      <c r="D1154" s="52"/>
      <c r="E1154" s="52"/>
      <c r="F1154" s="52"/>
      <c r="G1154" s="53"/>
      <c r="H1154" s="52"/>
      <c r="I1154" s="52"/>
      <c r="J1154" s="52"/>
      <c r="K1154" s="52"/>
      <c r="L1154" s="52"/>
      <c r="M1154" s="52"/>
      <c r="N1154" s="52"/>
      <c r="O1154" s="52"/>
      <c r="P1154" s="52"/>
      <c r="Q1154" s="52"/>
      <c r="R1154" s="52"/>
      <c r="S1154" s="52"/>
      <c r="T1154" s="52"/>
      <c r="U1154" s="52"/>
      <c r="V1154" s="52"/>
      <c r="W1154" s="52"/>
      <c r="X1154" s="52"/>
      <c r="Y1154" s="52"/>
      <c r="Z1154" s="52"/>
      <c r="AA1154" s="52"/>
      <c r="AB1154" s="52"/>
      <c r="AC1154" s="52"/>
    </row>
    <row r="1155">
      <c r="A1155" s="52"/>
      <c r="B1155" s="52"/>
      <c r="C1155" s="52"/>
      <c r="D1155" s="52"/>
      <c r="E1155" s="52"/>
      <c r="F1155" s="52"/>
      <c r="G1155" s="53"/>
      <c r="H1155" s="52"/>
      <c r="I1155" s="52"/>
      <c r="J1155" s="52"/>
      <c r="K1155" s="52"/>
      <c r="L1155" s="52"/>
      <c r="M1155" s="52"/>
      <c r="N1155" s="52"/>
      <c r="O1155" s="52"/>
      <c r="P1155" s="52"/>
      <c r="Q1155" s="52"/>
      <c r="R1155" s="52"/>
      <c r="S1155" s="52"/>
      <c r="T1155" s="52"/>
      <c r="U1155" s="52"/>
      <c r="V1155" s="52"/>
      <c r="W1155" s="52"/>
      <c r="X1155" s="52"/>
      <c r="Y1155" s="52"/>
      <c r="Z1155" s="52"/>
      <c r="AA1155" s="52"/>
      <c r="AB1155" s="52"/>
      <c r="AC1155" s="52"/>
    </row>
    <row r="1156">
      <c r="A1156" s="52"/>
      <c r="B1156" s="52"/>
      <c r="C1156" s="52"/>
      <c r="D1156" s="52"/>
      <c r="E1156" s="52"/>
      <c r="F1156" s="52"/>
      <c r="G1156" s="53"/>
      <c r="H1156" s="52"/>
      <c r="I1156" s="52"/>
      <c r="J1156" s="52"/>
      <c r="K1156" s="52"/>
      <c r="L1156" s="52"/>
      <c r="M1156" s="52"/>
      <c r="N1156" s="52"/>
      <c r="O1156" s="52"/>
      <c r="P1156" s="52"/>
      <c r="Q1156" s="52"/>
      <c r="R1156" s="52"/>
      <c r="S1156" s="52"/>
      <c r="T1156" s="52"/>
      <c r="U1156" s="52"/>
      <c r="V1156" s="52"/>
      <c r="W1156" s="52"/>
      <c r="X1156" s="52"/>
      <c r="Y1156" s="52"/>
      <c r="Z1156" s="52"/>
      <c r="AA1156" s="52"/>
      <c r="AB1156" s="52"/>
      <c r="AC1156" s="52"/>
    </row>
    <row r="1157">
      <c r="A1157" s="52"/>
      <c r="B1157" s="52"/>
      <c r="C1157" s="52"/>
      <c r="D1157" s="52"/>
      <c r="E1157" s="52"/>
      <c r="F1157" s="52"/>
      <c r="G1157" s="53"/>
      <c r="H1157" s="52"/>
      <c r="I1157" s="52"/>
      <c r="J1157" s="52"/>
      <c r="K1157" s="52"/>
      <c r="L1157" s="52"/>
      <c r="M1157" s="52"/>
      <c r="N1157" s="52"/>
      <c r="O1157" s="52"/>
      <c r="P1157" s="52"/>
      <c r="Q1157" s="52"/>
      <c r="R1157" s="52"/>
      <c r="S1157" s="52"/>
      <c r="T1157" s="52"/>
      <c r="U1157" s="52"/>
      <c r="V1157" s="52"/>
      <c r="W1157" s="52"/>
      <c r="X1157" s="52"/>
      <c r="Y1157" s="52"/>
      <c r="Z1157" s="52"/>
      <c r="AA1157" s="52"/>
      <c r="AB1157" s="52"/>
      <c r="AC1157" s="52"/>
    </row>
    <row r="1158">
      <c r="A1158" s="52"/>
      <c r="B1158" s="52"/>
      <c r="C1158" s="52"/>
      <c r="D1158" s="52"/>
      <c r="E1158" s="52"/>
      <c r="F1158" s="52"/>
      <c r="G1158" s="53"/>
      <c r="H1158" s="52"/>
      <c r="I1158" s="52"/>
      <c r="J1158" s="52"/>
      <c r="K1158" s="52"/>
      <c r="L1158" s="52"/>
      <c r="M1158" s="52"/>
      <c r="N1158" s="52"/>
      <c r="O1158" s="52"/>
      <c r="P1158" s="52"/>
      <c r="Q1158" s="52"/>
      <c r="R1158" s="52"/>
      <c r="S1158" s="52"/>
      <c r="T1158" s="52"/>
      <c r="U1158" s="52"/>
      <c r="V1158" s="52"/>
      <c r="W1158" s="52"/>
      <c r="X1158" s="52"/>
      <c r="Y1158" s="52"/>
      <c r="Z1158" s="52"/>
      <c r="AA1158" s="52"/>
      <c r="AB1158" s="52"/>
      <c r="AC1158" s="52"/>
    </row>
    <row r="1159">
      <c r="A1159" s="52"/>
      <c r="B1159" s="52"/>
      <c r="C1159" s="52"/>
      <c r="D1159" s="52"/>
      <c r="E1159" s="52"/>
      <c r="F1159" s="52"/>
      <c r="G1159" s="53"/>
      <c r="H1159" s="52"/>
      <c r="I1159" s="52"/>
      <c r="J1159" s="52"/>
      <c r="K1159" s="52"/>
      <c r="L1159" s="52"/>
      <c r="M1159" s="52"/>
      <c r="N1159" s="52"/>
      <c r="O1159" s="52"/>
      <c r="P1159" s="52"/>
      <c r="Q1159" s="52"/>
      <c r="R1159" s="52"/>
      <c r="S1159" s="52"/>
      <c r="T1159" s="52"/>
      <c r="U1159" s="52"/>
      <c r="V1159" s="52"/>
      <c r="W1159" s="52"/>
      <c r="X1159" s="52"/>
      <c r="Y1159" s="52"/>
      <c r="Z1159" s="52"/>
      <c r="AA1159" s="52"/>
      <c r="AB1159" s="52"/>
      <c r="AC1159" s="52"/>
    </row>
    <row r="1160">
      <c r="A1160" s="52"/>
      <c r="B1160" s="52"/>
      <c r="C1160" s="52"/>
      <c r="D1160" s="52"/>
      <c r="E1160" s="52"/>
      <c r="F1160" s="52"/>
      <c r="G1160" s="53"/>
      <c r="H1160" s="52"/>
      <c r="I1160" s="52"/>
      <c r="J1160" s="52"/>
      <c r="K1160" s="52"/>
      <c r="L1160" s="52"/>
      <c r="M1160" s="52"/>
      <c r="N1160" s="52"/>
      <c r="O1160" s="52"/>
      <c r="P1160" s="52"/>
      <c r="Q1160" s="52"/>
      <c r="R1160" s="52"/>
      <c r="S1160" s="52"/>
      <c r="T1160" s="52"/>
      <c r="U1160" s="52"/>
      <c r="V1160" s="52"/>
      <c r="W1160" s="52"/>
      <c r="X1160" s="52"/>
      <c r="Y1160" s="52"/>
      <c r="Z1160" s="52"/>
      <c r="AA1160" s="52"/>
      <c r="AB1160" s="52"/>
      <c r="AC1160" s="52"/>
    </row>
    <row r="1161">
      <c r="A1161" s="52"/>
      <c r="B1161" s="52"/>
      <c r="C1161" s="52"/>
      <c r="D1161" s="52"/>
      <c r="E1161" s="52"/>
      <c r="F1161" s="52"/>
      <c r="G1161" s="53"/>
      <c r="H1161" s="52"/>
      <c r="I1161" s="52"/>
      <c r="J1161" s="52"/>
      <c r="K1161" s="52"/>
      <c r="L1161" s="52"/>
      <c r="M1161" s="52"/>
      <c r="N1161" s="52"/>
      <c r="O1161" s="52"/>
      <c r="P1161" s="52"/>
      <c r="Q1161" s="52"/>
      <c r="R1161" s="52"/>
      <c r="S1161" s="52"/>
      <c r="T1161" s="52"/>
      <c r="U1161" s="52"/>
      <c r="V1161" s="52"/>
      <c r="W1161" s="52"/>
      <c r="X1161" s="52"/>
      <c r="Y1161" s="52"/>
      <c r="Z1161" s="52"/>
      <c r="AA1161" s="52"/>
      <c r="AB1161" s="52"/>
      <c r="AC1161" s="52"/>
    </row>
    <row r="1162">
      <c r="A1162" s="52"/>
      <c r="B1162" s="52"/>
      <c r="C1162" s="52"/>
      <c r="D1162" s="52"/>
      <c r="E1162" s="52"/>
      <c r="F1162" s="52"/>
      <c r="G1162" s="53"/>
      <c r="H1162" s="52"/>
      <c r="I1162" s="52"/>
      <c r="J1162" s="52"/>
      <c r="K1162" s="52"/>
      <c r="L1162" s="52"/>
      <c r="M1162" s="52"/>
      <c r="N1162" s="52"/>
      <c r="O1162" s="52"/>
      <c r="P1162" s="52"/>
      <c r="Q1162" s="52"/>
      <c r="R1162" s="52"/>
      <c r="S1162" s="52"/>
      <c r="T1162" s="52"/>
      <c r="U1162" s="52"/>
      <c r="V1162" s="52"/>
      <c r="W1162" s="52"/>
      <c r="X1162" s="52"/>
      <c r="Y1162" s="52"/>
      <c r="Z1162" s="52"/>
      <c r="AA1162" s="52"/>
      <c r="AB1162" s="52"/>
      <c r="AC1162" s="52"/>
    </row>
    <row r="1163">
      <c r="A1163" s="52"/>
      <c r="B1163" s="52"/>
      <c r="C1163" s="52"/>
      <c r="D1163" s="52"/>
      <c r="E1163" s="52"/>
      <c r="F1163" s="52"/>
      <c r="G1163" s="53"/>
      <c r="H1163" s="52"/>
      <c r="I1163" s="52"/>
      <c r="J1163" s="52"/>
      <c r="K1163" s="52"/>
      <c r="L1163" s="52"/>
      <c r="M1163" s="52"/>
      <c r="N1163" s="52"/>
      <c r="O1163" s="52"/>
      <c r="P1163" s="52"/>
      <c r="Q1163" s="52"/>
      <c r="R1163" s="52"/>
      <c r="S1163" s="52"/>
      <c r="T1163" s="52"/>
      <c r="U1163" s="52"/>
      <c r="V1163" s="52"/>
      <c r="W1163" s="52"/>
      <c r="X1163" s="52"/>
      <c r="Y1163" s="52"/>
      <c r="Z1163" s="52"/>
      <c r="AA1163" s="52"/>
      <c r="AB1163" s="52"/>
      <c r="AC1163" s="52"/>
    </row>
    <row r="1164">
      <c r="A1164" s="52"/>
      <c r="B1164" s="52"/>
      <c r="C1164" s="52"/>
      <c r="D1164" s="52"/>
      <c r="E1164" s="52"/>
      <c r="F1164" s="52"/>
      <c r="G1164" s="53"/>
      <c r="H1164" s="52"/>
      <c r="I1164" s="52"/>
      <c r="J1164" s="52"/>
      <c r="K1164" s="52"/>
      <c r="L1164" s="52"/>
      <c r="M1164" s="52"/>
      <c r="N1164" s="52"/>
      <c r="O1164" s="52"/>
      <c r="P1164" s="52"/>
      <c r="Q1164" s="52"/>
      <c r="R1164" s="52"/>
      <c r="S1164" s="52"/>
      <c r="T1164" s="52"/>
      <c r="U1164" s="52"/>
      <c r="V1164" s="52"/>
      <c r="W1164" s="52"/>
      <c r="X1164" s="52"/>
      <c r="Y1164" s="52"/>
      <c r="Z1164" s="52"/>
      <c r="AA1164" s="52"/>
      <c r="AB1164" s="52"/>
      <c r="AC1164" s="52"/>
    </row>
    <row r="1165">
      <c r="A1165" s="52"/>
      <c r="B1165" s="52"/>
      <c r="C1165" s="52"/>
      <c r="D1165" s="52"/>
      <c r="E1165" s="52"/>
      <c r="F1165" s="52"/>
      <c r="G1165" s="53"/>
      <c r="H1165" s="52"/>
      <c r="I1165" s="52"/>
      <c r="J1165" s="52"/>
      <c r="K1165" s="52"/>
      <c r="L1165" s="52"/>
      <c r="M1165" s="52"/>
      <c r="N1165" s="52"/>
      <c r="O1165" s="52"/>
      <c r="P1165" s="52"/>
      <c r="Q1165" s="52"/>
      <c r="R1165" s="52"/>
      <c r="S1165" s="52"/>
      <c r="T1165" s="52"/>
      <c r="U1165" s="52"/>
      <c r="V1165" s="52"/>
      <c r="W1165" s="52"/>
      <c r="X1165" s="52"/>
      <c r="Y1165" s="52"/>
      <c r="Z1165" s="52"/>
      <c r="AA1165" s="52"/>
      <c r="AB1165" s="52"/>
      <c r="AC1165" s="52"/>
    </row>
    <row r="1166">
      <c r="A1166" s="52"/>
      <c r="B1166" s="52"/>
      <c r="C1166" s="52"/>
      <c r="D1166" s="52"/>
      <c r="E1166" s="52"/>
      <c r="F1166" s="52"/>
      <c r="G1166" s="53"/>
      <c r="H1166" s="52"/>
      <c r="I1166" s="52"/>
      <c r="J1166" s="52"/>
      <c r="K1166" s="52"/>
      <c r="L1166" s="52"/>
      <c r="M1166" s="52"/>
      <c r="N1166" s="52"/>
      <c r="O1166" s="52"/>
      <c r="P1166" s="52"/>
      <c r="Q1166" s="52"/>
      <c r="R1166" s="52"/>
      <c r="S1166" s="52"/>
      <c r="T1166" s="52"/>
      <c r="U1166" s="52"/>
      <c r="V1166" s="52"/>
      <c r="W1166" s="52"/>
      <c r="X1166" s="52"/>
      <c r="Y1166" s="52"/>
      <c r="Z1166" s="52"/>
      <c r="AA1166" s="52"/>
      <c r="AB1166" s="52"/>
      <c r="AC1166" s="52"/>
    </row>
    <row r="1167">
      <c r="A1167" s="52"/>
      <c r="B1167" s="52"/>
      <c r="C1167" s="52"/>
      <c r="D1167" s="52"/>
      <c r="E1167" s="52"/>
      <c r="F1167" s="52"/>
      <c r="G1167" s="53"/>
      <c r="H1167" s="52"/>
      <c r="I1167" s="52"/>
      <c r="J1167" s="52"/>
      <c r="K1167" s="52"/>
      <c r="L1167" s="52"/>
      <c r="M1167" s="52"/>
      <c r="N1167" s="52"/>
      <c r="O1167" s="52"/>
      <c r="P1167" s="52"/>
      <c r="Q1167" s="52"/>
      <c r="R1167" s="52"/>
      <c r="S1167" s="52"/>
      <c r="T1167" s="52"/>
      <c r="U1167" s="52"/>
      <c r="V1167" s="52"/>
      <c r="W1167" s="52"/>
      <c r="X1167" s="52"/>
      <c r="Y1167" s="52"/>
      <c r="Z1167" s="52"/>
      <c r="AA1167" s="52"/>
      <c r="AB1167" s="52"/>
      <c r="AC1167" s="52"/>
    </row>
    <row r="1168">
      <c r="A1168" s="52"/>
      <c r="B1168" s="52"/>
      <c r="C1168" s="52"/>
      <c r="D1168" s="52"/>
      <c r="E1168" s="52"/>
      <c r="F1168" s="52"/>
      <c r="G1168" s="53"/>
      <c r="H1168" s="52"/>
      <c r="I1168" s="52"/>
      <c r="J1168" s="52"/>
      <c r="K1168" s="52"/>
      <c r="L1168" s="52"/>
      <c r="M1168" s="52"/>
      <c r="N1168" s="52"/>
      <c r="O1168" s="52"/>
      <c r="P1168" s="52"/>
      <c r="Q1168" s="52"/>
      <c r="R1168" s="52"/>
      <c r="S1168" s="52"/>
      <c r="T1168" s="52"/>
      <c r="U1168" s="52"/>
      <c r="V1168" s="52"/>
      <c r="W1168" s="52"/>
      <c r="X1168" s="52"/>
      <c r="Y1168" s="52"/>
      <c r="Z1168" s="52"/>
      <c r="AA1168" s="52"/>
      <c r="AB1168" s="52"/>
      <c r="AC1168" s="52"/>
    </row>
    <row r="1169">
      <c r="A1169" s="52"/>
      <c r="B1169" s="52"/>
      <c r="C1169" s="52"/>
      <c r="D1169" s="52"/>
      <c r="E1169" s="52"/>
      <c r="F1169" s="52"/>
      <c r="G1169" s="53"/>
      <c r="H1169" s="52"/>
      <c r="I1169" s="52"/>
      <c r="J1169" s="52"/>
      <c r="K1169" s="52"/>
      <c r="L1169" s="52"/>
      <c r="M1169" s="52"/>
      <c r="N1169" s="52"/>
      <c r="O1169" s="52"/>
      <c r="P1169" s="52"/>
      <c r="Q1169" s="52"/>
      <c r="R1169" s="52"/>
      <c r="S1169" s="52"/>
      <c r="T1169" s="52"/>
      <c r="U1169" s="52"/>
      <c r="V1169" s="52"/>
      <c r="W1169" s="52"/>
      <c r="X1169" s="52"/>
      <c r="Y1169" s="52"/>
      <c r="Z1169" s="52"/>
      <c r="AA1169" s="52"/>
      <c r="AB1169" s="52"/>
      <c r="AC1169" s="52"/>
    </row>
    <row r="1170">
      <c r="A1170" s="52"/>
      <c r="B1170" s="52"/>
      <c r="C1170" s="52"/>
      <c r="D1170" s="52"/>
      <c r="E1170" s="52"/>
      <c r="F1170" s="52"/>
      <c r="G1170" s="53"/>
      <c r="H1170" s="52"/>
      <c r="I1170" s="52"/>
      <c r="J1170" s="52"/>
      <c r="K1170" s="52"/>
      <c r="L1170" s="52"/>
      <c r="M1170" s="52"/>
      <c r="N1170" s="52"/>
      <c r="O1170" s="52"/>
      <c r="P1170" s="52"/>
      <c r="Q1170" s="52"/>
      <c r="R1170" s="52"/>
      <c r="S1170" s="52"/>
      <c r="T1170" s="52"/>
      <c r="U1170" s="52"/>
      <c r="V1170" s="52"/>
      <c r="W1170" s="52"/>
      <c r="X1170" s="52"/>
      <c r="Y1170" s="52"/>
      <c r="Z1170" s="52"/>
      <c r="AA1170" s="52"/>
      <c r="AB1170" s="52"/>
      <c r="AC1170" s="52"/>
    </row>
    <row r="1171">
      <c r="A1171" s="52"/>
      <c r="B1171" s="52"/>
      <c r="C1171" s="52"/>
      <c r="D1171" s="52"/>
      <c r="E1171" s="52"/>
      <c r="F1171" s="52"/>
      <c r="G1171" s="53"/>
      <c r="H1171" s="52"/>
      <c r="I1171" s="52"/>
      <c r="J1171" s="52"/>
      <c r="K1171" s="52"/>
      <c r="L1171" s="52"/>
      <c r="M1171" s="52"/>
      <c r="N1171" s="52"/>
      <c r="O1171" s="52"/>
      <c r="P1171" s="52"/>
      <c r="Q1171" s="52"/>
      <c r="R1171" s="52"/>
      <c r="S1171" s="52"/>
      <c r="T1171" s="52"/>
      <c r="U1171" s="52"/>
      <c r="V1171" s="52"/>
      <c r="W1171" s="52"/>
      <c r="X1171" s="52"/>
      <c r="Y1171" s="52"/>
      <c r="Z1171" s="52"/>
      <c r="AA1171" s="52"/>
      <c r="AB1171" s="52"/>
      <c r="AC1171" s="52"/>
    </row>
    <row r="1172">
      <c r="A1172" s="52"/>
      <c r="B1172" s="52"/>
      <c r="C1172" s="52"/>
      <c r="D1172" s="52"/>
      <c r="E1172" s="52"/>
      <c r="F1172" s="52"/>
      <c r="G1172" s="53"/>
      <c r="H1172" s="52"/>
      <c r="I1172" s="52"/>
      <c r="J1172" s="52"/>
      <c r="K1172" s="52"/>
      <c r="L1172" s="52"/>
      <c r="M1172" s="52"/>
      <c r="N1172" s="52"/>
      <c r="O1172" s="52"/>
      <c r="P1172" s="52"/>
      <c r="Q1172" s="52"/>
      <c r="R1172" s="52"/>
      <c r="S1172" s="52"/>
      <c r="T1172" s="52"/>
      <c r="U1172" s="52"/>
      <c r="V1172" s="52"/>
      <c r="W1172" s="52"/>
      <c r="X1172" s="52"/>
      <c r="Y1172" s="52"/>
      <c r="Z1172" s="52"/>
      <c r="AA1172" s="52"/>
      <c r="AB1172" s="52"/>
      <c r="AC1172" s="52"/>
    </row>
    <row r="1173">
      <c r="A1173" s="52"/>
      <c r="B1173" s="52"/>
      <c r="C1173" s="52"/>
      <c r="D1173" s="52"/>
      <c r="E1173" s="52"/>
      <c r="F1173" s="52"/>
      <c r="G1173" s="53"/>
      <c r="H1173" s="52"/>
      <c r="I1173" s="52"/>
      <c r="J1173" s="52"/>
      <c r="K1173" s="52"/>
      <c r="L1173" s="52"/>
      <c r="M1173" s="52"/>
      <c r="N1173" s="52"/>
      <c r="O1173" s="52"/>
      <c r="P1173" s="52"/>
      <c r="Q1173" s="52"/>
      <c r="R1173" s="52"/>
      <c r="S1173" s="52"/>
      <c r="T1173" s="52"/>
      <c r="U1173" s="52"/>
      <c r="V1173" s="52"/>
      <c r="W1173" s="52"/>
      <c r="X1173" s="52"/>
      <c r="Y1173" s="52"/>
      <c r="Z1173" s="52"/>
      <c r="AA1173" s="52"/>
      <c r="AB1173" s="52"/>
      <c r="AC1173" s="52"/>
    </row>
    <row r="1174">
      <c r="A1174" s="52"/>
      <c r="B1174" s="52"/>
      <c r="C1174" s="52"/>
      <c r="D1174" s="52"/>
      <c r="E1174" s="52"/>
      <c r="F1174" s="52"/>
      <c r="G1174" s="53"/>
      <c r="H1174" s="52"/>
      <c r="I1174" s="52"/>
      <c r="J1174" s="52"/>
      <c r="K1174" s="52"/>
      <c r="L1174" s="52"/>
      <c r="M1174" s="52"/>
      <c r="N1174" s="52"/>
      <c r="O1174" s="52"/>
      <c r="P1174" s="52"/>
      <c r="Q1174" s="52"/>
      <c r="R1174" s="52"/>
      <c r="S1174" s="52"/>
      <c r="T1174" s="52"/>
      <c r="U1174" s="52"/>
      <c r="V1174" s="52"/>
      <c r="W1174" s="52"/>
      <c r="X1174" s="52"/>
      <c r="Y1174" s="52"/>
      <c r="Z1174" s="52"/>
      <c r="AA1174" s="52"/>
      <c r="AB1174" s="52"/>
      <c r="AC1174" s="52"/>
    </row>
    <row r="1175">
      <c r="A1175" s="52"/>
      <c r="B1175" s="52"/>
      <c r="C1175" s="52"/>
      <c r="D1175" s="52"/>
      <c r="E1175" s="52"/>
      <c r="F1175" s="52"/>
      <c r="G1175" s="53"/>
      <c r="H1175" s="52"/>
      <c r="I1175" s="52"/>
      <c r="J1175" s="52"/>
      <c r="K1175" s="52"/>
      <c r="L1175" s="52"/>
      <c r="M1175" s="52"/>
      <c r="N1175" s="52"/>
      <c r="O1175" s="52"/>
      <c r="P1175" s="52"/>
      <c r="Q1175" s="52"/>
      <c r="R1175" s="52"/>
      <c r="S1175" s="52"/>
      <c r="T1175" s="52"/>
      <c r="U1175" s="52"/>
      <c r="V1175" s="52"/>
      <c r="W1175" s="52"/>
      <c r="X1175" s="52"/>
      <c r="Y1175" s="52"/>
      <c r="Z1175" s="52"/>
      <c r="AA1175" s="52"/>
      <c r="AB1175" s="52"/>
      <c r="AC1175" s="52"/>
    </row>
    <row r="1176">
      <c r="A1176" s="52"/>
      <c r="B1176" s="52"/>
      <c r="C1176" s="52"/>
      <c r="D1176" s="52"/>
      <c r="E1176" s="52"/>
      <c r="F1176" s="52"/>
      <c r="G1176" s="53"/>
      <c r="H1176" s="52"/>
      <c r="I1176" s="52"/>
      <c r="J1176" s="52"/>
      <c r="K1176" s="52"/>
      <c r="L1176" s="52"/>
      <c r="M1176" s="52"/>
      <c r="N1176" s="52"/>
      <c r="O1176" s="52"/>
      <c r="P1176" s="52"/>
      <c r="Q1176" s="52"/>
      <c r="R1176" s="52"/>
      <c r="S1176" s="52"/>
      <c r="T1176" s="52"/>
      <c r="U1176" s="52"/>
      <c r="V1176" s="52"/>
      <c r="W1176" s="52"/>
      <c r="X1176" s="52"/>
      <c r="Y1176" s="52"/>
      <c r="Z1176" s="52"/>
      <c r="AA1176" s="52"/>
      <c r="AB1176" s="52"/>
      <c r="AC1176" s="52"/>
    </row>
    <row r="1177">
      <c r="A1177" s="52"/>
      <c r="B1177" s="52"/>
      <c r="C1177" s="52"/>
      <c r="D1177" s="52"/>
      <c r="E1177" s="52"/>
      <c r="F1177" s="52"/>
      <c r="G1177" s="53"/>
      <c r="H1177" s="52"/>
      <c r="I1177" s="52"/>
      <c r="J1177" s="52"/>
      <c r="K1177" s="52"/>
      <c r="L1177" s="52"/>
      <c r="M1177" s="52"/>
      <c r="N1177" s="52"/>
      <c r="O1177" s="52"/>
      <c r="P1177" s="52"/>
      <c r="Q1177" s="52"/>
      <c r="R1177" s="52"/>
      <c r="S1177" s="52"/>
      <c r="T1177" s="52"/>
      <c r="U1177" s="52"/>
      <c r="V1177" s="52"/>
      <c r="W1177" s="52"/>
      <c r="X1177" s="52"/>
      <c r="Y1177" s="52"/>
      <c r="Z1177" s="52"/>
      <c r="AA1177" s="52"/>
      <c r="AB1177" s="52"/>
      <c r="AC1177" s="52"/>
    </row>
    <row r="1178">
      <c r="A1178" s="52"/>
      <c r="B1178" s="52"/>
      <c r="C1178" s="52"/>
      <c r="D1178" s="52"/>
      <c r="E1178" s="52"/>
      <c r="F1178" s="52"/>
      <c r="G1178" s="53"/>
      <c r="H1178" s="52"/>
      <c r="I1178" s="52"/>
      <c r="J1178" s="52"/>
      <c r="K1178" s="52"/>
      <c r="L1178" s="52"/>
      <c r="M1178" s="52"/>
      <c r="N1178" s="52"/>
      <c r="O1178" s="52"/>
      <c r="P1178" s="52"/>
      <c r="Q1178" s="52"/>
      <c r="R1178" s="52"/>
      <c r="S1178" s="52"/>
      <c r="T1178" s="52"/>
      <c r="U1178" s="52"/>
      <c r="V1178" s="52"/>
      <c r="W1178" s="52"/>
      <c r="X1178" s="52"/>
      <c r="Y1178" s="52"/>
      <c r="Z1178" s="52"/>
      <c r="AA1178" s="52"/>
      <c r="AB1178" s="52"/>
      <c r="AC1178" s="52"/>
    </row>
    <row r="1179">
      <c r="A1179" s="52"/>
      <c r="B1179" s="52"/>
      <c r="C1179" s="52"/>
      <c r="D1179" s="52"/>
      <c r="E1179" s="52"/>
      <c r="F1179" s="52"/>
      <c r="G1179" s="53"/>
      <c r="H1179" s="52"/>
      <c r="I1179" s="52"/>
      <c r="J1179" s="52"/>
      <c r="K1179" s="52"/>
      <c r="L1179" s="52"/>
      <c r="M1179" s="52"/>
      <c r="N1179" s="52"/>
      <c r="O1179" s="52"/>
      <c r="P1179" s="52"/>
      <c r="Q1179" s="52"/>
      <c r="R1179" s="52"/>
      <c r="S1179" s="52"/>
      <c r="T1179" s="52"/>
      <c r="U1179" s="52"/>
      <c r="V1179" s="52"/>
      <c r="W1179" s="52"/>
      <c r="X1179" s="52"/>
      <c r="Y1179" s="52"/>
      <c r="Z1179" s="52"/>
      <c r="AA1179" s="52"/>
      <c r="AB1179" s="52"/>
      <c r="AC1179" s="52"/>
    </row>
    <row r="1180">
      <c r="A1180" s="52"/>
      <c r="B1180" s="52"/>
      <c r="C1180" s="52"/>
      <c r="D1180" s="52"/>
      <c r="E1180" s="52"/>
      <c r="F1180" s="52"/>
      <c r="G1180" s="53"/>
      <c r="H1180" s="52"/>
      <c r="I1180" s="52"/>
      <c r="J1180" s="52"/>
      <c r="K1180" s="52"/>
      <c r="L1180" s="52"/>
      <c r="M1180" s="52"/>
      <c r="N1180" s="52"/>
      <c r="O1180" s="52"/>
      <c r="P1180" s="52"/>
      <c r="Q1180" s="52"/>
      <c r="R1180" s="52"/>
      <c r="S1180" s="52"/>
      <c r="T1180" s="52"/>
      <c r="U1180" s="52"/>
      <c r="V1180" s="52"/>
      <c r="W1180" s="52"/>
      <c r="X1180" s="52"/>
      <c r="Y1180" s="52"/>
      <c r="Z1180" s="52"/>
      <c r="AA1180" s="52"/>
      <c r="AB1180" s="52"/>
      <c r="AC1180" s="52"/>
    </row>
    <row r="1181">
      <c r="A1181" s="52"/>
      <c r="B1181" s="52"/>
      <c r="C1181" s="52"/>
      <c r="D1181" s="52"/>
      <c r="E1181" s="52"/>
      <c r="F1181" s="52"/>
      <c r="G1181" s="53"/>
      <c r="H1181" s="52"/>
      <c r="I1181" s="52"/>
      <c r="J1181" s="52"/>
      <c r="K1181" s="52"/>
      <c r="L1181" s="52"/>
      <c r="M1181" s="52"/>
      <c r="N1181" s="52"/>
      <c r="O1181" s="52"/>
      <c r="P1181" s="52"/>
      <c r="Q1181" s="52"/>
      <c r="R1181" s="52"/>
      <c r="S1181" s="52"/>
      <c r="T1181" s="52"/>
      <c r="U1181" s="52"/>
      <c r="V1181" s="52"/>
      <c r="W1181" s="52"/>
      <c r="X1181" s="52"/>
      <c r="Y1181" s="52"/>
      <c r="Z1181" s="52"/>
      <c r="AA1181" s="52"/>
      <c r="AB1181" s="52"/>
      <c r="AC1181" s="52"/>
    </row>
    <row r="1182">
      <c r="A1182" s="52"/>
      <c r="B1182" s="52"/>
      <c r="C1182" s="52"/>
      <c r="D1182" s="52"/>
      <c r="E1182" s="52"/>
      <c r="F1182" s="52"/>
      <c r="G1182" s="53"/>
      <c r="H1182" s="52"/>
      <c r="I1182" s="52"/>
      <c r="J1182" s="52"/>
      <c r="K1182" s="52"/>
      <c r="L1182" s="52"/>
      <c r="M1182" s="52"/>
      <c r="N1182" s="52"/>
      <c r="O1182" s="52"/>
      <c r="P1182" s="52"/>
      <c r="Q1182" s="52"/>
      <c r="R1182" s="52"/>
      <c r="S1182" s="52"/>
      <c r="T1182" s="52"/>
      <c r="U1182" s="52"/>
      <c r="V1182" s="52"/>
      <c r="W1182" s="52"/>
      <c r="X1182" s="52"/>
      <c r="Y1182" s="52"/>
      <c r="Z1182" s="52"/>
      <c r="AA1182" s="52"/>
      <c r="AB1182" s="52"/>
      <c r="AC1182" s="52"/>
    </row>
    <row r="1183">
      <c r="A1183" s="52"/>
      <c r="B1183" s="52"/>
      <c r="C1183" s="52"/>
      <c r="D1183" s="52"/>
      <c r="E1183" s="52"/>
      <c r="F1183" s="52"/>
      <c r="G1183" s="53"/>
      <c r="H1183" s="52"/>
      <c r="I1183" s="52"/>
      <c r="J1183" s="52"/>
      <c r="K1183" s="52"/>
      <c r="L1183" s="52"/>
      <c r="M1183" s="52"/>
      <c r="N1183" s="52"/>
      <c r="O1183" s="52"/>
      <c r="P1183" s="52"/>
      <c r="Q1183" s="52"/>
      <c r="R1183" s="52"/>
      <c r="S1183" s="52"/>
      <c r="T1183" s="52"/>
      <c r="U1183" s="52"/>
      <c r="V1183" s="52"/>
      <c r="W1183" s="52"/>
      <c r="X1183" s="52"/>
      <c r="Y1183" s="52"/>
      <c r="Z1183" s="52"/>
      <c r="AA1183" s="52"/>
      <c r="AB1183" s="52"/>
      <c r="AC1183" s="52"/>
    </row>
    <row r="1184">
      <c r="A1184" s="52"/>
      <c r="B1184" s="52"/>
      <c r="C1184" s="52"/>
      <c r="D1184" s="52"/>
      <c r="E1184" s="52"/>
      <c r="F1184" s="52"/>
      <c r="G1184" s="53"/>
      <c r="H1184" s="52"/>
      <c r="I1184" s="52"/>
      <c r="J1184" s="52"/>
      <c r="K1184" s="52"/>
      <c r="L1184" s="52"/>
      <c r="M1184" s="52"/>
      <c r="N1184" s="52"/>
      <c r="O1184" s="52"/>
      <c r="P1184" s="52"/>
      <c r="Q1184" s="52"/>
      <c r="R1184" s="52"/>
      <c r="S1184" s="52"/>
      <c r="T1184" s="52"/>
      <c r="U1184" s="52"/>
      <c r="V1184" s="52"/>
      <c r="W1184" s="52"/>
      <c r="X1184" s="52"/>
      <c r="Y1184" s="52"/>
      <c r="Z1184" s="52"/>
      <c r="AA1184" s="52"/>
      <c r="AB1184" s="52"/>
      <c r="AC1184" s="52"/>
    </row>
    <row r="1185">
      <c r="A1185" s="52"/>
      <c r="B1185" s="52"/>
      <c r="C1185" s="52"/>
      <c r="D1185" s="52"/>
      <c r="E1185" s="52"/>
      <c r="F1185" s="52"/>
      <c r="G1185" s="53"/>
      <c r="H1185" s="52"/>
      <c r="I1185" s="52"/>
      <c r="J1185" s="52"/>
      <c r="K1185" s="52"/>
      <c r="L1185" s="52"/>
      <c r="M1185" s="52"/>
      <c r="N1185" s="52"/>
      <c r="O1185" s="52"/>
      <c r="P1185" s="52"/>
      <c r="Q1185" s="52"/>
      <c r="R1185" s="52"/>
      <c r="S1185" s="52"/>
      <c r="T1185" s="52"/>
      <c r="U1185" s="52"/>
      <c r="V1185" s="52"/>
      <c r="W1185" s="52"/>
      <c r="X1185" s="52"/>
      <c r="Y1185" s="52"/>
      <c r="Z1185" s="52"/>
      <c r="AA1185" s="52"/>
      <c r="AB1185" s="52"/>
      <c r="AC1185" s="52"/>
    </row>
    <row r="1186">
      <c r="A1186" s="52"/>
      <c r="B1186" s="52"/>
      <c r="C1186" s="52"/>
      <c r="D1186" s="52"/>
      <c r="E1186" s="52"/>
      <c r="F1186" s="52"/>
      <c r="G1186" s="53"/>
      <c r="H1186" s="52"/>
      <c r="I1186" s="52"/>
      <c r="J1186" s="52"/>
      <c r="K1186" s="52"/>
      <c r="L1186" s="52"/>
      <c r="M1186" s="52"/>
      <c r="N1186" s="52"/>
      <c r="O1186" s="52"/>
      <c r="P1186" s="52"/>
      <c r="Q1186" s="52"/>
      <c r="R1186" s="52"/>
      <c r="S1186" s="52"/>
      <c r="T1186" s="52"/>
      <c r="U1186" s="52"/>
      <c r="V1186" s="52"/>
      <c r="W1186" s="52"/>
      <c r="X1186" s="52"/>
      <c r="Y1186" s="52"/>
      <c r="Z1186" s="52"/>
      <c r="AA1186" s="52"/>
      <c r="AB1186" s="52"/>
      <c r="AC1186" s="52"/>
    </row>
    <row r="1187">
      <c r="A1187" s="52"/>
      <c r="B1187" s="52"/>
      <c r="C1187" s="52"/>
      <c r="D1187" s="52"/>
      <c r="E1187" s="52"/>
      <c r="F1187" s="52"/>
      <c r="G1187" s="53"/>
      <c r="H1187" s="52"/>
      <c r="I1187" s="52"/>
      <c r="J1187" s="52"/>
      <c r="K1187" s="52"/>
      <c r="L1187" s="52"/>
      <c r="M1187" s="52"/>
      <c r="N1187" s="52"/>
      <c r="O1187" s="52"/>
      <c r="P1187" s="52"/>
      <c r="Q1187" s="52"/>
      <c r="R1187" s="52"/>
      <c r="S1187" s="52"/>
      <c r="T1187" s="52"/>
      <c r="U1187" s="52"/>
      <c r="V1187" s="52"/>
      <c r="W1187" s="52"/>
      <c r="X1187" s="52"/>
      <c r="Y1187" s="52"/>
      <c r="Z1187" s="52"/>
      <c r="AA1187" s="52"/>
      <c r="AB1187" s="52"/>
      <c r="AC1187" s="52"/>
    </row>
    <row r="1188">
      <c r="A1188" s="52"/>
      <c r="B1188" s="52"/>
      <c r="C1188" s="52"/>
      <c r="D1188" s="52"/>
      <c r="E1188" s="52"/>
      <c r="F1188" s="52"/>
      <c r="G1188" s="53"/>
      <c r="H1188" s="52"/>
      <c r="I1188" s="52"/>
      <c r="J1188" s="52"/>
      <c r="K1188" s="52"/>
      <c r="L1188" s="52"/>
      <c r="M1188" s="52"/>
      <c r="N1188" s="52"/>
      <c r="O1188" s="52"/>
      <c r="P1188" s="52"/>
      <c r="Q1188" s="52"/>
      <c r="R1188" s="52"/>
      <c r="S1188" s="52"/>
      <c r="T1188" s="52"/>
      <c r="U1188" s="52"/>
      <c r="V1188" s="52"/>
      <c r="W1188" s="52"/>
      <c r="X1188" s="52"/>
      <c r="Y1188" s="52"/>
      <c r="Z1188" s="52"/>
      <c r="AA1188" s="52"/>
      <c r="AB1188" s="52"/>
      <c r="AC1188" s="52"/>
    </row>
    <row r="1189">
      <c r="A1189" s="52"/>
      <c r="B1189" s="52"/>
      <c r="C1189" s="52"/>
      <c r="D1189" s="52"/>
      <c r="E1189" s="52"/>
      <c r="F1189" s="52"/>
      <c r="G1189" s="53"/>
      <c r="H1189" s="52"/>
      <c r="I1189" s="52"/>
      <c r="J1189" s="52"/>
      <c r="K1189" s="52"/>
      <c r="L1189" s="52"/>
      <c r="M1189" s="52"/>
      <c r="N1189" s="52"/>
      <c r="O1189" s="52"/>
      <c r="P1189" s="52"/>
      <c r="Q1189" s="52"/>
      <c r="R1189" s="52"/>
      <c r="S1189" s="52"/>
      <c r="T1189" s="52"/>
      <c r="U1189" s="52"/>
      <c r="V1189" s="52"/>
      <c r="W1189" s="52"/>
      <c r="X1189" s="52"/>
      <c r="Y1189" s="52"/>
      <c r="Z1189" s="52"/>
      <c r="AA1189" s="52"/>
      <c r="AB1189" s="52"/>
      <c r="AC1189" s="52"/>
    </row>
    <row r="1190">
      <c r="A1190" s="52"/>
      <c r="B1190" s="52"/>
      <c r="C1190" s="52"/>
      <c r="D1190" s="52"/>
      <c r="E1190" s="52"/>
      <c r="F1190" s="52"/>
      <c r="G1190" s="53"/>
      <c r="H1190" s="52"/>
      <c r="I1190" s="52"/>
      <c r="J1190" s="52"/>
      <c r="K1190" s="52"/>
      <c r="L1190" s="52"/>
      <c r="M1190" s="52"/>
      <c r="N1190" s="52"/>
      <c r="O1190" s="52"/>
      <c r="P1190" s="52"/>
      <c r="Q1190" s="52"/>
      <c r="R1190" s="52"/>
      <c r="S1190" s="52"/>
      <c r="T1190" s="52"/>
      <c r="U1190" s="52"/>
      <c r="V1190" s="52"/>
      <c r="W1190" s="52"/>
      <c r="X1190" s="52"/>
      <c r="Y1190" s="52"/>
      <c r="Z1190" s="52"/>
      <c r="AA1190" s="52"/>
      <c r="AB1190" s="52"/>
      <c r="AC1190" s="52"/>
    </row>
    <row r="1191">
      <c r="A1191" s="52"/>
      <c r="B1191" s="52"/>
      <c r="C1191" s="52"/>
      <c r="D1191" s="52"/>
      <c r="E1191" s="52"/>
      <c r="F1191" s="52"/>
      <c r="G1191" s="53"/>
      <c r="H1191" s="52"/>
      <c r="I1191" s="52"/>
      <c r="J1191" s="52"/>
      <c r="K1191" s="52"/>
      <c r="L1191" s="52"/>
      <c r="M1191" s="52"/>
      <c r="N1191" s="52"/>
      <c r="O1191" s="52"/>
      <c r="P1191" s="52"/>
      <c r="Q1191" s="52"/>
      <c r="R1191" s="52"/>
      <c r="S1191" s="52"/>
      <c r="T1191" s="52"/>
      <c r="U1191" s="52"/>
      <c r="V1191" s="52"/>
      <c r="W1191" s="52"/>
      <c r="X1191" s="52"/>
      <c r="Y1191" s="52"/>
      <c r="Z1191" s="52"/>
      <c r="AA1191" s="52"/>
      <c r="AB1191" s="52"/>
      <c r="AC1191" s="52"/>
    </row>
    <row r="1192">
      <c r="A1192" s="52"/>
      <c r="B1192" s="52"/>
      <c r="C1192" s="52"/>
      <c r="D1192" s="52"/>
      <c r="E1192" s="52"/>
      <c r="F1192" s="52"/>
      <c r="G1192" s="53"/>
      <c r="H1192" s="52"/>
      <c r="I1192" s="52"/>
      <c r="J1192" s="52"/>
      <c r="K1192" s="52"/>
      <c r="L1192" s="52"/>
      <c r="M1192" s="52"/>
      <c r="N1192" s="52"/>
      <c r="O1192" s="52"/>
      <c r="P1192" s="52"/>
      <c r="Q1192" s="52"/>
      <c r="R1192" s="52"/>
      <c r="S1192" s="52"/>
      <c r="T1192" s="52"/>
      <c r="U1192" s="52"/>
      <c r="V1192" s="52"/>
      <c r="W1192" s="52"/>
      <c r="X1192" s="52"/>
      <c r="Y1192" s="52"/>
      <c r="Z1192" s="52"/>
      <c r="AA1192" s="52"/>
      <c r="AB1192" s="52"/>
      <c r="AC1192" s="52"/>
    </row>
    <row r="1193">
      <c r="A1193" s="52"/>
      <c r="B1193" s="52"/>
      <c r="C1193" s="52"/>
      <c r="D1193" s="52"/>
      <c r="E1193" s="52"/>
      <c r="F1193" s="52"/>
      <c r="G1193" s="53"/>
      <c r="H1193" s="52"/>
      <c r="I1193" s="52"/>
      <c r="J1193" s="52"/>
      <c r="K1193" s="52"/>
      <c r="L1193" s="52"/>
      <c r="M1193" s="52"/>
      <c r="N1193" s="52"/>
      <c r="O1193" s="52"/>
      <c r="P1193" s="52"/>
      <c r="Q1193" s="52"/>
      <c r="R1193" s="52"/>
      <c r="S1193" s="52"/>
      <c r="T1193" s="52"/>
      <c r="U1193" s="52"/>
      <c r="V1193" s="52"/>
      <c r="W1193" s="52"/>
      <c r="X1193" s="52"/>
      <c r="Y1193" s="52"/>
      <c r="Z1193" s="52"/>
      <c r="AA1193" s="52"/>
      <c r="AB1193" s="52"/>
      <c r="AC1193" s="52"/>
    </row>
    <row r="1194">
      <c r="A1194" s="52"/>
      <c r="B1194" s="52"/>
      <c r="C1194" s="52"/>
      <c r="D1194" s="52"/>
      <c r="E1194" s="52"/>
      <c r="F1194" s="52"/>
      <c r="G1194" s="53"/>
      <c r="H1194" s="52"/>
      <c r="I1194" s="52"/>
      <c r="J1194" s="52"/>
      <c r="K1194" s="52"/>
      <c r="L1194" s="52"/>
      <c r="M1194" s="52"/>
      <c r="N1194" s="52"/>
      <c r="O1194" s="52"/>
      <c r="P1194" s="52"/>
      <c r="Q1194" s="52"/>
      <c r="R1194" s="52"/>
      <c r="S1194" s="52"/>
      <c r="T1194" s="52"/>
      <c r="U1194" s="52"/>
      <c r="V1194" s="52"/>
      <c r="W1194" s="52"/>
      <c r="X1194" s="52"/>
      <c r="Y1194" s="52"/>
      <c r="Z1194" s="52"/>
      <c r="AA1194" s="52"/>
      <c r="AB1194" s="52"/>
      <c r="AC1194" s="52"/>
    </row>
    <row r="1195">
      <c r="A1195" s="52"/>
      <c r="B1195" s="52"/>
      <c r="C1195" s="52"/>
      <c r="D1195" s="52"/>
      <c r="E1195" s="52"/>
      <c r="F1195" s="52"/>
      <c r="G1195" s="53"/>
      <c r="H1195" s="52"/>
      <c r="I1195" s="52"/>
      <c r="J1195" s="52"/>
      <c r="K1195" s="52"/>
      <c r="L1195" s="52"/>
      <c r="M1195" s="52"/>
      <c r="N1195" s="52"/>
      <c r="O1195" s="52"/>
      <c r="P1195" s="52"/>
      <c r="Q1195" s="52"/>
      <c r="R1195" s="52"/>
      <c r="S1195" s="52"/>
      <c r="T1195" s="52"/>
      <c r="U1195" s="52"/>
      <c r="V1195" s="52"/>
      <c r="W1195" s="52"/>
      <c r="X1195" s="52"/>
      <c r="Y1195" s="52"/>
      <c r="Z1195" s="52"/>
      <c r="AA1195" s="52"/>
      <c r="AB1195" s="52"/>
      <c r="AC1195" s="52"/>
    </row>
    <row r="1196">
      <c r="A1196" s="52"/>
      <c r="B1196" s="52"/>
      <c r="C1196" s="52"/>
      <c r="D1196" s="52"/>
      <c r="E1196" s="52"/>
      <c r="F1196" s="52"/>
      <c r="G1196" s="53"/>
      <c r="H1196" s="52"/>
      <c r="I1196" s="52"/>
      <c r="J1196" s="52"/>
      <c r="K1196" s="52"/>
      <c r="L1196" s="52"/>
      <c r="M1196" s="52"/>
      <c r="N1196" s="52"/>
      <c r="O1196" s="52"/>
      <c r="P1196" s="52"/>
      <c r="Q1196" s="52"/>
      <c r="R1196" s="52"/>
      <c r="S1196" s="52"/>
      <c r="T1196" s="52"/>
      <c r="U1196" s="52"/>
      <c r="V1196" s="52"/>
      <c r="W1196" s="52"/>
      <c r="X1196" s="52"/>
      <c r="Y1196" s="52"/>
      <c r="Z1196" s="52"/>
      <c r="AA1196" s="52"/>
      <c r="AB1196" s="52"/>
      <c r="AC1196" s="52"/>
    </row>
    <row r="1197">
      <c r="A1197" s="52"/>
      <c r="B1197" s="52"/>
      <c r="C1197" s="52"/>
      <c r="D1197" s="52"/>
      <c r="E1197" s="52"/>
      <c r="F1197" s="52"/>
      <c r="G1197" s="53"/>
      <c r="H1197" s="52"/>
      <c r="I1197" s="52"/>
      <c r="J1197" s="52"/>
      <c r="K1197" s="52"/>
      <c r="L1197" s="52"/>
      <c r="M1197" s="52"/>
      <c r="N1197" s="52"/>
      <c r="O1197" s="52"/>
      <c r="P1197" s="52"/>
      <c r="Q1197" s="52"/>
      <c r="R1197" s="52"/>
      <c r="S1197" s="52"/>
      <c r="T1197" s="52"/>
      <c r="U1197" s="52"/>
      <c r="V1197" s="52"/>
      <c r="W1197" s="52"/>
      <c r="X1197" s="52"/>
      <c r="Y1197" s="52"/>
      <c r="Z1197" s="52"/>
      <c r="AA1197" s="52"/>
      <c r="AB1197" s="52"/>
      <c r="AC1197" s="52"/>
    </row>
    <row r="1198">
      <c r="A1198" s="52"/>
      <c r="B1198" s="52"/>
      <c r="C1198" s="52"/>
      <c r="D1198" s="52"/>
      <c r="E1198" s="52"/>
      <c r="F1198" s="52"/>
      <c r="G1198" s="53"/>
      <c r="H1198" s="52"/>
      <c r="I1198" s="52"/>
      <c r="J1198" s="52"/>
      <c r="K1198" s="52"/>
      <c r="L1198" s="52"/>
      <c r="M1198" s="52"/>
      <c r="N1198" s="52"/>
      <c r="O1198" s="52"/>
      <c r="P1198" s="52"/>
      <c r="Q1198" s="52"/>
      <c r="R1198" s="52"/>
      <c r="S1198" s="52"/>
      <c r="T1198" s="52"/>
      <c r="U1198" s="52"/>
      <c r="V1198" s="52"/>
      <c r="W1198" s="52"/>
      <c r="X1198" s="52"/>
      <c r="Y1198" s="52"/>
      <c r="Z1198" s="52"/>
      <c r="AA1198" s="52"/>
      <c r="AB1198" s="52"/>
      <c r="AC1198" s="52"/>
    </row>
    <row r="1199">
      <c r="A1199" s="52"/>
      <c r="B1199" s="52"/>
      <c r="C1199" s="52"/>
      <c r="D1199" s="52"/>
      <c r="E1199" s="52"/>
      <c r="F1199" s="52"/>
      <c r="G1199" s="53"/>
      <c r="H1199" s="52"/>
      <c r="I1199" s="52"/>
      <c r="J1199" s="52"/>
      <c r="K1199" s="52"/>
      <c r="L1199" s="52"/>
      <c r="M1199" s="52"/>
      <c r="N1199" s="52"/>
      <c r="O1199" s="52"/>
      <c r="P1199" s="52"/>
      <c r="Q1199" s="52"/>
      <c r="R1199" s="52"/>
      <c r="S1199" s="52"/>
      <c r="T1199" s="52"/>
      <c r="U1199" s="52"/>
      <c r="V1199" s="52"/>
      <c r="W1199" s="52"/>
      <c r="X1199" s="52"/>
      <c r="Y1199" s="52"/>
      <c r="Z1199" s="52"/>
      <c r="AA1199" s="52"/>
      <c r="AB1199" s="52"/>
      <c r="AC1199" s="52"/>
    </row>
    <row r="1200">
      <c r="A1200" s="52"/>
      <c r="B1200" s="52"/>
      <c r="C1200" s="52"/>
      <c r="D1200" s="52"/>
      <c r="E1200" s="52"/>
      <c r="F1200" s="52"/>
      <c r="G1200" s="53"/>
      <c r="H1200" s="52"/>
      <c r="I1200" s="52"/>
      <c r="J1200" s="52"/>
      <c r="K1200" s="52"/>
      <c r="L1200" s="52"/>
      <c r="M1200" s="52"/>
      <c r="N1200" s="52"/>
      <c r="O1200" s="52"/>
      <c r="P1200" s="52"/>
      <c r="Q1200" s="52"/>
      <c r="R1200" s="52"/>
      <c r="S1200" s="52"/>
      <c r="T1200" s="52"/>
      <c r="U1200" s="52"/>
      <c r="V1200" s="52"/>
      <c r="W1200" s="52"/>
      <c r="X1200" s="52"/>
      <c r="Y1200" s="52"/>
      <c r="Z1200" s="52"/>
      <c r="AA1200" s="52"/>
      <c r="AB1200" s="52"/>
      <c r="AC1200" s="52"/>
    </row>
    <row r="1201">
      <c r="A1201" s="52"/>
      <c r="B1201" s="52"/>
      <c r="C1201" s="52"/>
      <c r="D1201" s="52"/>
      <c r="E1201" s="52"/>
      <c r="F1201" s="52"/>
      <c r="G1201" s="53"/>
      <c r="H1201" s="52"/>
      <c r="I1201" s="52"/>
      <c r="J1201" s="52"/>
      <c r="K1201" s="52"/>
      <c r="L1201" s="52"/>
      <c r="M1201" s="52"/>
      <c r="N1201" s="52"/>
      <c r="O1201" s="52"/>
      <c r="P1201" s="52"/>
      <c r="Q1201" s="52"/>
      <c r="R1201" s="52"/>
      <c r="S1201" s="52"/>
      <c r="T1201" s="52"/>
      <c r="U1201" s="52"/>
      <c r="V1201" s="52"/>
      <c r="W1201" s="52"/>
      <c r="X1201" s="52"/>
      <c r="Y1201" s="52"/>
      <c r="Z1201" s="52"/>
      <c r="AA1201" s="52"/>
      <c r="AB1201" s="52"/>
      <c r="AC1201" s="52"/>
    </row>
    <row r="1202">
      <c r="A1202" s="52"/>
      <c r="B1202" s="52"/>
      <c r="C1202" s="52"/>
      <c r="D1202" s="52"/>
      <c r="E1202" s="52"/>
      <c r="F1202" s="52"/>
      <c r="G1202" s="53"/>
      <c r="H1202" s="52"/>
      <c r="I1202" s="52"/>
      <c r="J1202" s="52"/>
      <c r="K1202" s="52"/>
      <c r="L1202" s="52"/>
      <c r="M1202" s="52"/>
      <c r="N1202" s="52"/>
      <c r="O1202" s="52"/>
      <c r="P1202" s="52"/>
      <c r="Q1202" s="52"/>
      <c r="R1202" s="52"/>
      <c r="S1202" s="52"/>
      <c r="T1202" s="52"/>
      <c r="U1202" s="52"/>
      <c r="V1202" s="52"/>
      <c r="W1202" s="52"/>
      <c r="X1202" s="52"/>
      <c r="Y1202" s="52"/>
      <c r="Z1202" s="52"/>
      <c r="AA1202" s="52"/>
      <c r="AB1202" s="52"/>
      <c r="AC1202" s="52"/>
    </row>
    <row r="1203">
      <c r="A1203" s="52"/>
      <c r="B1203" s="52"/>
      <c r="C1203" s="52"/>
      <c r="D1203" s="52"/>
      <c r="E1203" s="52"/>
      <c r="F1203" s="52"/>
      <c r="G1203" s="53"/>
      <c r="H1203" s="52"/>
      <c r="I1203" s="52"/>
      <c r="J1203" s="52"/>
      <c r="K1203" s="52"/>
      <c r="L1203" s="52"/>
      <c r="M1203" s="52"/>
      <c r="N1203" s="52"/>
      <c r="O1203" s="52"/>
      <c r="P1203" s="52"/>
      <c r="Q1203" s="52"/>
      <c r="R1203" s="52"/>
      <c r="S1203" s="52"/>
      <c r="T1203" s="52"/>
      <c r="U1203" s="52"/>
      <c r="V1203" s="52"/>
      <c r="W1203" s="52"/>
      <c r="X1203" s="52"/>
      <c r="Y1203" s="52"/>
      <c r="Z1203" s="52"/>
      <c r="AA1203" s="52"/>
      <c r="AB1203" s="52"/>
      <c r="AC1203" s="52"/>
    </row>
    <row r="1204">
      <c r="A1204" s="52"/>
      <c r="B1204" s="52"/>
      <c r="C1204" s="52"/>
      <c r="D1204" s="52"/>
      <c r="E1204" s="52"/>
      <c r="F1204" s="52"/>
      <c r="G1204" s="53"/>
      <c r="H1204" s="52"/>
      <c r="I1204" s="52"/>
      <c r="J1204" s="52"/>
      <c r="K1204" s="52"/>
      <c r="L1204" s="52"/>
      <c r="M1204" s="52"/>
      <c r="N1204" s="52"/>
      <c r="O1204" s="52"/>
      <c r="P1204" s="52"/>
      <c r="Q1204" s="52"/>
      <c r="R1204" s="52"/>
      <c r="S1204" s="52"/>
      <c r="T1204" s="52"/>
      <c r="U1204" s="52"/>
      <c r="V1204" s="52"/>
      <c r="W1204" s="52"/>
      <c r="X1204" s="52"/>
      <c r="Y1204" s="52"/>
      <c r="Z1204" s="52"/>
      <c r="AA1204" s="52"/>
      <c r="AB1204" s="52"/>
      <c r="AC1204" s="52"/>
    </row>
    <row r="1205">
      <c r="A1205" s="52"/>
      <c r="B1205" s="52"/>
      <c r="C1205" s="52"/>
      <c r="D1205" s="52"/>
      <c r="E1205" s="52"/>
      <c r="F1205" s="52"/>
      <c r="G1205" s="53"/>
      <c r="H1205" s="52"/>
      <c r="I1205" s="52"/>
      <c r="J1205" s="52"/>
      <c r="K1205" s="52"/>
      <c r="L1205" s="52"/>
      <c r="M1205" s="52"/>
      <c r="N1205" s="52"/>
      <c r="O1205" s="52"/>
      <c r="P1205" s="52"/>
      <c r="Q1205" s="52"/>
      <c r="R1205" s="52"/>
      <c r="S1205" s="52"/>
      <c r="T1205" s="52"/>
      <c r="U1205" s="52"/>
      <c r="V1205" s="52"/>
      <c r="W1205" s="52"/>
      <c r="X1205" s="52"/>
      <c r="Y1205" s="52"/>
      <c r="Z1205" s="52"/>
      <c r="AA1205" s="52"/>
      <c r="AB1205" s="52"/>
      <c r="AC1205" s="52"/>
    </row>
    <row r="1206">
      <c r="A1206" s="52"/>
      <c r="B1206" s="52"/>
      <c r="C1206" s="52"/>
      <c r="D1206" s="52"/>
      <c r="E1206" s="52"/>
      <c r="F1206" s="52"/>
      <c r="G1206" s="53"/>
      <c r="H1206" s="52"/>
      <c r="I1206" s="52"/>
      <c r="J1206" s="52"/>
      <c r="K1206" s="52"/>
      <c r="L1206" s="52"/>
      <c r="M1206" s="52"/>
      <c r="N1206" s="52"/>
      <c r="O1206" s="52"/>
      <c r="P1206" s="52"/>
      <c r="Q1206" s="52"/>
      <c r="R1206" s="52"/>
      <c r="S1206" s="52"/>
      <c r="T1206" s="52"/>
      <c r="U1206" s="52"/>
      <c r="V1206" s="52"/>
      <c r="W1206" s="52"/>
      <c r="X1206" s="52"/>
      <c r="Y1206" s="52"/>
      <c r="Z1206" s="52"/>
      <c r="AA1206" s="52"/>
      <c r="AB1206" s="52"/>
      <c r="AC1206" s="52"/>
    </row>
    <row r="1207">
      <c r="A1207" s="52"/>
      <c r="B1207" s="52"/>
      <c r="C1207" s="52"/>
      <c r="D1207" s="52"/>
      <c r="E1207" s="52"/>
      <c r="F1207" s="52"/>
      <c r="G1207" s="53"/>
      <c r="H1207" s="52"/>
      <c r="I1207" s="52"/>
      <c r="J1207" s="52"/>
      <c r="K1207" s="52"/>
      <c r="L1207" s="52"/>
      <c r="M1207" s="52"/>
      <c r="N1207" s="52"/>
      <c r="O1207" s="52"/>
      <c r="P1207" s="52"/>
      <c r="Q1207" s="52"/>
      <c r="R1207" s="52"/>
      <c r="S1207" s="52"/>
      <c r="T1207" s="52"/>
      <c r="U1207" s="52"/>
      <c r="V1207" s="52"/>
      <c r="W1207" s="52"/>
      <c r="X1207" s="52"/>
      <c r="Y1207" s="52"/>
      <c r="Z1207" s="52"/>
      <c r="AA1207" s="52"/>
      <c r="AB1207" s="52"/>
      <c r="AC1207" s="52"/>
    </row>
    <row r="1208">
      <c r="A1208" s="52"/>
      <c r="B1208" s="52"/>
      <c r="C1208" s="52"/>
      <c r="D1208" s="52"/>
      <c r="E1208" s="52"/>
      <c r="F1208" s="52"/>
      <c r="G1208" s="53"/>
      <c r="H1208" s="52"/>
      <c r="I1208" s="52"/>
      <c r="J1208" s="52"/>
      <c r="K1208" s="52"/>
      <c r="L1208" s="52"/>
      <c r="M1208" s="52"/>
      <c r="N1208" s="52"/>
      <c r="O1208" s="52"/>
      <c r="P1208" s="52"/>
      <c r="Q1208" s="52"/>
      <c r="R1208" s="52"/>
      <c r="S1208" s="52"/>
      <c r="T1208" s="52"/>
      <c r="U1208" s="52"/>
      <c r="V1208" s="52"/>
      <c r="W1208" s="52"/>
      <c r="X1208" s="52"/>
      <c r="Y1208" s="52"/>
      <c r="Z1208" s="52"/>
      <c r="AA1208" s="52"/>
      <c r="AB1208" s="52"/>
      <c r="AC1208" s="52"/>
    </row>
    <row r="1209">
      <c r="A1209" s="52"/>
      <c r="B1209" s="52"/>
      <c r="C1209" s="52"/>
      <c r="D1209" s="52"/>
      <c r="E1209" s="52"/>
      <c r="F1209" s="52"/>
      <c r="G1209" s="53"/>
      <c r="H1209" s="52"/>
      <c r="I1209" s="52"/>
      <c r="J1209" s="52"/>
      <c r="K1209" s="52"/>
      <c r="L1209" s="52"/>
      <c r="M1209" s="52"/>
      <c r="N1209" s="52"/>
      <c r="O1209" s="52"/>
      <c r="P1209" s="52"/>
      <c r="Q1209" s="52"/>
      <c r="R1209" s="52"/>
      <c r="S1209" s="52"/>
      <c r="T1209" s="52"/>
      <c r="U1209" s="52"/>
      <c r="V1209" s="52"/>
      <c r="W1209" s="52"/>
      <c r="X1209" s="52"/>
      <c r="Y1209" s="52"/>
      <c r="Z1209" s="52"/>
      <c r="AA1209" s="52"/>
      <c r="AB1209" s="52"/>
      <c r="AC1209" s="52"/>
    </row>
    <row r="1210">
      <c r="A1210" s="52"/>
      <c r="B1210" s="52"/>
      <c r="C1210" s="52"/>
      <c r="D1210" s="52"/>
      <c r="E1210" s="52"/>
      <c r="F1210" s="52"/>
      <c r="G1210" s="53"/>
      <c r="H1210" s="52"/>
      <c r="I1210" s="52"/>
      <c r="J1210" s="52"/>
      <c r="K1210" s="52"/>
      <c r="L1210" s="52"/>
      <c r="M1210" s="52"/>
      <c r="N1210" s="52"/>
      <c r="O1210" s="52"/>
      <c r="P1210" s="52"/>
      <c r="Q1210" s="52"/>
      <c r="R1210" s="52"/>
      <c r="S1210" s="52"/>
      <c r="T1210" s="52"/>
      <c r="U1210" s="52"/>
      <c r="V1210" s="52"/>
      <c r="W1210" s="52"/>
      <c r="X1210" s="52"/>
      <c r="Y1210" s="52"/>
      <c r="Z1210" s="52"/>
      <c r="AA1210" s="52"/>
      <c r="AB1210" s="52"/>
      <c r="AC1210" s="52"/>
    </row>
    <row r="1211">
      <c r="A1211" s="52"/>
      <c r="B1211" s="52"/>
      <c r="C1211" s="52"/>
      <c r="D1211" s="52"/>
      <c r="E1211" s="52"/>
      <c r="F1211" s="52"/>
      <c r="G1211" s="53"/>
      <c r="H1211" s="52"/>
      <c r="I1211" s="52"/>
      <c r="J1211" s="52"/>
      <c r="K1211" s="52"/>
      <c r="L1211" s="52"/>
      <c r="M1211" s="52"/>
      <c r="N1211" s="52"/>
      <c r="O1211" s="52"/>
      <c r="P1211" s="52"/>
      <c r="Q1211" s="52"/>
      <c r="R1211" s="52"/>
      <c r="S1211" s="52"/>
      <c r="T1211" s="52"/>
      <c r="U1211" s="52"/>
      <c r="V1211" s="52"/>
      <c r="W1211" s="52"/>
      <c r="X1211" s="52"/>
      <c r="Y1211" s="52"/>
      <c r="Z1211" s="52"/>
      <c r="AA1211" s="52"/>
      <c r="AB1211" s="52"/>
      <c r="AC1211" s="52"/>
    </row>
    <row r="1212">
      <c r="A1212" s="52"/>
      <c r="B1212" s="52"/>
      <c r="C1212" s="52"/>
      <c r="D1212" s="52"/>
      <c r="E1212" s="52"/>
      <c r="F1212" s="52"/>
      <c r="G1212" s="53"/>
      <c r="H1212" s="52"/>
      <c r="I1212" s="52"/>
      <c r="J1212" s="52"/>
      <c r="K1212" s="52"/>
      <c r="L1212" s="52"/>
      <c r="M1212" s="52"/>
      <c r="N1212" s="52"/>
      <c r="O1212" s="52"/>
      <c r="P1212" s="52"/>
      <c r="Q1212" s="52"/>
      <c r="R1212" s="52"/>
      <c r="S1212" s="52"/>
      <c r="T1212" s="52"/>
      <c r="U1212" s="52"/>
      <c r="V1212" s="52"/>
      <c r="W1212" s="52"/>
      <c r="X1212" s="52"/>
      <c r="Y1212" s="52"/>
      <c r="Z1212" s="52"/>
      <c r="AA1212" s="52"/>
      <c r="AB1212" s="52"/>
      <c r="AC1212" s="52"/>
    </row>
    <row r="1213">
      <c r="A1213" s="52"/>
      <c r="B1213" s="52"/>
      <c r="C1213" s="52"/>
      <c r="D1213" s="52"/>
      <c r="E1213" s="52"/>
      <c r="F1213" s="52"/>
      <c r="G1213" s="53"/>
      <c r="H1213" s="52"/>
      <c r="I1213" s="52"/>
      <c r="J1213" s="52"/>
      <c r="K1213" s="52"/>
      <c r="L1213" s="52"/>
      <c r="M1213" s="52"/>
      <c r="N1213" s="52"/>
      <c r="O1213" s="52"/>
      <c r="P1213" s="52"/>
      <c r="Q1213" s="52"/>
      <c r="R1213" s="52"/>
      <c r="S1213" s="52"/>
      <c r="T1213" s="52"/>
      <c r="U1213" s="52"/>
      <c r="V1213" s="52"/>
      <c r="W1213" s="52"/>
      <c r="X1213" s="52"/>
      <c r="Y1213" s="52"/>
      <c r="Z1213" s="52"/>
      <c r="AA1213" s="52"/>
      <c r="AB1213" s="52"/>
      <c r="AC1213" s="52"/>
    </row>
    <row r="1214">
      <c r="A1214" s="52"/>
      <c r="B1214" s="52"/>
      <c r="C1214" s="52"/>
      <c r="D1214" s="52"/>
      <c r="E1214" s="52"/>
      <c r="F1214" s="52"/>
      <c r="G1214" s="53"/>
      <c r="H1214" s="52"/>
      <c r="I1214" s="52"/>
      <c r="J1214" s="52"/>
      <c r="K1214" s="52"/>
      <c r="L1214" s="52"/>
      <c r="M1214" s="52"/>
      <c r="N1214" s="52"/>
      <c r="O1214" s="52"/>
      <c r="P1214" s="52"/>
      <c r="Q1214" s="52"/>
      <c r="R1214" s="52"/>
      <c r="S1214" s="52"/>
      <c r="T1214" s="52"/>
      <c r="U1214" s="52"/>
      <c r="V1214" s="52"/>
      <c r="W1214" s="52"/>
      <c r="X1214" s="52"/>
      <c r="Y1214" s="52"/>
      <c r="Z1214" s="52"/>
      <c r="AA1214" s="52"/>
      <c r="AB1214" s="52"/>
      <c r="AC1214" s="52"/>
    </row>
    <row r="1215">
      <c r="A1215" s="52"/>
      <c r="B1215" s="52"/>
      <c r="C1215" s="52"/>
      <c r="D1215" s="52"/>
      <c r="E1215" s="52"/>
      <c r="F1215" s="52"/>
      <c r="G1215" s="53"/>
      <c r="H1215" s="52"/>
      <c r="I1215" s="52"/>
      <c r="J1215" s="52"/>
      <c r="K1215" s="52"/>
      <c r="L1215" s="52"/>
      <c r="M1215" s="52"/>
      <c r="N1215" s="52"/>
      <c r="O1215" s="52"/>
      <c r="P1215" s="52"/>
      <c r="Q1215" s="52"/>
      <c r="R1215" s="52"/>
      <c r="S1215" s="52"/>
      <c r="T1215" s="52"/>
      <c r="U1215" s="52"/>
      <c r="V1215" s="52"/>
      <c r="W1215" s="52"/>
      <c r="X1215" s="52"/>
      <c r="Y1215" s="52"/>
      <c r="Z1215" s="52"/>
      <c r="AA1215" s="52"/>
      <c r="AB1215" s="52"/>
      <c r="AC1215" s="52"/>
    </row>
    <row r="1216">
      <c r="A1216" s="52"/>
      <c r="B1216" s="52"/>
      <c r="C1216" s="52"/>
      <c r="D1216" s="52"/>
      <c r="E1216" s="52"/>
      <c r="F1216" s="52"/>
      <c r="G1216" s="53"/>
      <c r="H1216" s="52"/>
      <c r="I1216" s="52"/>
      <c r="J1216" s="52"/>
      <c r="K1216" s="52"/>
      <c r="L1216" s="52"/>
      <c r="M1216" s="52"/>
      <c r="N1216" s="52"/>
      <c r="O1216" s="52"/>
      <c r="P1216" s="52"/>
      <c r="Q1216" s="52"/>
      <c r="R1216" s="52"/>
      <c r="S1216" s="52"/>
      <c r="T1216" s="52"/>
      <c r="U1216" s="52"/>
      <c r="V1216" s="52"/>
      <c r="W1216" s="52"/>
      <c r="X1216" s="52"/>
      <c r="Y1216" s="52"/>
      <c r="Z1216" s="52"/>
      <c r="AA1216" s="52"/>
      <c r="AB1216" s="52"/>
      <c r="AC1216" s="52"/>
    </row>
    <row r="1217">
      <c r="A1217" s="52"/>
      <c r="B1217" s="52"/>
      <c r="C1217" s="52"/>
      <c r="D1217" s="52"/>
      <c r="E1217" s="52"/>
      <c r="F1217" s="52"/>
      <c r="G1217" s="53"/>
      <c r="H1217" s="52"/>
      <c r="I1217" s="52"/>
      <c r="J1217" s="52"/>
      <c r="K1217" s="52"/>
      <c r="L1217" s="52"/>
      <c r="M1217" s="52"/>
      <c r="N1217" s="52"/>
      <c r="O1217" s="52"/>
      <c r="P1217" s="52"/>
      <c r="Q1217" s="52"/>
      <c r="R1217" s="52"/>
      <c r="S1217" s="52"/>
      <c r="T1217" s="52"/>
      <c r="U1217" s="52"/>
      <c r="V1217" s="52"/>
      <c r="W1217" s="52"/>
      <c r="X1217" s="52"/>
      <c r="Y1217" s="52"/>
      <c r="Z1217" s="52"/>
      <c r="AA1217" s="52"/>
      <c r="AB1217" s="52"/>
      <c r="AC1217" s="52"/>
    </row>
    <row r="1218">
      <c r="A1218" s="52"/>
      <c r="B1218" s="52"/>
      <c r="C1218" s="52"/>
      <c r="D1218" s="52"/>
      <c r="E1218" s="52"/>
      <c r="F1218" s="52"/>
      <c r="G1218" s="53"/>
      <c r="H1218" s="52"/>
      <c r="I1218" s="52"/>
      <c r="J1218" s="52"/>
      <c r="K1218" s="52"/>
      <c r="L1218" s="52"/>
      <c r="M1218" s="52"/>
      <c r="N1218" s="52"/>
      <c r="O1218" s="52"/>
      <c r="P1218" s="52"/>
      <c r="Q1218" s="52"/>
      <c r="R1218" s="52"/>
      <c r="S1218" s="52"/>
      <c r="T1218" s="52"/>
      <c r="U1218" s="52"/>
      <c r="V1218" s="52"/>
      <c r="W1218" s="52"/>
      <c r="X1218" s="52"/>
      <c r="Y1218" s="52"/>
      <c r="Z1218" s="52"/>
      <c r="AA1218" s="52"/>
      <c r="AB1218" s="52"/>
      <c r="AC1218" s="52"/>
    </row>
    <row r="1219">
      <c r="A1219" s="52"/>
      <c r="B1219" s="52"/>
      <c r="C1219" s="52"/>
      <c r="D1219" s="52"/>
      <c r="E1219" s="52"/>
      <c r="F1219" s="52"/>
      <c r="G1219" s="53"/>
      <c r="H1219" s="52"/>
      <c r="I1219" s="52"/>
      <c r="J1219" s="52"/>
      <c r="K1219" s="52"/>
      <c r="L1219" s="52"/>
      <c r="M1219" s="52"/>
      <c r="N1219" s="52"/>
      <c r="O1219" s="52"/>
      <c r="P1219" s="52"/>
      <c r="Q1219" s="52"/>
      <c r="R1219" s="52"/>
      <c r="S1219" s="52"/>
      <c r="T1219" s="52"/>
      <c r="U1219" s="52"/>
      <c r="V1219" s="52"/>
      <c r="W1219" s="52"/>
      <c r="X1219" s="52"/>
      <c r="Y1219" s="52"/>
      <c r="Z1219" s="52"/>
      <c r="AA1219" s="52"/>
      <c r="AB1219" s="52"/>
      <c r="AC1219" s="52"/>
    </row>
    <row r="1220">
      <c r="A1220" s="52"/>
      <c r="B1220" s="52"/>
      <c r="C1220" s="52"/>
      <c r="D1220" s="52"/>
      <c r="E1220" s="52"/>
      <c r="F1220" s="52"/>
      <c r="G1220" s="53"/>
      <c r="H1220" s="52"/>
      <c r="I1220" s="52"/>
      <c r="J1220" s="52"/>
      <c r="K1220" s="52"/>
      <c r="L1220" s="52"/>
      <c r="M1220" s="52"/>
      <c r="N1220" s="52"/>
      <c r="O1220" s="52"/>
      <c r="P1220" s="52"/>
      <c r="Q1220" s="52"/>
      <c r="R1220" s="52"/>
      <c r="S1220" s="52"/>
      <c r="T1220" s="52"/>
      <c r="U1220" s="52"/>
      <c r="V1220" s="52"/>
      <c r="W1220" s="52"/>
      <c r="X1220" s="52"/>
      <c r="Y1220" s="52"/>
      <c r="Z1220" s="52"/>
      <c r="AA1220" s="52"/>
      <c r="AB1220" s="52"/>
      <c r="AC1220" s="52"/>
    </row>
    <row r="1221">
      <c r="A1221" s="52"/>
      <c r="B1221" s="52"/>
      <c r="C1221" s="52"/>
      <c r="D1221" s="52"/>
      <c r="E1221" s="52"/>
      <c r="F1221" s="52"/>
      <c r="G1221" s="53"/>
      <c r="H1221" s="52"/>
      <c r="I1221" s="52"/>
      <c r="J1221" s="52"/>
      <c r="K1221" s="52"/>
      <c r="L1221" s="52"/>
      <c r="M1221" s="52"/>
      <c r="N1221" s="52"/>
      <c r="O1221" s="52"/>
      <c r="P1221" s="52"/>
      <c r="Q1221" s="52"/>
      <c r="R1221" s="52"/>
      <c r="S1221" s="52"/>
      <c r="T1221" s="52"/>
      <c r="U1221" s="52"/>
      <c r="V1221" s="52"/>
      <c r="W1221" s="52"/>
      <c r="X1221" s="52"/>
      <c r="Y1221" s="52"/>
      <c r="Z1221" s="52"/>
      <c r="AA1221" s="52"/>
      <c r="AB1221" s="52"/>
      <c r="AC1221" s="52"/>
    </row>
    <row r="1222">
      <c r="A1222" s="52"/>
      <c r="B1222" s="52"/>
      <c r="C1222" s="52"/>
      <c r="D1222" s="52"/>
      <c r="E1222" s="52"/>
      <c r="F1222" s="52"/>
      <c r="G1222" s="53"/>
      <c r="H1222" s="52"/>
      <c r="I1222" s="52"/>
      <c r="J1222" s="52"/>
      <c r="K1222" s="52"/>
      <c r="L1222" s="52"/>
      <c r="M1222" s="52"/>
      <c r="N1222" s="52"/>
      <c r="O1222" s="52"/>
      <c r="P1222" s="52"/>
      <c r="Q1222" s="52"/>
      <c r="R1222" s="52"/>
      <c r="S1222" s="52"/>
      <c r="T1222" s="52"/>
      <c r="U1222" s="52"/>
      <c r="V1222" s="52"/>
      <c r="W1222" s="52"/>
      <c r="X1222" s="52"/>
      <c r="Y1222" s="52"/>
      <c r="Z1222" s="52"/>
      <c r="AA1222" s="52"/>
      <c r="AB1222" s="52"/>
      <c r="AC1222" s="52"/>
    </row>
    <row r="1223">
      <c r="A1223" s="52"/>
      <c r="B1223" s="52"/>
      <c r="C1223" s="52"/>
      <c r="D1223" s="52"/>
      <c r="E1223" s="52"/>
      <c r="F1223" s="52"/>
      <c r="G1223" s="53"/>
      <c r="H1223" s="52"/>
      <c r="I1223" s="52"/>
      <c r="J1223" s="52"/>
      <c r="K1223" s="52"/>
      <c r="L1223" s="52"/>
      <c r="M1223" s="52"/>
      <c r="N1223" s="52"/>
      <c r="O1223" s="52"/>
      <c r="P1223" s="52"/>
      <c r="Q1223" s="52"/>
      <c r="R1223" s="52"/>
      <c r="S1223" s="52"/>
      <c r="T1223" s="52"/>
      <c r="U1223" s="52"/>
      <c r="V1223" s="52"/>
      <c r="W1223" s="52"/>
      <c r="X1223" s="52"/>
      <c r="Y1223" s="52"/>
      <c r="Z1223" s="52"/>
      <c r="AA1223" s="52"/>
      <c r="AB1223" s="52"/>
      <c r="AC1223" s="52"/>
    </row>
    <row r="1224">
      <c r="A1224" s="52"/>
      <c r="B1224" s="52"/>
      <c r="C1224" s="52"/>
      <c r="D1224" s="52"/>
      <c r="E1224" s="52"/>
      <c r="F1224" s="52"/>
      <c r="G1224" s="53"/>
      <c r="H1224" s="52"/>
      <c r="I1224" s="52"/>
      <c r="J1224" s="52"/>
      <c r="K1224" s="52"/>
      <c r="L1224" s="52"/>
      <c r="M1224" s="52"/>
      <c r="N1224" s="52"/>
      <c r="O1224" s="52"/>
      <c r="P1224" s="52"/>
      <c r="Q1224" s="52"/>
      <c r="R1224" s="52"/>
      <c r="S1224" s="52"/>
      <c r="T1224" s="52"/>
      <c r="U1224" s="52"/>
      <c r="V1224" s="52"/>
      <c r="W1224" s="52"/>
      <c r="X1224" s="52"/>
      <c r="Y1224" s="52"/>
      <c r="Z1224" s="52"/>
      <c r="AA1224" s="52"/>
      <c r="AB1224" s="52"/>
      <c r="AC1224" s="52"/>
    </row>
    <row r="1225">
      <c r="A1225" s="52"/>
      <c r="B1225" s="52"/>
      <c r="C1225" s="52"/>
      <c r="D1225" s="52"/>
      <c r="E1225" s="52"/>
      <c r="F1225" s="52"/>
      <c r="G1225" s="53"/>
      <c r="H1225" s="52"/>
      <c r="I1225" s="52"/>
      <c r="J1225" s="52"/>
      <c r="K1225" s="52"/>
      <c r="L1225" s="52"/>
      <c r="M1225" s="52"/>
      <c r="N1225" s="52"/>
      <c r="O1225" s="52"/>
      <c r="P1225" s="52"/>
      <c r="Q1225" s="52"/>
      <c r="R1225" s="52"/>
      <c r="S1225" s="52"/>
      <c r="T1225" s="52"/>
      <c r="U1225" s="52"/>
      <c r="V1225" s="52"/>
      <c r="W1225" s="52"/>
      <c r="X1225" s="52"/>
      <c r="Y1225" s="52"/>
      <c r="Z1225" s="52"/>
      <c r="AA1225" s="52"/>
      <c r="AB1225" s="52"/>
      <c r="AC1225" s="52"/>
    </row>
    <row r="1226">
      <c r="A1226" s="52"/>
      <c r="B1226" s="52"/>
      <c r="C1226" s="52"/>
      <c r="D1226" s="52"/>
      <c r="E1226" s="52"/>
      <c r="F1226" s="52"/>
      <c r="G1226" s="53"/>
      <c r="H1226" s="52"/>
      <c r="I1226" s="52"/>
      <c r="J1226" s="52"/>
      <c r="K1226" s="52"/>
      <c r="L1226" s="52"/>
      <c r="M1226" s="52"/>
      <c r="N1226" s="52"/>
      <c r="O1226" s="52"/>
      <c r="P1226" s="52"/>
      <c r="Q1226" s="52"/>
      <c r="R1226" s="52"/>
      <c r="S1226" s="52"/>
      <c r="T1226" s="52"/>
      <c r="U1226" s="52"/>
      <c r="V1226" s="52"/>
      <c r="W1226" s="52"/>
      <c r="X1226" s="52"/>
      <c r="Y1226" s="52"/>
      <c r="Z1226" s="52"/>
      <c r="AA1226" s="52"/>
      <c r="AB1226" s="52"/>
      <c r="AC1226" s="52"/>
    </row>
    <row r="1227">
      <c r="A1227" s="52"/>
      <c r="B1227" s="52"/>
      <c r="C1227" s="52"/>
      <c r="D1227" s="52"/>
      <c r="E1227" s="52"/>
      <c r="F1227" s="52"/>
      <c r="G1227" s="53"/>
      <c r="H1227" s="52"/>
      <c r="I1227" s="52"/>
      <c r="J1227" s="52"/>
      <c r="K1227" s="52"/>
      <c r="L1227" s="52"/>
      <c r="M1227" s="52"/>
      <c r="N1227" s="52"/>
      <c r="O1227" s="52"/>
      <c r="P1227" s="52"/>
      <c r="Q1227" s="52"/>
      <c r="R1227" s="52"/>
      <c r="S1227" s="52"/>
      <c r="T1227" s="52"/>
      <c r="U1227" s="52"/>
      <c r="V1227" s="52"/>
      <c r="W1227" s="52"/>
      <c r="X1227" s="52"/>
      <c r="Y1227" s="52"/>
      <c r="Z1227" s="52"/>
      <c r="AA1227" s="52"/>
      <c r="AB1227" s="52"/>
      <c r="AC1227" s="52"/>
    </row>
    <row r="1228">
      <c r="A1228" s="52"/>
      <c r="B1228" s="52"/>
      <c r="C1228" s="52"/>
      <c r="D1228" s="52"/>
      <c r="E1228" s="52"/>
      <c r="F1228" s="52"/>
      <c r="G1228" s="53"/>
      <c r="H1228" s="52"/>
      <c r="I1228" s="52"/>
      <c r="J1228" s="52"/>
      <c r="K1228" s="52"/>
      <c r="L1228" s="52"/>
      <c r="M1228" s="52"/>
      <c r="N1228" s="52"/>
      <c r="O1228" s="52"/>
      <c r="P1228" s="52"/>
      <c r="Q1228" s="52"/>
      <c r="R1228" s="52"/>
      <c r="S1228" s="52"/>
      <c r="T1228" s="52"/>
      <c r="U1228" s="52"/>
      <c r="V1228" s="52"/>
      <c r="W1228" s="52"/>
      <c r="X1228" s="52"/>
      <c r="Y1228" s="52"/>
      <c r="Z1228" s="52"/>
      <c r="AA1228" s="52"/>
      <c r="AB1228" s="52"/>
      <c r="AC1228" s="52"/>
    </row>
    <row r="1229">
      <c r="A1229" s="52"/>
      <c r="B1229" s="52"/>
      <c r="C1229" s="52"/>
      <c r="D1229" s="52"/>
      <c r="E1229" s="52"/>
      <c r="F1229" s="52"/>
      <c r="G1229" s="53"/>
      <c r="H1229" s="52"/>
      <c r="I1229" s="52"/>
      <c r="J1229" s="52"/>
      <c r="K1229" s="52"/>
      <c r="L1229" s="52"/>
      <c r="M1229" s="52"/>
      <c r="N1229" s="52"/>
      <c r="O1229" s="52"/>
      <c r="P1229" s="52"/>
      <c r="Q1229" s="52"/>
      <c r="R1229" s="52"/>
      <c r="S1229" s="52"/>
      <c r="T1229" s="52"/>
      <c r="U1229" s="52"/>
      <c r="V1229" s="52"/>
      <c r="W1229" s="52"/>
      <c r="X1229" s="52"/>
      <c r="Y1229" s="52"/>
      <c r="Z1229" s="52"/>
      <c r="AA1229" s="52"/>
      <c r="AB1229" s="52"/>
      <c r="AC1229" s="52"/>
    </row>
    <row r="1230">
      <c r="A1230" s="52"/>
      <c r="B1230" s="52"/>
      <c r="C1230" s="52"/>
      <c r="D1230" s="52"/>
      <c r="E1230" s="52"/>
      <c r="F1230" s="52"/>
      <c r="G1230" s="53"/>
      <c r="H1230" s="52"/>
      <c r="I1230" s="52"/>
      <c r="J1230" s="52"/>
      <c r="K1230" s="52"/>
      <c r="L1230" s="52"/>
      <c r="M1230" s="52"/>
      <c r="N1230" s="52"/>
      <c r="O1230" s="52"/>
      <c r="P1230" s="52"/>
      <c r="Q1230" s="52"/>
      <c r="R1230" s="52"/>
      <c r="S1230" s="52"/>
      <c r="T1230" s="52"/>
      <c r="U1230" s="52"/>
      <c r="V1230" s="52"/>
      <c r="W1230" s="52"/>
      <c r="X1230" s="52"/>
      <c r="Y1230" s="52"/>
      <c r="Z1230" s="52"/>
      <c r="AA1230" s="52"/>
      <c r="AB1230" s="52"/>
      <c r="AC1230" s="52"/>
    </row>
    <row r="1231">
      <c r="A1231" s="52"/>
      <c r="B1231" s="52"/>
      <c r="C1231" s="52"/>
      <c r="D1231" s="52"/>
      <c r="E1231" s="52"/>
      <c r="F1231" s="52"/>
      <c r="G1231" s="53"/>
      <c r="H1231" s="52"/>
      <c r="I1231" s="52"/>
      <c r="J1231" s="52"/>
      <c r="K1231" s="52"/>
      <c r="L1231" s="52"/>
      <c r="M1231" s="52"/>
      <c r="N1231" s="52"/>
      <c r="O1231" s="52"/>
      <c r="P1231" s="52"/>
      <c r="Q1231" s="52"/>
      <c r="R1231" s="52"/>
      <c r="S1231" s="52"/>
      <c r="T1231" s="52"/>
      <c r="U1231" s="52"/>
      <c r="V1231" s="52"/>
      <c r="W1231" s="52"/>
      <c r="X1231" s="52"/>
      <c r="Y1231" s="52"/>
      <c r="Z1231" s="52"/>
      <c r="AA1231" s="52"/>
      <c r="AB1231" s="52"/>
      <c r="AC1231" s="52"/>
    </row>
    <row r="1232">
      <c r="A1232" s="52"/>
      <c r="B1232" s="52"/>
      <c r="C1232" s="52"/>
      <c r="D1232" s="52"/>
      <c r="E1232" s="52"/>
      <c r="F1232" s="52"/>
      <c r="G1232" s="53"/>
      <c r="H1232" s="52"/>
      <c r="I1232" s="52"/>
      <c r="J1232" s="52"/>
      <c r="K1232" s="52"/>
      <c r="L1232" s="52"/>
      <c r="M1232" s="52"/>
      <c r="N1232" s="52"/>
      <c r="O1232" s="52"/>
      <c r="P1232" s="52"/>
      <c r="Q1232" s="52"/>
      <c r="R1232" s="52"/>
      <c r="S1232" s="52"/>
      <c r="T1232" s="52"/>
      <c r="U1232" s="52"/>
      <c r="V1232" s="52"/>
      <c r="W1232" s="52"/>
      <c r="X1232" s="52"/>
      <c r="Y1232" s="52"/>
      <c r="Z1232" s="52"/>
      <c r="AA1232" s="52"/>
      <c r="AB1232" s="52"/>
      <c r="AC1232" s="52"/>
    </row>
    <row r="1233">
      <c r="A1233" s="52"/>
      <c r="B1233" s="52"/>
      <c r="C1233" s="52"/>
      <c r="D1233" s="52"/>
      <c r="E1233" s="52"/>
      <c r="F1233" s="52"/>
      <c r="G1233" s="53"/>
      <c r="H1233" s="52"/>
      <c r="I1233" s="52"/>
      <c r="J1233" s="52"/>
      <c r="K1233" s="52"/>
      <c r="L1233" s="52"/>
      <c r="M1233" s="52"/>
      <c r="N1233" s="52"/>
      <c r="O1233" s="52"/>
      <c r="P1233" s="52"/>
      <c r="Q1233" s="52"/>
      <c r="R1233" s="52"/>
      <c r="S1233" s="52"/>
      <c r="T1233" s="52"/>
      <c r="U1233" s="52"/>
      <c r="V1233" s="52"/>
      <c r="W1233" s="52"/>
      <c r="X1233" s="52"/>
      <c r="Y1233" s="52"/>
      <c r="Z1233" s="52"/>
      <c r="AA1233" s="52"/>
      <c r="AB1233" s="52"/>
      <c r="AC1233" s="52"/>
    </row>
    <row r="1234">
      <c r="A1234" s="52"/>
      <c r="B1234" s="52"/>
      <c r="C1234" s="52"/>
      <c r="D1234" s="52"/>
      <c r="E1234" s="52"/>
      <c r="F1234" s="52"/>
      <c r="G1234" s="53"/>
      <c r="H1234" s="52"/>
      <c r="I1234" s="52"/>
      <c r="J1234" s="52"/>
      <c r="K1234" s="52"/>
      <c r="L1234" s="52"/>
      <c r="M1234" s="52"/>
      <c r="N1234" s="52"/>
      <c r="O1234" s="52"/>
      <c r="P1234" s="52"/>
      <c r="Q1234" s="52"/>
      <c r="R1234" s="52"/>
      <c r="S1234" s="52"/>
      <c r="T1234" s="52"/>
      <c r="U1234" s="52"/>
      <c r="V1234" s="52"/>
      <c r="W1234" s="52"/>
      <c r="X1234" s="52"/>
      <c r="Y1234" s="52"/>
      <c r="Z1234" s="52"/>
      <c r="AA1234" s="52"/>
      <c r="AB1234" s="52"/>
      <c r="AC1234" s="52"/>
    </row>
    <row r="1235">
      <c r="A1235" s="52"/>
      <c r="B1235" s="52"/>
      <c r="C1235" s="52"/>
      <c r="D1235" s="52"/>
      <c r="E1235" s="52"/>
      <c r="F1235" s="52"/>
      <c r="G1235" s="53"/>
      <c r="H1235" s="52"/>
      <c r="I1235" s="52"/>
      <c r="J1235" s="52"/>
      <c r="K1235" s="52"/>
      <c r="L1235" s="52"/>
      <c r="M1235" s="52"/>
      <c r="N1235" s="52"/>
      <c r="O1235" s="52"/>
      <c r="P1235" s="52"/>
      <c r="Q1235" s="52"/>
      <c r="R1235" s="52"/>
      <c r="S1235" s="52"/>
      <c r="T1235" s="52"/>
      <c r="U1235" s="52"/>
      <c r="V1235" s="52"/>
      <c r="W1235" s="52"/>
      <c r="X1235" s="52"/>
      <c r="Y1235" s="52"/>
      <c r="Z1235" s="52"/>
      <c r="AA1235" s="52"/>
      <c r="AB1235" s="52"/>
      <c r="AC1235" s="52"/>
    </row>
    <row r="1236">
      <c r="A1236" s="52"/>
      <c r="B1236" s="52"/>
      <c r="C1236" s="52"/>
      <c r="D1236" s="52"/>
      <c r="E1236" s="52"/>
      <c r="F1236" s="52"/>
      <c r="G1236" s="53"/>
      <c r="H1236" s="52"/>
      <c r="I1236" s="52"/>
      <c r="J1236" s="52"/>
      <c r="K1236" s="52"/>
      <c r="L1236" s="52"/>
      <c r="M1236" s="52"/>
      <c r="N1236" s="52"/>
      <c r="O1236" s="52"/>
      <c r="P1236" s="52"/>
      <c r="Q1236" s="52"/>
      <c r="R1236" s="52"/>
      <c r="S1236" s="52"/>
      <c r="T1236" s="52"/>
      <c r="U1236" s="52"/>
      <c r="V1236" s="52"/>
      <c r="W1236" s="52"/>
      <c r="X1236" s="52"/>
      <c r="Y1236" s="52"/>
      <c r="Z1236" s="52"/>
      <c r="AA1236" s="52"/>
      <c r="AB1236" s="52"/>
      <c r="AC1236" s="52"/>
    </row>
    <row r="1237">
      <c r="A1237" s="52"/>
      <c r="B1237" s="52"/>
      <c r="C1237" s="52"/>
      <c r="D1237" s="52"/>
      <c r="E1237" s="52"/>
      <c r="F1237" s="52"/>
      <c r="G1237" s="53"/>
      <c r="H1237" s="52"/>
      <c r="I1237" s="52"/>
      <c r="J1237" s="52"/>
      <c r="K1237" s="52"/>
      <c r="L1237" s="52"/>
      <c r="M1237" s="52"/>
      <c r="N1237" s="52"/>
      <c r="O1237" s="52"/>
      <c r="P1237" s="52"/>
      <c r="Q1237" s="52"/>
      <c r="R1237" s="52"/>
      <c r="S1237" s="52"/>
      <c r="T1237" s="52"/>
      <c r="U1237" s="52"/>
      <c r="V1237" s="52"/>
      <c r="W1237" s="52"/>
      <c r="X1237" s="52"/>
      <c r="Y1237" s="52"/>
      <c r="Z1237" s="52"/>
      <c r="AA1237" s="52"/>
      <c r="AB1237" s="52"/>
      <c r="AC1237" s="52"/>
    </row>
    <row r="1238">
      <c r="A1238" s="52"/>
      <c r="B1238" s="52"/>
      <c r="C1238" s="52"/>
      <c r="D1238" s="52"/>
      <c r="E1238" s="52"/>
      <c r="F1238" s="52"/>
      <c r="G1238" s="53"/>
      <c r="H1238" s="52"/>
      <c r="I1238" s="52"/>
      <c r="J1238" s="52"/>
      <c r="K1238" s="52"/>
      <c r="L1238" s="52"/>
      <c r="M1238" s="52"/>
      <c r="N1238" s="52"/>
      <c r="O1238" s="52"/>
      <c r="P1238" s="52"/>
      <c r="Q1238" s="52"/>
      <c r="R1238" s="52"/>
      <c r="S1238" s="52"/>
      <c r="T1238" s="52"/>
      <c r="U1238" s="52"/>
      <c r="V1238" s="52"/>
      <c r="W1238" s="52"/>
      <c r="X1238" s="52"/>
      <c r="Y1238" s="52"/>
      <c r="Z1238" s="52"/>
      <c r="AA1238" s="52"/>
      <c r="AB1238" s="52"/>
      <c r="AC1238" s="52"/>
    </row>
    <row r="1239">
      <c r="A1239" s="52"/>
      <c r="B1239" s="52"/>
      <c r="C1239" s="52"/>
      <c r="D1239" s="52"/>
      <c r="E1239" s="52"/>
      <c r="F1239" s="52"/>
      <c r="G1239" s="53"/>
      <c r="H1239" s="52"/>
      <c r="I1239" s="52"/>
      <c r="J1239" s="52"/>
      <c r="K1239" s="52"/>
      <c r="L1239" s="52"/>
      <c r="M1239" s="52"/>
      <c r="N1239" s="52"/>
      <c r="O1239" s="52"/>
      <c r="P1239" s="52"/>
      <c r="Q1239" s="52"/>
      <c r="R1239" s="52"/>
      <c r="S1239" s="52"/>
      <c r="T1239" s="52"/>
      <c r="U1239" s="52"/>
      <c r="V1239" s="52"/>
      <c r="W1239" s="52"/>
      <c r="X1239" s="52"/>
      <c r="Y1239" s="52"/>
      <c r="Z1239" s="52"/>
      <c r="AA1239" s="52"/>
      <c r="AB1239" s="52"/>
      <c r="AC1239" s="52"/>
    </row>
    <row r="1240">
      <c r="A1240" s="52"/>
      <c r="B1240" s="52"/>
      <c r="C1240" s="52"/>
      <c r="D1240" s="52"/>
      <c r="E1240" s="52"/>
      <c r="F1240" s="52"/>
      <c r="G1240" s="53"/>
      <c r="H1240" s="52"/>
      <c r="I1240" s="52"/>
      <c r="J1240" s="52"/>
      <c r="K1240" s="52"/>
      <c r="L1240" s="52"/>
      <c r="M1240" s="52"/>
      <c r="N1240" s="52"/>
      <c r="O1240" s="52"/>
      <c r="P1240" s="52"/>
      <c r="Q1240" s="52"/>
      <c r="R1240" s="52"/>
      <c r="S1240" s="52"/>
      <c r="T1240" s="52"/>
      <c r="U1240" s="52"/>
      <c r="V1240" s="52"/>
      <c r="W1240" s="52"/>
      <c r="X1240" s="52"/>
      <c r="Y1240" s="52"/>
      <c r="Z1240" s="52"/>
      <c r="AA1240" s="52"/>
      <c r="AB1240" s="52"/>
      <c r="AC1240" s="52"/>
    </row>
    <row r="1241">
      <c r="A1241" s="52"/>
      <c r="B1241" s="52"/>
      <c r="C1241" s="52"/>
      <c r="D1241" s="52"/>
      <c r="E1241" s="52"/>
      <c r="F1241" s="52"/>
      <c r="G1241" s="53"/>
      <c r="H1241" s="52"/>
      <c r="I1241" s="52"/>
      <c r="J1241" s="52"/>
      <c r="K1241" s="52"/>
      <c r="L1241" s="52"/>
      <c r="M1241" s="52"/>
      <c r="N1241" s="52"/>
      <c r="O1241" s="52"/>
      <c r="P1241" s="52"/>
      <c r="Q1241" s="52"/>
      <c r="R1241" s="52"/>
      <c r="S1241" s="52"/>
      <c r="T1241" s="52"/>
      <c r="U1241" s="52"/>
      <c r="V1241" s="52"/>
      <c r="W1241" s="52"/>
      <c r="X1241" s="52"/>
      <c r="Y1241" s="52"/>
      <c r="Z1241" s="52"/>
      <c r="AA1241" s="52"/>
      <c r="AB1241" s="52"/>
      <c r="AC1241" s="52"/>
    </row>
    <row r="1242">
      <c r="A1242" s="52"/>
      <c r="B1242" s="52"/>
      <c r="C1242" s="52"/>
      <c r="D1242" s="52"/>
      <c r="E1242" s="52"/>
      <c r="F1242" s="52"/>
      <c r="G1242" s="53"/>
      <c r="H1242" s="52"/>
      <c r="I1242" s="52"/>
      <c r="J1242" s="52"/>
      <c r="K1242" s="52"/>
      <c r="L1242" s="52"/>
      <c r="M1242" s="52"/>
      <c r="N1242" s="52"/>
      <c r="O1242" s="52"/>
      <c r="P1242" s="52"/>
      <c r="Q1242" s="52"/>
      <c r="R1242" s="52"/>
      <c r="S1242" s="52"/>
      <c r="T1242" s="52"/>
      <c r="U1242" s="52"/>
      <c r="V1242" s="52"/>
      <c r="W1242" s="52"/>
      <c r="X1242" s="52"/>
      <c r="Y1242" s="52"/>
      <c r="Z1242" s="52"/>
      <c r="AA1242" s="52"/>
      <c r="AB1242" s="52"/>
      <c r="AC1242" s="52"/>
    </row>
    <row r="1243">
      <c r="A1243" s="52"/>
      <c r="B1243" s="52"/>
      <c r="C1243" s="52"/>
      <c r="D1243" s="52"/>
      <c r="E1243" s="52"/>
      <c r="F1243" s="52"/>
      <c r="G1243" s="53"/>
      <c r="H1243" s="52"/>
      <c r="I1243" s="52"/>
      <c r="J1243" s="52"/>
      <c r="K1243" s="52"/>
      <c r="L1243" s="52"/>
      <c r="M1243" s="52"/>
      <c r="N1243" s="52"/>
      <c r="O1243" s="52"/>
      <c r="P1243" s="52"/>
      <c r="Q1243" s="52"/>
      <c r="R1243" s="52"/>
      <c r="S1243" s="52"/>
      <c r="T1243" s="52"/>
      <c r="U1243" s="52"/>
      <c r="V1243" s="52"/>
      <c r="W1243" s="52"/>
      <c r="X1243" s="52"/>
      <c r="Y1243" s="52"/>
      <c r="Z1243" s="52"/>
      <c r="AA1243" s="52"/>
      <c r="AB1243" s="52"/>
      <c r="AC1243" s="52"/>
    </row>
    <row r="1244">
      <c r="A1244" s="52"/>
      <c r="B1244" s="52"/>
      <c r="C1244" s="52"/>
      <c r="D1244" s="52"/>
      <c r="E1244" s="52"/>
      <c r="F1244" s="52"/>
      <c r="G1244" s="53"/>
      <c r="H1244" s="52"/>
      <c r="I1244" s="52"/>
      <c r="J1244" s="52"/>
      <c r="K1244" s="52"/>
      <c r="L1244" s="52"/>
      <c r="M1244" s="52"/>
      <c r="N1244" s="52"/>
      <c r="O1244" s="52"/>
      <c r="P1244" s="52"/>
      <c r="Q1244" s="52"/>
      <c r="R1244" s="52"/>
      <c r="S1244" s="52"/>
      <c r="T1244" s="52"/>
      <c r="U1244" s="52"/>
      <c r="V1244" s="52"/>
      <c r="W1244" s="52"/>
      <c r="X1244" s="52"/>
      <c r="Y1244" s="52"/>
      <c r="Z1244" s="52"/>
      <c r="AA1244" s="52"/>
      <c r="AB1244" s="52"/>
      <c r="AC1244" s="52"/>
    </row>
    <row r="1245">
      <c r="A1245" s="52"/>
      <c r="B1245" s="52"/>
      <c r="C1245" s="52"/>
      <c r="D1245" s="52"/>
      <c r="E1245" s="52"/>
      <c r="F1245" s="52"/>
      <c r="G1245" s="53"/>
      <c r="H1245" s="52"/>
      <c r="I1245" s="52"/>
      <c r="J1245" s="52"/>
      <c r="K1245" s="52"/>
      <c r="L1245" s="52"/>
      <c r="M1245" s="52"/>
      <c r="N1245" s="52"/>
      <c r="O1245" s="52"/>
      <c r="P1245" s="52"/>
      <c r="Q1245" s="52"/>
      <c r="R1245" s="52"/>
      <c r="S1245" s="52"/>
      <c r="T1245" s="52"/>
      <c r="U1245" s="52"/>
      <c r="V1245" s="52"/>
      <c r="W1245" s="52"/>
      <c r="X1245" s="52"/>
      <c r="Y1245" s="52"/>
      <c r="Z1245" s="52"/>
      <c r="AA1245" s="52"/>
      <c r="AB1245" s="52"/>
      <c r="AC1245" s="52"/>
    </row>
    <row r="1246">
      <c r="A1246" s="52"/>
      <c r="B1246" s="52"/>
      <c r="C1246" s="52"/>
      <c r="D1246" s="52"/>
      <c r="E1246" s="52"/>
      <c r="F1246" s="52"/>
      <c r="G1246" s="53"/>
      <c r="H1246" s="52"/>
      <c r="I1246" s="52"/>
      <c r="J1246" s="52"/>
      <c r="K1246" s="52"/>
      <c r="L1246" s="52"/>
      <c r="M1246" s="52"/>
      <c r="N1246" s="52"/>
      <c r="O1246" s="52"/>
      <c r="P1246" s="52"/>
      <c r="Q1246" s="52"/>
      <c r="R1246" s="52"/>
      <c r="S1246" s="52"/>
      <c r="T1246" s="52"/>
      <c r="U1246" s="52"/>
      <c r="V1246" s="52"/>
      <c r="W1246" s="52"/>
      <c r="X1246" s="52"/>
      <c r="Y1246" s="52"/>
      <c r="Z1246" s="52"/>
      <c r="AA1246" s="52"/>
      <c r="AB1246" s="52"/>
      <c r="AC1246" s="52"/>
    </row>
    <row r="1247">
      <c r="A1247" s="52"/>
      <c r="B1247" s="52"/>
      <c r="C1247" s="52"/>
      <c r="D1247" s="52"/>
      <c r="E1247" s="52"/>
      <c r="F1247" s="52"/>
      <c r="G1247" s="53"/>
      <c r="H1247" s="52"/>
      <c r="I1247" s="52"/>
      <c r="J1247" s="52"/>
      <c r="K1247" s="52"/>
      <c r="L1247" s="52"/>
      <c r="M1247" s="52"/>
      <c r="N1247" s="52"/>
      <c r="O1247" s="52"/>
      <c r="P1247" s="52"/>
      <c r="Q1247" s="52"/>
      <c r="R1247" s="52"/>
      <c r="S1247" s="52"/>
      <c r="T1247" s="52"/>
      <c r="U1247" s="52"/>
      <c r="V1247" s="52"/>
      <c r="W1247" s="52"/>
      <c r="X1247" s="52"/>
      <c r="Y1247" s="52"/>
      <c r="Z1247" s="52"/>
      <c r="AA1247" s="52"/>
      <c r="AB1247" s="52"/>
      <c r="AC1247" s="52"/>
    </row>
    <row r="1248">
      <c r="A1248" s="52"/>
      <c r="B1248" s="52"/>
      <c r="C1248" s="52"/>
      <c r="D1248" s="52"/>
      <c r="E1248" s="52"/>
      <c r="F1248" s="52"/>
      <c r="G1248" s="53"/>
      <c r="H1248" s="52"/>
      <c r="I1248" s="52"/>
      <c r="J1248" s="52"/>
      <c r="K1248" s="52"/>
      <c r="L1248" s="52"/>
      <c r="M1248" s="52"/>
      <c r="N1248" s="52"/>
      <c r="O1248" s="52"/>
      <c r="P1248" s="52"/>
      <c r="Q1248" s="52"/>
      <c r="R1248" s="52"/>
      <c r="S1248" s="52"/>
      <c r="T1248" s="52"/>
      <c r="U1248" s="52"/>
      <c r="V1248" s="52"/>
      <c r="W1248" s="52"/>
      <c r="X1248" s="52"/>
      <c r="Y1248" s="52"/>
      <c r="Z1248" s="52"/>
      <c r="AA1248" s="52"/>
      <c r="AB1248" s="52"/>
      <c r="AC1248" s="52"/>
    </row>
    <row r="1249">
      <c r="A1249" s="52"/>
      <c r="B1249" s="52"/>
      <c r="C1249" s="52"/>
      <c r="D1249" s="52"/>
      <c r="E1249" s="52"/>
      <c r="F1249" s="52"/>
      <c r="G1249" s="53"/>
      <c r="H1249" s="52"/>
      <c r="I1249" s="52"/>
      <c r="J1249" s="52"/>
      <c r="K1249" s="52"/>
      <c r="L1249" s="52"/>
      <c r="M1249" s="52"/>
      <c r="N1249" s="52"/>
      <c r="O1249" s="52"/>
      <c r="P1249" s="52"/>
      <c r="Q1249" s="52"/>
      <c r="R1249" s="52"/>
      <c r="S1249" s="52"/>
      <c r="T1249" s="52"/>
      <c r="U1249" s="52"/>
      <c r="V1249" s="52"/>
      <c r="W1249" s="52"/>
      <c r="X1249" s="52"/>
      <c r="Y1249" s="52"/>
      <c r="Z1249" s="52"/>
      <c r="AA1249" s="52"/>
      <c r="AB1249" s="52"/>
      <c r="AC1249" s="52"/>
    </row>
    <row r="1250">
      <c r="A1250" s="52"/>
      <c r="B1250" s="52"/>
      <c r="C1250" s="52"/>
      <c r="D1250" s="52"/>
      <c r="E1250" s="52"/>
      <c r="F1250" s="52"/>
      <c r="G1250" s="53"/>
      <c r="H1250" s="52"/>
      <c r="I1250" s="52"/>
      <c r="J1250" s="52"/>
      <c r="K1250" s="52"/>
      <c r="L1250" s="52"/>
      <c r="M1250" s="52"/>
      <c r="N1250" s="52"/>
      <c r="O1250" s="52"/>
      <c r="P1250" s="52"/>
      <c r="Q1250" s="52"/>
      <c r="R1250" s="52"/>
      <c r="S1250" s="52"/>
      <c r="T1250" s="52"/>
      <c r="U1250" s="52"/>
      <c r="V1250" s="52"/>
      <c r="W1250" s="52"/>
      <c r="X1250" s="52"/>
      <c r="Y1250" s="52"/>
      <c r="Z1250" s="52"/>
      <c r="AA1250" s="52"/>
      <c r="AB1250" s="52"/>
      <c r="AC1250" s="52"/>
    </row>
    <row r="1251">
      <c r="A1251" s="52"/>
      <c r="B1251" s="52"/>
      <c r="C1251" s="52"/>
      <c r="D1251" s="52"/>
      <c r="E1251" s="52"/>
      <c r="F1251" s="52"/>
      <c r="G1251" s="53"/>
      <c r="H1251" s="52"/>
      <c r="I1251" s="52"/>
      <c r="J1251" s="52"/>
      <c r="K1251" s="52"/>
      <c r="L1251" s="52"/>
      <c r="M1251" s="52"/>
      <c r="N1251" s="52"/>
      <c r="O1251" s="52"/>
      <c r="P1251" s="52"/>
      <c r="Q1251" s="52"/>
      <c r="R1251" s="52"/>
      <c r="S1251" s="52"/>
      <c r="T1251" s="52"/>
      <c r="U1251" s="52"/>
      <c r="V1251" s="52"/>
      <c r="W1251" s="52"/>
      <c r="X1251" s="52"/>
      <c r="Y1251" s="52"/>
      <c r="Z1251" s="52"/>
      <c r="AA1251" s="52"/>
      <c r="AB1251" s="52"/>
      <c r="AC1251" s="52"/>
    </row>
    <row r="1252">
      <c r="A1252" s="52"/>
      <c r="B1252" s="52"/>
      <c r="C1252" s="52"/>
      <c r="D1252" s="52"/>
      <c r="E1252" s="52"/>
      <c r="F1252" s="52"/>
      <c r="G1252" s="53"/>
      <c r="H1252" s="52"/>
      <c r="I1252" s="52"/>
      <c r="J1252" s="52"/>
      <c r="K1252" s="52"/>
      <c r="L1252" s="52"/>
      <c r="M1252" s="52"/>
      <c r="N1252" s="52"/>
      <c r="O1252" s="52"/>
      <c r="P1252" s="52"/>
      <c r="Q1252" s="52"/>
      <c r="R1252" s="52"/>
      <c r="S1252" s="52"/>
      <c r="T1252" s="52"/>
      <c r="U1252" s="52"/>
      <c r="V1252" s="52"/>
      <c r="W1252" s="52"/>
      <c r="X1252" s="52"/>
      <c r="Y1252" s="52"/>
      <c r="Z1252" s="52"/>
      <c r="AA1252" s="52"/>
      <c r="AB1252" s="52"/>
      <c r="AC1252" s="52"/>
    </row>
    <row r="1253">
      <c r="A1253" s="52"/>
      <c r="B1253" s="52"/>
      <c r="C1253" s="52"/>
      <c r="D1253" s="52"/>
      <c r="E1253" s="52"/>
      <c r="F1253" s="52"/>
      <c r="G1253" s="53"/>
      <c r="H1253" s="52"/>
      <c r="I1253" s="52"/>
      <c r="J1253" s="52"/>
      <c r="K1253" s="52"/>
      <c r="L1253" s="52"/>
      <c r="M1253" s="52"/>
      <c r="N1253" s="52"/>
      <c r="O1253" s="52"/>
      <c r="P1253" s="52"/>
      <c r="Q1253" s="52"/>
      <c r="R1253" s="52"/>
      <c r="S1253" s="52"/>
      <c r="T1253" s="52"/>
      <c r="U1253" s="52"/>
      <c r="V1253" s="52"/>
      <c r="W1253" s="52"/>
      <c r="X1253" s="52"/>
      <c r="Y1253" s="52"/>
      <c r="Z1253" s="52"/>
      <c r="AA1253" s="52"/>
      <c r="AB1253" s="52"/>
      <c r="AC1253" s="52"/>
    </row>
    <row r="1254">
      <c r="A1254" s="52"/>
      <c r="B1254" s="52"/>
      <c r="C1254" s="52"/>
      <c r="D1254" s="52"/>
      <c r="E1254" s="52"/>
      <c r="F1254" s="52"/>
      <c r="G1254" s="53"/>
      <c r="H1254" s="52"/>
      <c r="I1254" s="52"/>
      <c r="J1254" s="52"/>
      <c r="K1254" s="52"/>
      <c r="L1254" s="52"/>
      <c r="M1254" s="52"/>
      <c r="N1254" s="52"/>
      <c r="O1254" s="52"/>
      <c r="P1254" s="52"/>
      <c r="Q1254" s="52"/>
      <c r="R1254" s="52"/>
      <c r="S1254" s="52"/>
      <c r="T1254" s="52"/>
      <c r="U1254" s="52"/>
      <c r="V1254" s="52"/>
      <c r="W1254" s="52"/>
      <c r="X1254" s="52"/>
      <c r="Y1254" s="52"/>
      <c r="Z1254" s="52"/>
      <c r="AA1254" s="52"/>
      <c r="AB1254" s="52"/>
      <c r="AC1254" s="52"/>
    </row>
    <row r="1255">
      <c r="A1255" s="52"/>
      <c r="B1255" s="52"/>
      <c r="C1255" s="52"/>
      <c r="D1255" s="52"/>
      <c r="E1255" s="52"/>
      <c r="F1255" s="52"/>
      <c r="G1255" s="53"/>
      <c r="H1255" s="52"/>
      <c r="I1255" s="52"/>
      <c r="J1255" s="52"/>
      <c r="K1255" s="52"/>
      <c r="L1255" s="52"/>
      <c r="M1255" s="52"/>
      <c r="N1255" s="52"/>
      <c r="O1255" s="52"/>
      <c r="P1255" s="52"/>
      <c r="Q1255" s="52"/>
      <c r="R1255" s="52"/>
      <c r="S1255" s="52"/>
      <c r="T1255" s="52"/>
      <c r="U1255" s="52"/>
      <c r="V1255" s="52"/>
      <c r="W1255" s="52"/>
      <c r="X1255" s="52"/>
      <c r="Y1255" s="52"/>
      <c r="Z1255" s="52"/>
      <c r="AA1255" s="52"/>
      <c r="AB1255" s="52"/>
      <c r="AC1255" s="52"/>
    </row>
    <row r="1256">
      <c r="A1256" s="52"/>
      <c r="B1256" s="52"/>
      <c r="C1256" s="52"/>
      <c r="D1256" s="52"/>
      <c r="E1256" s="52"/>
      <c r="F1256" s="52"/>
      <c r="G1256" s="53"/>
      <c r="H1256" s="52"/>
      <c r="I1256" s="52"/>
      <c r="J1256" s="52"/>
      <c r="K1256" s="52"/>
      <c r="L1256" s="52"/>
      <c r="M1256" s="52"/>
      <c r="N1256" s="52"/>
      <c r="O1256" s="52"/>
      <c r="P1256" s="52"/>
      <c r="Q1256" s="52"/>
      <c r="R1256" s="52"/>
      <c r="S1256" s="52"/>
      <c r="T1256" s="52"/>
      <c r="U1256" s="52"/>
      <c r="V1256" s="52"/>
      <c r="W1256" s="52"/>
      <c r="X1256" s="52"/>
      <c r="Y1256" s="52"/>
      <c r="Z1256" s="52"/>
      <c r="AA1256" s="52"/>
      <c r="AB1256" s="52"/>
      <c r="AC1256" s="52"/>
    </row>
    <row r="1257">
      <c r="A1257" s="52"/>
      <c r="B1257" s="52"/>
      <c r="C1257" s="52"/>
      <c r="D1257" s="52"/>
      <c r="E1257" s="52"/>
      <c r="F1257" s="52"/>
      <c r="G1257" s="53"/>
      <c r="H1257" s="52"/>
      <c r="I1257" s="52"/>
      <c r="J1257" s="52"/>
      <c r="K1257" s="52"/>
      <c r="L1257" s="52"/>
      <c r="M1257" s="52"/>
      <c r="N1257" s="52"/>
      <c r="O1257" s="52"/>
      <c r="P1257" s="52"/>
      <c r="Q1257" s="52"/>
      <c r="R1257" s="52"/>
      <c r="S1257" s="52"/>
      <c r="T1257" s="52"/>
      <c r="U1257" s="52"/>
      <c r="V1257" s="52"/>
      <c r="W1257" s="52"/>
      <c r="X1257" s="52"/>
      <c r="Y1257" s="52"/>
      <c r="Z1257" s="52"/>
      <c r="AA1257" s="52"/>
      <c r="AB1257" s="52"/>
      <c r="AC1257" s="52"/>
    </row>
    <row r="1258">
      <c r="A1258" s="52"/>
      <c r="B1258" s="52"/>
      <c r="C1258" s="52"/>
      <c r="D1258" s="52"/>
      <c r="E1258" s="52"/>
      <c r="F1258" s="52"/>
      <c r="G1258" s="53"/>
      <c r="H1258" s="52"/>
      <c r="I1258" s="52"/>
      <c r="J1258" s="52"/>
      <c r="K1258" s="52"/>
      <c r="L1258" s="52"/>
      <c r="M1258" s="52"/>
      <c r="N1258" s="52"/>
      <c r="O1258" s="52"/>
      <c r="P1258" s="52"/>
      <c r="Q1258" s="52"/>
      <c r="R1258" s="52"/>
      <c r="S1258" s="52"/>
      <c r="T1258" s="52"/>
      <c r="U1258" s="52"/>
      <c r="V1258" s="52"/>
      <c r="W1258" s="52"/>
      <c r="X1258" s="52"/>
      <c r="Y1258" s="52"/>
      <c r="Z1258" s="52"/>
      <c r="AA1258" s="52"/>
      <c r="AB1258" s="52"/>
      <c r="AC1258" s="52"/>
    </row>
    <row r="1259">
      <c r="A1259" s="52"/>
      <c r="B1259" s="52"/>
      <c r="C1259" s="52"/>
      <c r="D1259" s="52"/>
      <c r="E1259" s="52"/>
      <c r="F1259" s="52"/>
      <c r="G1259" s="53"/>
      <c r="H1259" s="52"/>
      <c r="I1259" s="52"/>
      <c r="J1259" s="52"/>
      <c r="K1259" s="52"/>
      <c r="L1259" s="52"/>
      <c r="M1259" s="52"/>
      <c r="N1259" s="52"/>
      <c r="O1259" s="52"/>
      <c r="P1259" s="52"/>
      <c r="Q1259" s="52"/>
      <c r="R1259" s="52"/>
      <c r="S1259" s="52"/>
      <c r="T1259" s="52"/>
      <c r="U1259" s="52"/>
      <c r="V1259" s="52"/>
      <c r="W1259" s="52"/>
      <c r="X1259" s="52"/>
      <c r="Y1259" s="52"/>
      <c r="Z1259" s="52"/>
      <c r="AA1259" s="52"/>
      <c r="AB1259" s="52"/>
      <c r="AC1259" s="52"/>
    </row>
    <row r="1260">
      <c r="A1260" s="52"/>
      <c r="B1260" s="52"/>
      <c r="C1260" s="52"/>
      <c r="D1260" s="52"/>
      <c r="E1260" s="52"/>
      <c r="F1260" s="52"/>
      <c r="G1260" s="53"/>
      <c r="H1260" s="52"/>
      <c r="I1260" s="52"/>
      <c r="J1260" s="52"/>
      <c r="K1260" s="52"/>
      <c r="L1260" s="52"/>
      <c r="M1260" s="52"/>
      <c r="N1260" s="52"/>
      <c r="O1260" s="52"/>
      <c r="P1260" s="52"/>
      <c r="Q1260" s="52"/>
      <c r="R1260" s="52"/>
      <c r="S1260" s="52"/>
      <c r="T1260" s="52"/>
      <c r="U1260" s="52"/>
      <c r="V1260" s="52"/>
      <c r="W1260" s="52"/>
      <c r="X1260" s="52"/>
      <c r="Y1260" s="52"/>
      <c r="Z1260" s="52"/>
      <c r="AA1260" s="52"/>
      <c r="AB1260" s="52"/>
      <c r="AC1260" s="52"/>
    </row>
    <row r="1261">
      <c r="A1261" s="52"/>
      <c r="B1261" s="52"/>
      <c r="C1261" s="52"/>
      <c r="D1261" s="52"/>
      <c r="E1261" s="52"/>
      <c r="F1261" s="52"/>
      <c r="G1261" s="53"/>
      <c r="H1261" s="52"/>
      <c r="I1261" s="52"/>
      <c r="J1261" s="52"/>
      <c r="K1261" s="52"/>
      <c r="L1261" s="52"/>
      <c r="M1261" s="52"/>
      <c r="N1261" s="52"/>
      <c r="O1261" s="52"/>
      <c r="P1261" s="52"/>
      <c r="Q1261" s="52"/>
      <c r="R1261" s="52"/>
      <c r="S1261" s="52"/>
      <c r="T1261" s="52"/>
      <c r="U1261" s="52"/>
      <c r="V1261" s="52"/>
      <c r="W1261" s="52"/>
      <c r="X1261" s="52"/>
      <c r="Y1261" s="52"/>
      <c r="Z1261" s="52"/>
      <c r="AA1261" s="52"/>
      <c r="AB1261" s="52"/>
      <c r="AC1261" s="52"/>
    </row>
    <row r="1262">
      <c r="A1262" s="52"/>
      <c r="B1262" s="52"/>
      <c r="C1262" s="52"/>
      <c r="D1262" s="52"/>
      <c r="E1262" s="52"/>
      <c r="F1262" s="52"/>
      <c r="G1262" s="53"/>
      <c r="H1262" s="52"/>
      <c r="I1262" s="52"/>
      <c r="J1262" s="52"/>
      <c r="K1262" s="52"/>
      <c r="L1262" s="52"/>
      <c r="M1262" s="52"/>
      <c r="N1262" s="52"/>
      <c r="O1262" s="52"/>
      <c r="P1262" s="52"/>
      <c r="Q1262" s="52"/>
      <c r="R1262" s="52"/>
      <c r="S1262" s="52"/>
      <c r="T1262" s="52"/>
      <c r="U1262" s="52"/>
      <c r="V1262" s="52"/>
      <c r="W1262" s="52"/>
      <c r="X1262" s="52"/>
      <c r="Y1262" s="52"/>
      <c r="Z1262" s="52"/>
      <c r="AA1262" s="52"/>
      <c r="AB1262" s="52"/>
      <c r="AC1262" s="52"/>
    </row>
    <row r="1263">
      <c r="A1263" s="52"/>
      <c r="B1263" s="52"/>
      <c r="C1263" s="52"/>
      <c r="D1263" s="52"/>
      <c r="E1263" s="52"/>
      <c r="F1263" s="52"/>
      <c r="G1263" s="53"/>
      <c r="H1263" s="52"/>
      <c r="I1263" s="52"/>
      <c r="J1263" s="52"/>
      <c r="K1263" s="52"/>
      <c r="L1263" s="52"/>
      <c r="M1263" s="52"/>
      <c r="N1263" s="52"/>
      <c r="O1263" s="52"/>
      <c r="P1263" s="52"/>
      <c r="Q1263" s="52"/>
      <c r="R1263" s="52"/>
      <c r="S1263" s="52"/>
      <c r="T1263" s="52"/>
      <c r="U1263" s="52"/>
      <c r="V1263" s="52"/>
      <c r="W1263" s="52"/>
      <c r="X1263" s="52"/>
      <c r="Y1263" s="52"/>
      <c r="Z1263" s="52"/>
      <c r="AA1263" s="52"/>
      <c r="AB1263" s="52"/>
      <c r="AC1263" s="52"/>
    </row>
    <row r="1264">
      <c r="A1264" s="52"/>
      <c r="B1264" s="52"/>
      <c r="C1264" s="52"/>
      <c r="D1264" s="52"/>
      <c r="E1264" s="52"/>
      <c r="F1264" s="52"/>
      <c r="G1264" s="53"/>
      <c r="H1264" s="52"/>
      <c r="I1264" s="52"/>
      <c r="J1264" s="52"/>
      <c r="K1264" s="52"/>
      <c r="L1264" s="52"/>
      <c r="M1264" s="52"/>
      <c r="N1264" s="52"/>
      <c r="O1264" s="52"/>
      <c r="P1264" s="52"/>
      <c r="Q1264" s="52"/>
      <c r="R1264" s="52"/>
      <c r="S1264" s="52"/>
      <c r="T1264" s="52"/>
      <c r="U1264" s="52"/>
      <c r="V1264" s="52"/>
      <c r="W1264" s="52"/>
      <c r="X1264" s="52"/>
      <c r="Y1264" s="52"/>
      <c r="Z1264" s="52"/>
      <c r="AA1264" s="52"/>
      <c r="AB1264" s="52"/>
      <c r="AC1264" s="52"/>
    </row>
    <row r="1265">
      <c r="A1265" s="52"/>
      <c r="B1265" s="52"/>
      <c r="C1265" s="52"/>
      <c r="D1265" s="52"/>
      <c r="E1265" s="52"/>
      <c r="F1265" s="52"/>
      <c r="G1265" s="53"/>
      <c r="H1265" s="52"/>
      <c r="I1265" s="52"/>
      <c r="J1265" s="52"/>
      <c r="K1265" s="52"/>
      <c r="L1265" s="52"/>
      <c r="M1265" s="52"/>
      <c r="N1265" s="52"/>
      <c r="O1265" s="52"/>
      <c r="P1265" s="52"/>
      <c r="Q1265" s="52"/>
      <c r="R1265" s="52"/>
      <c r="S1265" s="52"/>
      <c r="T1265" s="52"/>
      <c r="U1265" s="52"/>
      <c r="V1265" s="52"/>
      <c r="W1265" s="52"/>
      <c r="X1265" s="52"/>
      <c r="Y1265" s="52"/>
      <c r="Z1265" s="52"/>
      <c r="AA1265" s="52"/>
      <c r="AB1265" s="52"/>
      <c r="AC1265" s="52"/>
    </row>
    <row r="1266">
      <c r="A1266" s="52"/>
      <c r="B1266" s="52"/>
      <c r="C1266" s="52"/>
      <c r="D1266" s="52"/>
      <c r="E1266" s="52"/>
      <c r="F1266" s="52"/>
      <c r="G1266" s="53"/>
      <c r="H1266" s="52"/>
      <c r="I1266" s="52"/>
      <c r="J1266" s="52"/>
      <c r="K1266" s="52"/>
      <c r="L1266" s="52"/>
      <c r="M1266" s="52"/>
      <c r="N1266" s="52"/>
      <c r="O1266" s="52"/>
      <c r="P1266" s="52"/>
      <c r="Q1266" s="52"/>
      <c r="R1266" s="52"/>
      <c r="S1266" s="52"/>
      <c r="T1266" s="52"/>
      <c r="U1266" s="52"/>
      <c r="V1266" s="52"/>
      <c r="W1266" s="52"/>
      <c r="X1266" s="52"/>
      <c r="Y1266" s="52"/>
      <c r="Z1266" s="52"/>
      <c r="AA1266" s="52"/>
      <c r="AB1266" s="52"/>
      <c r="AC1266" s="52"/>
    </row>
    <row r="1267">
      <c r="A1267" s="52"/>
      <c r="B1267" s="52"/>
      <c r="C1267" s="52"/>
      <c r="D1267" s="52"/>
      <c r="E1267" s="52"/>
      <c r="F1267" s="52"/>
      <c r="G1267" s="53"/>
      <c r="H1267" s="52"/>
      <c r="I1267" s="52"/>
      <c r="J1267" s="52"/>
      <c r="K1267" s="52"/>
      <c r="L1267" s="52"/>
      <c r="M1267" s="52"/>
      <c r="N1267" s="52"/>
      <c r="O1267" s="52"/>
      <c r="P1267" s="52"/>
      <c r="Q1267" s="52"/>
      <c r="R1267" s="52"/>
      <c r="S1267" s="52"/>
      <c r="T1267" s="52"/>
      <c r="U1267" s="52"/>
      <c r="V1267" s="52"/>
      <c r="W1267" s="52"/>
      <c r="X1267" s="52"/>
      <c r="Y1267" s="52"/>
      <c r="Z1267" s="52"/>
      <c r="AA1267" s="52"/>
      <c r="AB1267" s="52"/>
      <c r="AC1267" s="52"/>
    </row>
  </sheetData>
  <conditionalFormatting sqref="E2:E253 E255:E1267">
    <cfRule type="notContainsText" dxfId="0" priority="1" operator="notContains" text="$">
      <formula>ISERROR(SEARCH(("$"),(E2)))</formula>
    </cfRule>
  </conditionalFormatting>
  <conditionalFormatting sqref="C1:C1267">
    <cfRule type="containsText" dxfId="1" priority="2" operator="containsText" text="Seasonal">
      <formula>NOT(ISERROR(SEARCH(("Seasonal"),(C1))))</formula>
    </cfRule>
  </conditionalFormatting>
  <conditionalFormatting sqref="C1:C1267">
    <cfRule type="containsText" dxfId="1" priority="3" operator="containsText" text="Holiday">
      <formula>NOT(ISERROR(SEARCH(("Holiday"),(C1))))</formula>
    </cfRule>
  </conditionalFormatting>
  <conditionalFormatting sqref="C1:C1267">
    <cfRule type="containsText" dxfId="4" priority="4" operator="containsText" text="Slashed">
      <formula>NOT(ISERROR(SEARCH(("Slashed"),(C1))))</formula>
    </cfRule>
  </conditionalFormatting>
  <conditionalFormatting sqref="C1:C1267">
    <cfRule type="containsText" dxfId="2" priority="5" operator="containsText" text="Nothing">
      <formula>NOT(ISERROR(SEARCH(("Nothing"),(C1))))</formula>
    </cfRule>
  </conditionalFormatting>
  <hyperlinks>
    <hyperlink display="Grand Total" location="'GRAND TOTALS'!A1" ref="J1"/>
  </hyperlin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2.63" defaultRowHeight="15.75"/>
  <cols>
    <col customWidth="1" min="1" max="1" width="7.25"/>
    <col customWidth="1" min="2" max="2" width="28.5"/>
    <col customWidth="1" min="3" max="3" width="24.38"/>
    <col customWidth="1" min="4" max="4" width="7.38"/>
    <col customWidth="1" min="5" max="5" width="13.63"/>
    <col customWidth="1" min="6" max="6" width="12.13"/>
    <col customWidth="1" min="7" max="7" width="13.63"/>
    <col customWidth="1" min="9" max="9" width="15.25"/>
  </cols>
  <sheetData>
    <row r="1">
      <c r="A1" s="44" t="s">
        <v>30</v>
      </c>
      <c r="B1" s="88" t="s">
        <v>31</v>
      </c>
      <c r="C1" s="44" t="s">
        <v>32</v>
      </c>
      <c r="D1" s="44" t="s">
        <v>33</v>
      </c>
      <c r="E1" s="44" t="s">
        <v>34</v>
      </c>
      <c r="F1" s="44" t="s">
        <v>35</v>
      </c>
      <c r="G1" s="44" t="s">
        <v>2631</v>
      </c>
      <c r="H1" s="44" t="s">
        <v>26</v>
      </c>
      <c r="I1" s="44" t="s">
        <v>2632</v>
      </c>
      <c r="J1" s="46" t="s">
        <v>38</v>
      </c>
      <c r="K1" s="44" t="s">
        <v>1543</v>
      </c>
      <c r="L1" s="47"/>
      <c r="M1" s="47"/>
      <c r="N1" s="47"/>
      <c r="O1" s="47"/>
      <c r="P1" s="47"/>
      <c r="Q1" s="47"/>
      <c r="R1" s="47"/>
      <c r="S1" s="47"/>
      <c r="T1" s="47"/>
      <c r="U1" s="47"/>
      <c r="V1" s="47"/>
      <c r="W1" s="47"/>
      <c r="X1" s="47"/>
      <c r="Y1" s="47"/>
      <c r="Z1" s="47"/>
      <c r="AA1" s="47"/>
      <c r="AB1" s="47"/>
      <c r="AC1" s="47"/>
    </row>
    <row r="2">
      <c r="A2" s="48">
        <v>43807.0</v>
      </c>
      <c r="B2" s="63" t="s">
        <v>2633</v>
      </c>
      <c r="C2" s="49" t="s">
        <v>2634</v>
      </c>
      <c r="D2" s="49">
        <v>1.0</v>
      </c>
      <c r="E2" s="50">
        <v>12.99</v>
      </c>
      <c r="F2" s="52"/>
      <c r="G2" s="60">
        <f t="shared" ref="G2:G9" si="1">Multiply(D2, E2)</f>
        <v>12.99</v>
      </c>
      <c r="H2" s="52"/>
      <c r="I2" s="49">
        <f>Round(AVERAGE(H2:H1011), 2)</f>
        <v>657.89</v>
      </c>
      <c r="J2" s="60">
        <f>SUM(G2:G1011)</f>
        <v>3426.57</v>
      </c>
      <c r="K2" s="52">
        <f>sum(D2:D1011)</f>
        <v>1055</v>
      </c>
      <c r="L2" s="52"/>
      <c r="M2" s="52"/>
      <c r="N2" s="52"/>
      <c r="O2" s="52"/>
      <c r="P2" s="52"/>
      <c r="Q2" s="52"/>
      <c r="R2" s="52"/>
      <c r="S2" s="52"/>
      <c r="T2" s="52"/>
      <c r="U2" s="52"/>
      <c r="V2" s="52"/>
      <c r="W2" s="52"/>
      <c r="X2" s="52"/>
      <c r="Y2" s="52"/>
      <c r="Z2" s="52"/>
      <c r="AA2" s="52"/>
      <c r="AB2" s="52"/>
      <c r="AC2" s="52"/>
    </row>
    <row r="3">
      <c r="A3" s="52"/>
      <c r="B3" s="63" t="s">
        <v>2635</v>
      </c>
      <c r="C3" s="49" t="s">
        <v>46</v>
      </c>
      <c r="D3" s="49">
        <v>1.0</v>
      </c>
      <c r="E3" s="50">
        <v>17.99</v>
      </c>
      <c r="F3" s="52"/>
      <c r="G3" s="60">
        <f t="shared" si="1"/>
        <v>17.99</v>
      </c>
      <c r="H3" s="52"/>
      <c r="I3" s="44" t="s">
        <v>44</v>
      </c>
      <c r="J3" s="89">
        <f>sum(F2:F1011)</f>
        <v>17790.4432</v>
      </c>
      <c r="K3" s="52"/>
      <c r="L3" s="52"/>
      <c r="M3" s="52"/>
      <c r="N3" s="52"/>
      <c r="O3" s="52"/>
      <c r="P3" s="52"/>
      <c r="Q3" s="52"/>
      <c r="R3" s="52"/>
      <c r="S3" s="52"/>
      <c r="T3" s="52"/>
      <c r="U3" s="52"/>
      <c r="V3" s="52"/>
      <c r="W3" s="52"/>
      <c r="X3" s="52"/>
      <c r="Y3" s="52"/>
      <c r="Z3" s="52"/>
      <c r="AA3" s="52"/>
      <c r="AB3" s="52"/>
      <c r="AC3" s="52"/>
    </row>
    <row r="4">
      <c r="A4" s="52"/>
      <c r="B4" s="63" t="s">
        <v>2636</v>
      </c>
      <c r="C4" s="49" t="s">
        <v>46</v>
      </c>
      <c r="D4" s="49">
        <v>1.0</v>
      </c>
      <c r="E4" s="50">
        <v>59.99</v>
      </c>
      <c r="F4" s="52"/>
      <c r="G4" s="60">
        <f t="shared" si="1"/>
        <v>59.99</v>
      </c>
      <c r="H4" s="52"/>
      <c r="I4" s="52">
        <f>MAX(H2:H1011)</f>
        <v>9584.61</v>
      </c>
      <c r="J4" s="47">
        <f>SUM(H2:H1011)</f>
        <v>21052.4032</v>
      </c>
      <c r="K4" s="52"/>
      <c r="L4" s="52"/>
      <c r="M4" s="52"/>
      <c r="N4" s="52"/>
      <c r="O4" s="52"/>
      <c r="P4" s="52"/>
      <c r="Q4" s="52"/>
      <c r="R4" s="52"/>
      <c r="S4" s="52"/>
      <c r="T4" s="52"/>
      <c r="U4" s="52"/>
      <c r="V4" s="52"/>
      <c r="W4" s="52"/>
      <c r="X4" s="52"/>
      <c r="Y4" s="52"/>
      <c r="Z4" s="52"/>
      <c r="AA4" s="52"/>
      <c r="AB4" s="52"/>
      <c r="AC4" s="52"/>
    </row>
    <row r="5">
      <c r="A5" s="52"/>
      <c r="B5" s="63" t="s">
        <v>2637</v>
      </c>
      <c r="C5" s="49" t="s">
        <v>46</v>
      </c>
      <c r="D5" s="49">
        <v>1.0</v>
      </c>
      <c r="E5" s="50">
        <v>49.99</v>
      </c>
      <c r="F5" s="52"/>
      <c r="G5" s="60">
        <f t="shared" si="1"/>
        <v>49.99</v>
      </c>
      <c r="H5" s="52"/>
      <c r="I5" s="52"/>
      <c r="J5" s="52"/>
      <c r="K5" s="52"/>
      <c r="L5" s="52"/>
      <c r="M5" s="52"/>
      <c r="N5" s="52"/>
      <c r="O5" s="52"/>
      <c r="P5" s="52"/>
      <c r="Q5" s="52"/>
      <c r="R5" s="52"/>
      <c r="S5" s="52"/>
      <c r="T5" s="52"/>
      <c r="U5" s="52"/>
      <c r="V5" s="52"/>
      <c r="W5" s="52"/>
      <c r="X5" s="52"/>
      <c r="Y5" s="52"/>
      <c r="Z5" s="52"/>
      <c r="AA5" s="52"/>
      <c r="AB5" s="52"/>
      <c r="AC5" s="52"/>
    </row>
    <row r="6">
      <c r="A6" s="52"/>
      <c r="B6" s="63" t="s">
        <v>2638</v>
      </c>
      <c r="C6" s="49" t="s">
        <v>46</v>
      </c>
      <c r="D6" s="49">
        <v>1.0</v>
      </c>
      <c r="E6" s="50">
        <v>30.99</v>
      </c>
      <c r="F6" s="52"/>
      <c r="G6" s="60">
        <f t="shared" si="1"/>
        <v>30.99</v>
      </c>
      <c r="H6" s="52"/>
      <c r="I6" s="52"/>
      <c r="J6" s="52"/>
      <c r="K6" s="52"/>
      <c r="L6" s="52"/>
      <c r="M6" s="52"/>
      <c r="N6" s="52"/>
      <c r="O6" s="52"/>
      <c r="P6" s="52"/>
      <c r="Q6" s="52"/>
      <c r="R6" s="52"/>
      <c r="S6" s="52"/>
      <c r="T6" s="52"/>
      <c r="U6" s="52"/>
      <c r="V6" s="52"/>
      <c r="W6" s="52"/>
      <c r="X6" s="52"/>
      <c r="Y6" s="52"/>
      <c r="Z6" s="52"/>
      <c r="AA6" s="52"/>
      <c r="AB6" s="52"/>
      <c r="AC6" s="52"/>
    </row>
    <row r="7">
      <c r="A7" s="52"/>
      <c r="B7" s="63" t="s">
        <v>2639</v>
      </c>
      <c r="C7" s="49" t="s">
        <v>46</v>
      </c>
      <c r="D7" s="49">
        <v>1.0</v>
      </c>
      <c r="E7" s="50">
        <v>19.99</v>
      </c>
      <c r="F7" s="52"/>
      <c r="G7" s="60">
        <f t="shared" si="1"/>
        <v>19.99</v>
      </c>
      <c r="H7" s="52"/>
      <c r="I7" s="52"/>
      <c r="J7" s="52"/>
      <c r="K7" s="52"/>
      <c r="L7" s="52"/>
      <c r="M7" s="52"/>
      <c r="N7" s="52"/>
      <c r="O7" s="52"/>
      <c r="P7" s="52"/>
      <c r="Q7" s="52"/>
      <c r="R7" s="52"/>
      <c r="S7" s="52"/>
      <c r="T7" s="52"/>
      <c r="U7" s="52"/>
      <c r="V7" s="52"/>
      <c r="W7" s="52"/>
      <c r="X7" s="52"/>
      <c r="Y7" s="52"/>
      <c r="Z7" s="52"/>
      <c r="AA7" s="52"/>
      <c r="AB7" s="52"/>
      <c r="AC7" s="52"/>
    </row>
    <row r="8">
      <c r="A8" s="52"/>
      <c r="B8" s="63" t="s">
        <v>2640</v>
      </c>
      <c r="C8" s="49" t="s">
        <v>46</v>
      </c>
      <c r="D8" s="49">
        <v>1.0</v>
      </c>
      <c r="E8" s="50">
        <v>70.99</v>
      </c>
      <c r="F8" s="52"/>
      <c r="G8" s="60">
        <f t="shared" si="1"/>
        <v>70.99</v>
      </c>
      <c r="H8" s="52"/>
      <c r="I8" s="52"/>
      <c r="J8" s="52"/>
      <c r="K8" s="52"/>
      <c r="L8" s="52"/>
      <c r="M8" s="52"/>
      <c r="N8" s="52"/>
      <c r="O8" s="52"/>
      <c r="P8" s="52"/>
      <c r="Q8" s="52"/>
      <c r="R8" s="52"/>
      <c r="S8" s="52"/>
      <c r="T8" s="52"/>
      <c r="U8" s="52"/>
      <c r="V8" s="52"/>
      <c r="W8" s="52"/>
      <c r="X8" s="52"/>
      <c r="Y8" s="52"/>
      <c r="Z8" s="52"/>
      <c r="AA8" s="52"/>
      <c r="AB8" s="52"/>
      <c r="AC8" s="52"/>
    </row>
    <row r="9">
      <c r="A9" s="52"/>
      <c r="B9" s="63" t="s">
        <v>2641</v>
      </c>
      <c r="C9" s="49" t="s">
        <v>46</v>
      </c>
      <c r="D9" s="49">
        <v>4.0</v>
      </c>
      <c r="E9" s="50">
        <v>48.99</v>
      </c>
      <c r="F9" s="52"/>
      <c r="G9" s="60">
        <f t="shared" si="1"/>
        <v>195.96</v>
      </c>
      <c r="H9" s="52"/>
      <c r="I9" s="52"/>
      <c r="J9" s="52"/>
      <c r="K9" s="52"/>
      <c r="L9" s="52"/>
      <c r="M9" s="52"/>
      <c r="N9" s="52"/>
      <c r="O9" s="52"/>
      <c r="P9" s="52"/>
      <c r="Q9" s="52"/>
      <c r="R9" s="52"/>
      <c r="S9" s="52"/>
      <c r="T9" s="52"/>
      <c r="U9" s="52"/>
      <c r="V9" s="52"/>
      <c r="W9" s="52"/>
      <c r="X9" s="52"/>
      <c r="Y9" s="52"/>
      <c r="Z9" s="52"/>
      <c r="AA9" s="52"/>
      <c r="AB9" s="52"/>
      <c r="AC9" s="52"/>
    </row>
    <row r="10">
      <c r="A10" s="52"/>
      <c r="B10" s="63" t="s">
        <v>2642</v>
      </c>
      <c r="C10" s="49" t="s">
        <v>46</v>
      </c>
      <c r="D10" s="49">
        <v>1.0</v>
      </c>
      <c r="E10" s="50">
        <v>20.99</v>
      </c>
      <c r="F10" s="50">
        <f t="shared" ref="F10:F46" si="2">MULTIPLY(D10, E10)</f>
        <v>20.99</v>
      </c>
      <c r="G10" s="49"/>
      <c r="H10" s="52"/>
      <c r="I10" s="52"/>
      <c r="J10" s="52"/>
      <c r="K10" s="52"/>
      <c r="L10" s="52"/>
      <c r="M10" s="52"/>
      <c r="N10" s="52"/>
      <c r="O10" s="52"/>
      <c r="P10" s="52"/>
      <c r="Q10" s="52"/>
      <c r="R10" s="52"/>
      <c r="S10" s="52"/>
      <c r="T10" s="52"/>
      <c r="U10" s="52"/>
      <c r="V10" s="52"/>
      <c r="W10" s="52"/>
      <c r="X10" s="52"/>
      <c r="Y10" s="52"/>
      <c r="Z10" s="52"/>
      <c r="AA10" s="52"/>
      <c r="AB10" s="52"/>
      <c r="AC10" s="52"/>
    </row>
    <row r="11">
      <c r="A11" s="44"/>
      <c r="B11" s="63" t="s">
        <v>2643</v>
      </c>
      <c r="C11" s="49" t="s">
        <v>46</v>
      </c>
      <c r="D11" s="49">
        <v>1.0</v>
      </c>
      <c r="E11" s="50">
        <v>48.99</v>
      </c>
      <c r="F11" s="50">
        <f t="shared" si="2"/>
        <v>48.99</v>
      </c>
      <c r="G11" s="67"/>
      <c r="H11" s="52"/>
      <c r="I11" s="52"/>
      <c r="J11" s="52"/>
      <c r="K11" s="52"/>
      <c r="L11" s="52"/>
      <c r="M11" s="52"/>
      <c r="N11" s="52"/>
      <c r="O11" s="52"/>
      <c r="P11" s="52"/>
      <c r="Q11" s="52"/>
      <c r="R11" s="52"/>
      <c r="S11" s="52"/>
      <c r="T11" s="52"/>
      <c r="U11" s="52"/>
      <c r="V11" s="52"/>
      <c r="W11" s="52"/>
      <c r="X11" s="52"/>
      <c r="Y11" s="52"/>
      <c r="Z11" s="52"/>
      <c r="AA11" s="52"/>
      <c r="AB11" s="52"/>
      <c r="AC11" s="52"/>
    </row>
    <row r="12">
      <c r="A12" s="52"/>
      <c r="B12" s="63" t="s">
        <v>2644</v>
      </c>
      <c r="C12" s="49" t="s">
        <v>46</v>
      </c>
      <c r="D12" s="49">
        <v>1.0</v>
      </c>
      <c r="E12" s="50">
        <v>49.99</v>
      </c>
      <c r="F12" s="50">
        <f t="shared" si="2"/>
        <v>49.99</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63" t="s">
        <v>2645</v>
      </c>
      <c r="C13" s="49" t="s">
        <v>46</v>
      </c>
      <c r="D13" s="49">
        <v>1.0</v>
      </c>
      <c r="E13" s="50">
        <v>28.99</v>
      </c>
      <c r="F13" s="50">
        <f t="shared" si="2"/>
        <v>28.99</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63" t="s">
        <v>2646</v>
      </c>
      <c r="C14" s="49" t="s">
        <v>2647</v>
      </c>
      <c r="D14" s="49">
        <v>2.0</v>
      </c>
      <c r="E14" s="50">
        <v>6.99</v>
      </c>
      <c r="F14" s="50">
        <f t="shared" si="2"/>
        <v>13.98</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63" t="s">
        <v>2648</v>
      </c>
      <c r="C15" s="49" t="s">
        <v>46</v>
      </c>
      <c r="D15" s="49">
        <v>1.0</v>
      </c>
      <c r="E15" s="50">
        <v>9.99</v>
      </c>
      <c r="F15" s="50">
        <f t="shared" si="2"/>
        <v>9.99</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63" t="s">
        <v>2649</v>
      </c>
      <c r="C16" s="49" t="s">
        <v>46</v>
      </c>
      <c r="D16" s="49">
        <v>1.0</v>
      </c>
      <c r="E16" s="50">
        <v>49.99</v>
      </c>
      <c r="F16" s="50">
        <f t="shared" si="2"/>
        <v>49.99</v>
      </c>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63" t="s">
        <v>2650</v>
      </c>
      <c r="C17" s="49" t="s">
        <v>46</v>
      </c>
      <c r="D17" s="49">
        <v>1.0</v>
      </c>
      <c r="E17" s="50">
        <v>9.49</v>
      </c>
      <c r="F17" s="50">
        <f t="shared" si="2"/>
        <v>9.49</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63" t="s">
        <v>2651</v>
      </c>
      <c r="C18" s="49" t="s">
        <v>2652</v>
      </c>
      <c r="D18" s="49">
        <v>1.0</v>
      </c>
      <c r="E18" s="50">
        <v>11.99</v>
      </c>
      <c r="F18" s="50">
        <f t="shared" si="2"/>
        <v>11.99</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63" t="s">
        <v>2653</v>
      </c>
      <c r="C19" s="49" t="s">
        <v>46</v>
      </c>
      <c r="D19" s="49">
        <v>1.0</v>
      </c>
      <c r="E19" s="50">
        <v>9.99</v>
      </c>
      <c r="F19" s="50">
        <f t="shared" si="2"/>
        <v>9.99</v>
      </c>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63" t="s">
        <v>2654</v>
      </c>
      <c r="C20" s="49" t="s">
        <v>46</v>
      </c>
      <c r="D20" s="49">
        <v>1.0</v>
      </c>
      <c r="E20" s="50">
        <v>16.99</v>
      </c>
      <c r="F20" s="50">
        <f t="shared" si="2"/>
        <v>16.99</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63" t="s">
        <v>2655</v>
      </c>
      <c r="C21" s="49" t="s">
        <v>617</v>
      </c>
      <c r="D21" s="49">
        <v>1.0</v>
      </c>
      <c r="E21" s="50">
        <v>8.49</v>
      </c>
      <c r="F21" s="50">
        <f t="shared" si="2"/>
        <v>8.49</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63" t="s">
        <v>2656</v>
      </c>
      <c r="C22" s="49" t="s">
        <v>46</v>
      </c>
      <c r="D22" s="49">
        <v>1.0</v>
      </c>
      <c r="E22" s="50">
        <v>2.49</v>
      </c>
      <c r="F22" s="50">
        <f t="shared" si="2"/>
        <v>2.49</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63" t="s">
        <v>2657</v>
      </c>
      <c r="C23" s="49" t="s">
        <v>46</v>
      </c>
      <c r="D23" s="49">
        <v>1.0</v>
      </c>
      <c r="E23" s="50">
        <v>12.99</v>
      </c>
      <c r="F23" s="50">
        <f t="shared" si="2"/>
        <v>12.99</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63" t="s">
        <v>2658</v>
      </c>
      <c r="C24" s="49" t="s">
        <v>713</v>
      </c>
      <c r="D24" s="49">
        <v>1.0</v>
      </c>
      <c r="E24" s="50">
        <v>291.58</v>
      </c>
      <c r="F24" s="50">
        <f t="shared" si="2"/>
        <v>291.58</v>
      </c>
      <c r="G24" s="52"/>
      <c r="H24" s="52">
        <f>Sum(F2:F24, G2:G24)</f>
        <v>1045.82</v>
      </c>
      <c r="I24" s="52"/>
      <c r="J24" s="52"/>
      <c r="K24" s="52"/>
      <c r="L24" s="52"/>
      <c r="M24" s="52"/>
      <c r="N24" s="52"/>
      <c r="O24" s="52"/>
      <c r="P24" s="52"/>
      <c r="Q24" s="52"/>
      <c r="R24" s="52"/>
      <c r="S24" s="52"/>
      <c r="T24" s="52"/>
      <c r="U24" s="52"/>
      <c r="V24" s="52"/>
      <c r="W24" s="52"/>
      <c r="X24" s="52"/>
      <c r="Y24" s="52"/>
      <c r="Z24" s="52"/>
      <c r="AA24" s="52"/>
      <c r="AB24" s="52"/>
      <c r="AC24" s="52"/>
    </row>
    <row r="25">
      <c r="A25" s="48">
        <v>43814.0</v>
      </c>
      <c r="B25" s="63" t="s">
        <v>2659</v>
      </c>
      <c r="C25" s="49" t="s">
        <v>216</v>
      </c>
      <c r="D25" s="49">
        <v>1.0</v>
      </c>
      <c r="E25" s="50">
        <v>39.99</v>
      </c>
      <c r="F25" s="50">
        <f t="shared" si="2"/>
        <v>39.99</v>
      </c>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63" t="s">
        <v>2650</v>
      </c>
      <c r="C26" s="49" t="s">
        <v>2660</v>
      </c>
      <c r="D26" s="49">
        <v>1.0</v>
      </c>
      <c r="E26" s="50">
        <v>9.49</v>
      </c>
      <c r="F26" s="50">
        <f t="shared" si="2"/>
        <v>9.49</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63" t="s">
        <v>2661</v>
      </c>
      <c r="C27" s="49" t="s">
        <v>346</v>
      </c>
      <c r="D27" s="49">
        <v>1.0</v>
      </c>
      <c r="E27" s="50">
        <v>16.99</v>
      </c>
      <c r="F27" s="50">
        <f t="shared" si="2"/>
        <v>16.99</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63" t="s">
        <v>2662</v>
      </c>
      <c r="C28" s="49" t="s">
        <v>346</v>
      </c>
      <c r="D28" s="49">
        <v>1.0</v>
      </c>
      <c r="E28" s="50">
        <v>40.99</v>
      </c>
      <c r="F28" s="50">
        <f t="shared" si="2"/>
        <v>40.99</v>
      </c>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63" t="s">
        <v>2663</v>
      </c>
      <c r="C29" s="49" t="s">
        <v>346</v>
      </c>
      <c r="D29" s="49">
        <v>1.0</v>
      </c>
      <c r="E29" s="50">
        <v>9.99</v>
      </c>
      <c r="F29" s="50">
        <f t="shared" si="2"/>
        <v>9.99</v>
      </c>
      <c r="G29" s="52"/>
      <c r="H29" s="52"/>
      <c r="I29" s="52"/>
      <c r="J29" s="52"/>
      <c r="K29" s="52"/>
      <c r="L29" s="52"/>
      <c r="M29" s="52"/>
      <c r="N29" s="52"/>
      <c r="O29" s="52"/>
      <c r="P29" s="52"/>
      <c r="Q29" s="52"/>
      <c r="R29" s="52"/>
      <c r="S29" s="52"/>
      <c r="T29" s="52"/>
      <c r="U29" s="52"/>
      <c r="V29" s="52"/>
      <c r="W29" s="52"/>
      <c r="X29" s="52"/>
      <c r="Y29" s="52"/>
      <c r="Z29" s="52"/>
      <c r="AA29" s="52"/>
      <c r="AB29" s="52"/>
      <c r="AC29" s="52"/>
    </row>
    <row r="30">
      <c r="A30" s="52"/>
      <c r="B30" s="63" t="s">
        <v>2664</v>
      </c>
      <c r="C30" s="49" t="s">
        <v>46</v>
      </c>
      <c r="D30" s="49">
        <v>1.0</v>
      </c>
      <c r="E30" s="50">
        <v>15.99</v>
      </c>
      <c r="F30" s="50">
        <f t="shared" si="2"/>
        <v>15.99</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63" t="s">
        <v>2665</v>
      </c>
      <c r="C31" s="49" t="s">
        <v>46</v>
      </c>
      <c r="D31" s="49">
        <v>1.0</v>
      </c>
      <c r="E31" s="50">
        <v>14.0</v>
      </c>
      <c r="F31" s="50">
        <f t="shared" si="2"/>
        <v>14</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63" t="s">
        <v>2666</v>
      </c>
      <c r="C32" s="49" t="s">
        <v>346</v>
      </c>
      <c r="D32" s="49">
        <v>1.0</v>
      </c>
      <c r="E32" s="50">
        <v>5.49</v>
      </c>
      <c r="F32" s="50">
        <f t="shared" si="2"/>
        <v>5.49</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63" t="s">
        <v>2667</v>
      </c>
      <c r="C33" s="49" t="s">
        <v>415</v>
      </c>
      <c r="D33" s="49">
        <v>1.0</v>
      </c>
      <c r="E33" s="50">
        <v>49.99</v>
      </c>
      <c r="F33" s="50">
        <f t="shared" si="2"/>
        <v>49.99</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63" t="s">
        <v>2668</v>
      </c>
      <c r="C34" s="49" t="s">
        <v>46</v>
      </c>
      <c r="D34" s="49">
        <v>1.0</v>
      </c>
      <c r="E34" s="50">
        <v>24.99</v>
      </c>
      <c r="F34" s="50">
        <f t="shared" si="2"/>
        <v>24.99</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63" t="s">
        <v>2669</v>
      </c>
      <c r="C35" s="49" t="s">
        <v>2670</v>
      </c>
      <c r="D35" s="49">
        <v>2.0</v>
      </c>
      <c r="E35" s="50">
        <v>2.56</v>
      </c>
      <c r="F35" s="50">
        <f t="shared" si="2"/>
        <v>5.12</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63" t="s">
        <v>2671</v>
      </c>
      <c r="C36" s="49" t="s">
        <v>46</v>
      </c>
      <c r="D36" s="49">
        <v>1.0</v>
      </c>
      <c r="E36" s="50">
        <v>6.29</v>
      </c>
      <c r="F36" s="50">
        <f t="shared" si="2"/>
        <v>6.29</v>
      </c>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63" t="s">
        <v>2672</v>
      </c>
      <c r="C37" s="49" t="s">
        <v>2673</v>
      </c>
      <c r="D37" s="49">
        <v>1.0</v>
      </c>
      <c r="E37" s="50">
        <v>22.99</v>
      </c>
      <c r="F37" s="50">
        <f t="shared" si="2"/>
        <v>22.99</v>
      </c>
      <c r="G37" s="52"/>
      <c r="H37" s="54">
        <f>SUM(F25:F37)</f>
        <v>262.31</v>
      </c>
      <c r="I37" s="52"/>
      <c r="J37" s="52"/>
      <c r="K37" s="52"/>
      <c r="L37" s="52"/>
      <c r="M37" s="52"/>
      <c r="N37" s="52"/>
      <c r="O37" s="52"/>
      <c r="P37" s="52"/>
      <c r="Q37" s="52"/>
      <c r="R37" s="52"/>
      <c r="S37" s="52"/>
      <c r="T37" s="52"/>
      <c r="U37" s="52"/>
      <c r="V37" s="52"/>
      <c r="W37" s="52"/>
      <c r="X37" s="52"/>
      <c r="Y37" s="52"/>
      <c r="Z37" s="52"/>
      <c r="AA37" s="52"/>
      <c r="AB37" s="52"/>
      <c r="AC37" s="52"/>
    </row>
    <row r="38">
      <c r="A38" s="48">
        <v>43839.0</v>
      </c>
      <c r="B38" s="63" t="s">
        <v>2674</v>
      </c>
      <c r="C38" s="49" t="s">
        <v>2675</v>
      </c>
      <c r="D38" s="49">
        <v>1.0</v>
      </c>
      <c r="E38" s="50">
        <v>35.99</v>
      </c>
      <c r="F38" s="50">
        <f t="shared" si="2"/>
        <v>35.99</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63" t="s">
        <v>2676</v>
      </c>
      <c r="C39" s="49" t="s">
        <v>2677</v>
      </c>
      <c r="D39" s="49">
        <v>1.0</v>
      </c>
      <c r="E39" s="50">
        <v>19.99</v>
      </c>
      <c r="F39" s="50">
        <f t="shared" si="2"/>
        <v>19.99</v>
      </c>
      <c r="G39" s="52"/>
      <c r="H39" s="52"/>
      <c r="I39" s="52"/>
      <c r="J39" s="52"/>
      <c r="K39" s="52"/>
      <c r="L39" s="52"/>
      <c r="M39" s="52"/>
      <c r="N39" s="52"/>
      <c r="O39" s="52"/>
      <c r="P39" s="52"/>
      <c r="Q39" s="52"/>
      <c r="R39" s="52"/>
      <c r="S39" s="52"/>
      <c r="T39" s="52"/>
      <c r="U39" s="52"/>
      <c r="V39" s="52"/>
      <c r="W39" s="52"/>
      <c r="X39" s="52"/>
      <c r="Y39" s="52"/>
      <c r="Z39" s="52"/>
      <c r="AA39" s="52"/>
      <c r="AB39" s="52"/>
      <c r="AC39" s="52"/>
    </row>
    <row r="40">
      <c r="A40" s="52"/>
      <c r="B40" s="63" t="s">
        <v>2678</v>
      </c>
      <c r="C40" s="49" t="s">
        <v>216</v>
      </c>
      <c r="D40" s="49">
        <v>4.0</v>
      </c>
      <c r="E40" s="50">
        <v>6.99</v>
      </c>
      <c r="F40" s="50">
        <f t="shared" si="2"/>
        <v>27.96</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63" t="s">
        <v>2679</v>
      </c>
      <c r="C41" s="49" t="s">
        <v>46</v>
      </c>
      <c r="D41" s="49">
        <v>1.0</v>
      </c>
      <c r="E41" s="50">
        <v>12.99</v>
      </c>
      <c r="F41" s="50">
        <f t="shared" si="2"/>
        <v>12.99</v>
      </c>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63" t="s">
        <v>2680</v>
      </c>
      <c r="C42" s="49" t="s">
        <v>2681</v>
      </c>
      <c r="D42" s="49">
        <v>24.0</v>
      </c>
      <c r="E42" s="50">
        <v>1.59</v>
      </c>
      <c r="F42" s="50">
        <f t="shared" si="2"/>
        <v>38.16</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63" t="s">
        <v>2682</v>
      </c>
      <c r="C43" s="49" t="s">
        <v>2683</v>
      </c>
      <c r="D43" s="49">
        <v>1.0</v>
      </c>
      <c r="E43" s="50">
        <v>20.99</v>
      </c>
      <c r="F43" s="50">
        <f t="shared" si="2"/>
        <v>20.99</v>
      </c>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63" t="s">
        <v>2684</v>
      </c>
      <c r="C44" s="49" t="s">
        <v>2685</v>
      </c>
      <c r="D44" s="49">
        <v>1.0</v>
      </c>
      <c r="E44" s="50">
        <v>16.99</v>
      </c>
      <c r="F44" s="50">
        <f t="shared" si="2"/>
        <v>16.99</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63" t="s">
        <v>2686</v>
      </c>
      <c r="C45" s="49" t="s">
        <v>46</v>
      </c>
      <c r="D45" s="49">
        <v>1.0</v>
      </c>
      <c r="E45" s="50">
        <v>79.99</v>
      </c>
      <c r="F45" s="50">
        <f t="shared" si="2"/>
        <v>79.99</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63" t="s">
        <v>2687</v>
      </c>
      <c r="C46" s="49" t="s">
        <v>46</v>
      </c>
      <c r="D46" s="49">
        <v>1.0</v>
      </c>
      <c r="E46" s="50">
        <v>29.99</v>
      </c>
      <c r="F46" s="50">
        <f t="shared" si="2"/>
        <v>29.99</v>
      </c>
      <c r="G46" s="52"/>
      <c r="H46" s="54">
        <f>SUM(F38:F46)</f>
        <v>283.05</v>
      </c>
      <c r="I46" s="52"/>
      <c r="J46" s="52"/>
      <c r="K46" s="52"/>
      <c r="L46" s="52"/>
      <c r="M46" s="52"/>
      <c r="N46" s="52"/>
      <c r="O46" s="52"/>
      <c r="P46" s="52"/>
      <c r="Q46" s="52"/>
      <c r="R46" s="52"/>
      <c r="S46" s="52"/>
      <c r="T46" s="52"/>
      <c r="U46" s="52"/>
      <c r="V46" s="52"/>
      <c r="W46" s="52"/>
      <c r="X46" s="52"/>
      <c r="Y46" s="52"/>
      <c r="Z46" s="52"/>
      <c r="AA46" s="52"/>
      <c r="AB46" s="52"/>
      <c r="AC46" s="52"/>
    </row>
    <row r="47">
      <c r="A47" s="48">
        <v>43856.0</v>
      </c>
      <c r="B47" s="63" t="s">
        <v>2688</v>
      </c>
      <c r="C47" s="49" t="s">
        <v>2689</v>
      </c>
      <c r="D47" s="49">
        <v>1.0</v>
      </c>
      <c r="E47" s="50">
        <v>52.99</v>
      </c>
      <c r="F47" s="52"/>
      <c r="G47" s="60">
        <f t="shared" ref="G47:G48" si="3">Multiply(D47, E47)</f>
        <v>52.99</v>
      </c>
      <c r="H47" s="52"/>
      <c r="I47" s="52"/>
      <c r="J47" s="52"/>
      <c r="K47" s="52"/>
      <c r="L47" s="52"/>
      <c r="M47" s="52"/>
      <c r="N47" s="52"/>
      <c r="O47" s="52"/>
      <c r="P47" s="52"/>
      <c r="Q47" s="52"/>
      <c r="R47" s="52"/>
      <c r="S47" s="52"/>
      <c r="T47" s="52"/>
      <c r="U47" s="52"/>
      <c r="V47" s="52"/>
      <c r="W47" s="52"/>
      <c r="X47" s="52"/>
      <c r="Y47" s="52"/>
      <c r="Z47" s="52"/>
      <c r="AA47" s="52"/>
      <c r="AB47" s="52"/>
      <c r="AC47" s="52"/>
    </row>
    <row r="48">
      <c r="A48" s="52"/>
      <c r="B48" s="63" t="s">
        <v>2690</v>
      </c>
      <c r="C48" s="49" t="s">
        <v>2689</v>
      </c>
      <c r="D48" s="49">
        <v>1.0</v>
      </c>
      <c r="E48" s="50">
        <v>72.99</v>
      </c>
      <c r="F48" s="52"/>
      <c r="G48" s="60">
        <f t="shared" si="3"/>
        <v>72.99</v>
      </c>
      <c r="H48" s="52"/>
      <c r="I48" s="52"/>
      <c r="J48" s="52"/>
      <c r="K48" s="52"/>
      <c r="L48" s="52"/>
      <c r="M48" s="52"/>
      <c r="N48" s="52"/>
      <c r="O48" s="52"/>
      <c r="P48" s="52"/>
      <c r="Q48" s="52"/>
      <c r="R48" s="52"/>
      <c r="S48" s="52"/>
      <c r="T48" s="52"/>
      <c r="U48" s="52"/>
      <c r="V48" s="52"/>
      <c r="W48" s="52"/>
      <c r="X48" s="52"/>
      <c r="Y48" s="52"/>
      <c r="Z48" s="52"/>
      <c r="AA48" s="52"/>
      <c r="AB48" s="52"/>
      <c r="AC48" s="52"/>
    </row>
    <row r="49">
      <c r="A49" s="52"/>
      <c r="B49" s="63" t="s">
        <v>2691</v>
      </c>
      <c r="C49" s="49" t="s">
        <v>2692</v>
      </c>
      <c r="D49" s="49">
        <v>1.0</v>
      </c>
      <c r="E49" s="50">
        <v>64.99</v>
      </c>
      <c r="F49" s="50">
        <f t="shared" ref="F49:F53" si="4">MULTIPLY(D49, E49)</f>
        <v>64.99</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63" t="s">
        <v>2693</v>
      </c>
      <c r="C50" s="49" t="s">
        <v>2692</v>
      </c>
      <c r="D50" s="49">
        <v>1.0</v>
      </c>
      <c r="E50" s="50">
        <v>49.99</v>
      </c>
      <c r="F50" s="50">
        <f t="shared" si="4"/>
        <v>49.99</v>
      </c>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63" t="s">
        <v>2694</v>
      </c>
      <c r="C51" s="49" t="s">
        <v>2692</v>
      </c>
      <c r="D51" s="49">
        <v>1.0</v>
      </c>
      <c r="E51" s="50">
        <v>59.99</v>
      </c>
      <c r="F51" s="50">
        <f t="shared" si="4"/>
        <v>59.99</v>
      </c>
      <c r="G51" s="52"/>
      <c r="H51" s="52">
        <f>sum(F47:F51, G47:G51)</f>
        <v>300.95</v>
      </c>
      <c r="I51" s="52"/>
      <c r="J51" s="52"/>
      <c r="K51" s="52"/>
      <c r="L51" s="52"/>
      <c r="M51" s="52"/>
      <c r="N51" s="52"/>
      <c r="O51" s="52"/>
      <c r="P51" s="52"/>
      <c r="Q51" s="52"/>
      <c r="R51" s="52"/>
      <c r="S51" s="52"/>
      <c r="T51" s="52"/>
      <c r="U51" s="52"/>
      <c r="V51" s="52"/>
      <c r="W51" s="52"/>
      <c r="X51" s="52"/>
      <c r="Y51" s="52"/>
      <c r="Z51" s="52"/>
      <c r="AA51" s="52"/>
      <c r="AB51" s="52"/>
      <c r="AC51" s="52"/>
    </row>
    <row r="52">
      <c r="A52" s="48">
        <v>43858.0</v>
      </c>
      <c r="B52" s="90" t="s">
        <v>2695</v>
      </c>
      <c r="C52" s="49" t="s">
        <v>428</v>
      </c>
      <c r="D52" s="49">
        <v>25.0</v>
      </c>
      <c r="E52" s="50">
        <v>16.99</v>
      </c>
      <c r="F52" s="50">
        <f t="shared" si="4"/>
        <v>424.75</v>
      </c>
      <c r="G52" s="52"/>
      <c r="H52" s="54">
        <f>(F52)</f>
        <v>424.75</v>
      </c>
      <c r="I52" s="52"/>
      <c r="J52" s="52"/>
      <c r="K52" s="52"/>
      <c r="L52" s="52"/>
      <c r="M52" s="52"/>
      <c r="N52" s="52"/>
      <c r="O52" s="52"/>
      <c r="P52" s="52"/>
      <c r="Q52" s="52"/>
      <c r="R52" s="52"/>
      <c r="S52" s="52"/>
      <c r="T52" s="52"/>
      <c r="U52" s="52"/>
      <c r="V52" s="52"/>
      <c r="W52" s="52"/>
      <c r="X52" s="52"/>
      <c r="Y52" s="52"/>
      <c r="Z52" s="52"/>
      <c r="AA52" s="52"/>
      <c r="AB52" s="52"/>
      <c r="AC52" s="52"/>
    </row>
    <row r="53">
      <c r="A53" s="48">
        <v>43863.0</v>
      </c>
      <c r="B53" s="72" t="s">
        <v>2696</v>
      </c>
      <c r="C53" s="91" t="s">
        <v>216</v>
      </c>
      <c r="D53" s="74">
        <v>1.0</v>
      </c>
      <c r="E53" s="50"/>
      <c r="F53" s="50">
        <f t="shared" si="4"/>
        <v>0</v>
      </c>
      <c r="G53" s="51"/>
      <c r="H53" s="52"/>
      <c r="I53" s="52"/>
      <c r="J53" s="52"/>
      <c r="K53" s="52"/>
      <c r="L53" s="52"/>
      <c r="M53" s="52"/>
      <c r="N53" s="52"/>
      <c r="O53" s="52"/>
      <c r="P53" s="52"/>
      <c r="Q53" s="52"/>
      <c r="R53" s="52"/>
      <c r="S53" s="52"/>
      <c r="T53" s="52"/>
      <c r="U53" s="52"/>
      <c r="V53" s="52"/>
      <c r="W53" s="52"/>
      <c r="X53" s="52"/>
      <c r="Y53" s="52"/>
      <c r="Z53" s="52"/>
      <c r="AA53" s="52"/>
      <c r="AB53" s="52"/>
      <c r="AC53" s="52"/>
    </row>
    <row r="54">
      <c r="A54" s="48"/>
      <c r="B54" s="63" t="s">
        <v>2697</v>
      </c>
      <c r="C54" s="49" t="s">
        <v>2698</v>
      </c>
      <c r="D54" s="49">
        <v>1.0</v>
      </c>
      <c r="E54" s="50">
        <v>13.29</v>
      </c>
      <c r="F54" s="52"/>
      <c r="G54" s="60">
        <f t="shared" ref="G54:G63" si="5">Multiply(D54, E54)</f>
        <v>13.29</v>
      </c>
      <c r="H54" s="52"/>
      <c r="I54" s="52"/>
      <c r="J54" s="52"/>
      <c r="K54" s="52"/>
      <c r="L54" s="52"/>
      <c r="M54" s="52"/>
      <c r="N54" s="52"/>
      <c r="O54" s="52"/>
      <c r="P54" s="52"/>
      <c r="Q54" s="52"/>
      <c r="R54" s="52"/>
      <c r="S54" s="52"/>
      <c r="T54" s="52"/>
      <c r="U54" s="52"/>
      <c r="V54" s="52"/>
      <c r="W54" s="52"/>
      <c r="X54" s="52"/>
      <c r="Y54" s="52"/>
      <c r="Z54" s="52"/>
      <c r="AA54" s="52"/>
      <c r="AB54" s="52"/>
      <c r="AC54" s="52"/>
    </row>
    <row r="55">
      <c r="A55" s="52"/>
      <c r="B55" s="63" t="s">
        <v>2699</v>
      </c>
      <c r="C55" s="49" t="s">
        <v>2698</v>
      </c>
      <c r="D55" s="49">
        <v>1.0</v>
      </c>
      <c r="E55" s="50">
        <v>13.99</v>
      </c>
      <c r="F55" s="52"/>
      <c r="G55" s="60">
        <f t="shared" si="5"/>
        <v>13.99</v>
      </c>
      <c r="H55" s="52"/>
      <c r="I55" s="52"/>
      <c r="J55" s="52"/>
      <c r="K55" s="52"/>
      <c r="L55" s="52"/>
      <c r="M55" s="52"/>
      <c r="N55" s="52"/>
      <c r="O55" s="52"/>
      <c r="P55" s="52"/>
      <c r="Q55" s="52"/>
      <c r="R55" s="52"/>
      <c r="S55" s="52"/>
      <c r="T55" s="52"/>
      <c r="U55" s="52"/>
      <c r="V55" s="52"/>
      <c r="W55" s="52"/>
      <c r="X55" s="52"/>
      <c r="Y55" s="52"/>
      <c r="Z55" s="52"/>
      <c r="AA55" s="52"/>
      <c r="AB55" s="52"/>
      <c r="AC55" s="52"/>
    </row>
    <row r="56">
      <c r="A56" s="52"/>
      <c r="B56" s="63" t="s">
        <v>2700</v>
      </c>
      <c r="C56" s="49" t="s">
        <v>2698</v>
      </c>
      <c r="D56" s="49">
        <v>1.0</v>
      </c>
      <c r="E56" s="50">
        <v>42.99</v>
      </c>
      <c r="F56" s="52"/>
      <c r="G56" s="60">
        <f t="shared" si="5"/>
        <v>42.99</v>
      </c>
      <c r="H56" s="52"/>
      <c r="I56" s="52"/>
      <c r="J56" s="52"/>
      <c r="K56" s="52"/>
      <c r="L56" s="52"/>
      <c r="M56" s="52"/>
      <c r="N56" s="52"/>
      <c r="O56" s="52"/>
      <c r="P56" s="52"/>
      <c r="Q56" s="52"/>
      <c r="R56" s="52"/>
      <c r="S56" s="52"/>
      <c r="T56" s="52"/>
      <c r="U56" s="52"/>
      <c r="V56" s="52"/>
      <c r="W56" s="52"/>
      <c r="X56" s="52"/>
      <c r="Y56" s="52"/>
      <c r="Z56" s="52"/>
      <c r="AA56" s="52"/>
      <c r="AB56" s="52"/>
      <c r="AC56" s="52"/>
    </row>
    <row r="57">
      <c r="A57" s="52"/>
      <c r="B57" s="63" t="s">
        <v>2701</v>
      </c>
      <c r="C57" s="49" t="s">
        <v>2698</v>
      </c>
      <c r="D57" s="49">
        <v>1.0</v>
      </c>
      <c r="E57" s="50">
        <v>23.99</v>
      </c>
      <c r="F57" s="52"/>
      <c r="G57" s="60">
        <f t="shared" si="5"/>
        <v>23.99</v>
      </c>
      <c r="H57" s="52"/>
      <c r="I57" s="52"/>
      <c r="J57" s="52"/>
      <c r="K57" s="52"/>
      <c r="L57" s="52"/>
      <c r="M57" s="52"/>
      <c r="N57" s="52"/>
      <c r="O57" s="52"/>
      <c r="P57" s="52"/>
      <c r="Q57" s="52"/>
      <c r="R57" s="52"/>
      <c r="S57" s="52"/>
      <c r="T57" s="52"/>
      <c r="U57" s="52"/>
      <c r="V57" s="52"/>
      <c r="W57" s="52"/>
      <c r="X57" s="52"/>
      <c r="Y57" s="52"/>
      <c r="Z57" s="52"/>
      <c r="AA57" s="52"/>
      <c r="AB57" s="52"/>
      <c r="AC57" s="52"/>
    </row>
    <row r="58">
      <c r="A58" s="52"/>
      <c r="B58" s="63" t="s">
        <v>2702</v>
      </c>
      <c r="C58" s="49" t="s">
        <v>2698</v>
      </c>
      <c r="D58" s="49">
        <v>1.0</v>
      </c>
      <c r="E58" s="50">
        <v>41.99</v>
      </c>
      <c r="F58" s="52"/>
      <c r="G58" s="60">
        <f t="shared" si="5"/>
        <v>41.99</v>
      </c>
      <c r="H58" s="52"/>
      <c r="I58" s="52"/>
      <c r="J58" s="52"/>
      <c r="K58" s="52"/>
      <c r="L58" s="52"/>
      <c r="M58" s="52"/>
      <c r="N58" s="52"/>
      <c r="O58" s="52"/>
      <c r="P58" s="52"/>
      <c r="Q58" s="52"/>
      <c r="R58" s="52"/>
      <c r="S58" s="52"/>
      <c r="T58" s="52"/>
      <c r="U58" s="52"/>
      <c r="V58" s="52"/>
      <c r="W58" s="52"/>
      <c r="X58" s="52"/>
      <c r="Y58" s="52"/>
      <c r="Z58" s="52"/>
      <c r="AA58" s="52"/>
      <c r="AB58" s="52"/>
      <c r="AC58" s="52"/>
    </row>
    <row r="59">
      <c r="A59" s="52"/>
      <c r="B59" s="63" t="s">
        <v>2703</v>
      </c>
      <c r="C59" s="49" t="s">
        <v>2698</v>
      </c>
      <c r="D59" s="49">
        <v>1.0</v>
      </c>
      <c r="E59" s="50">
        <v>10.24</v>
      </c>
      <c r="F59" s="52"/>
      <c r="G59" s="60">
        <f t="shared" si="5"/>
        <v>10.24</v>
      </c>
      <c r="H59" s="52"/>
      <c r="I59" s="52"/>
      <c r="J59" s="52"/>
      <c r="K59" s="52"/>
      <c r="L59" s="52"/>
      <c r="M59" s="52"/>
      <c r="N59" s="52"/>
      <c r="O59" s="52"/>
      <c r="P59" s="52"/>
      <c r="Q59" s="52"/>
      <c r="R59" s="52"/>
      <c r="S59" s="52"/>
      <c r="T59" s="52"/>
      <c r="U59" s="52"/>
      <c r="V59" s="52"/>
      <c r="W59" s="52"/>
      <c r="X59" s="52"/>
      <c r="Y59" s="52"/>
      <c r="Z59" s="52"/>
      <c r="AA59" s="52"/>
      <c r="AB59" s="52"/>
      <c r="AC59" s="52"/>
    </row>
    <row r="60">
      <c r="A60" s="52"/>
      <c r="B60" s="63" t="s">
        <v>2704</v>
      </c>
      <c r="C60" s="49" t="s">
        <v>2698</v>
      </c>
      <c r="D60" s="49">
        <v>1.0</v>
      </c>
      <c r="E60" s="50">
        <v>11.99</v>
      </c>
      <c r="F60" s="52"/>
      <c r="G60" s="60">
        <f t="shared" si="5"/>
        <v>11.99</v>
      </c>
      <c r="H60" s="52"/>
      <c r="I60" s="52"/>
      <c r="J60" s="52"/>
      <c r="K60" s="52"/>
      <c r="L60" s="52"/>
      <c r="M60" s="52"/>
      <c r="N60" s="52"/>
      <c r="O60" s="52"/>
      <c r="P60" s="52"/>
      <c r="Q60" s="52"/>
      <c r="R60" s="52"/>
      <c r="S60" s="52"/>
      <c r="T60" s="52"/>
      <c r="U60" s="52"/>
      <c r="V60" s="52"/>
      <c r="W60" s="52"/>
      <c r="X60" s="52"/>
      <c r="Y60" s="52"/>
      <c r="Z60" s="52"/>
      <c r="AA60" s="52"/>
      <c r="AB60" s="52"/>
      <c r="AC60" s="52"/>
    </row>
    <row r="61">
      <c r="A61" s="52"/>
      <c r="B61" s="63" t="s">
        <v>2705</v>
      </c>
      <c r="C61" s="49" t="s">
        <v>2698</v>
      </c>
      <c r="D61" s="49">
        <v>1.0</v>
      </c>
      <c r="E61" s="50">
        <v>35.99</v>
      </c>
      <c r="F61" s="52"/>
      <c r="G61" s="60">
        <f t="shared" si="5"/>
        <v>35.99</v>
      </c>
      <c r="H61" s="52"/>
      <c r="I61" s="52"/>
      <c r="J61" s="52"/>
      <c r="K61" s="52"/>
      <c r="L61" s="52"/>
      <c r="M61" s="52"/>
      <c r="N61" s="52"/>
      <c r="O61" s="52"/>
      <c r="P61" s="52"/>
      <c r="Q61" s="52"/>
      <c r="R61" s="52"/>
      <c r="S61" s="52"/>
      <c r="T61" s="52"/>
      <c r="U61" s="52"/>
      <c r="V61" s="52"/>
      <c r="W61" s="52"/>
      <c r="X61" s="52"/>
      <c r="Y61" s="52"/>
      <c r="Z61" s="52"/>
      <c r="AA61" s="52"/>
      <c r="AB61" s="52"/>
      <c r="AC61" s="52"/>
    </row>
    <row r="62">
      <c r="A62" s="52"/>
      <c r="B62" s="63" t="s">
        <v>2706</v>
      </c>
      <c r="C62" s="49" t="s">
        <v>2698</v>
      </c>
      <c r="D62" s="49">
        <v>1.0</v>
      </c>
      <c r="E62" s="50">
        <v>13.49</v>
      </c>
      <c r="F62" s="52"/>
      <c r="G62" s="60">
        <f t="shared" si="5"/>
        <v>13.49</v>
      </c>
      <c r="H62" s="52"/>
      <c r="I62" s="52"/>
      <c r="J62" s="52"/>
      <c r="K62" s="52"/>
      <c r="L62" s="52"/>
      <c r="M62" s="52"/>
      <c r="N62" s="52"/>
      <c r="O62" s="52"/>
      <c r="P62" s="52"/>
      <c r="Q62" s="52"/>
      <c r="R62" s="52"/>
      <c r="S62" s="52"/>
      <c r="T62" s="52"/>
      <c r="U62" s="52"/>
      <c r="V62" s="52"/>
      <c r="W62" s="52"/>
      <c r="X62" s="52"/>
      <c r="Y62" s="52"/>
      <c r="Z62" s="52"/>
      <c r="AA62" s="52"/>
      <c r="AB62" s="52"/>
      <c r="AC62" s="52"/>
    </row>
    <row r="63">
      <c r="A63" s="52"/>
      <c r="B63" s="63" t="s">
        <v>2707</v>
      </c>
      <c r="C63" s="49" t="s">
        <v>2698</v>
      </c>
      <c r="D63" s="49">
        <v>1.0</v>
      </c>
      <c r="E63" s="50">
        <v>19.99</v>
      </c>
      <c r="F63" s="52"/>
      <c r="G63" s="60">
        <f t="shared" si="5"/>
        <v>19.99</v>
      </c>
      <c r="H63" s="52"/>
      <c r="I63" s="52"/>
      <c r="J63" s="52"/>
      <c r="K63" s="52"/>
      <c r="L63" s="52"/>
      <c r="M63" s="52"/>
      <c r="N63" s="52"/>
      <c r="O63" s="52"/>
      <c r="P63" s="52"/>
      <c r="Q63" s="52"/>
      <c r="R63" s="52"/>
      <c r="S63" s="52"/>
      <c r="T63" s="52"/>
      <c r="U63" s="52"/>
      <c r="V63" s="52"/>
      <c r="W63" s="52"/>
      <c r="X63" s="52"/>
      <c r="Y63" s="52"/>
      <c r="Z63" s="52"/>
      <c r="AA63" s="52"/>
      <c r="AB63" s="52"/>
      <c r="AC63" s="52"/>
    </row>
    <row r="64">
      <c r="A64" s="48"/>
      <c r="B64" s="90" t="s">
        <v>2695</v>
      </c>
      <c r="C64" s="49" t="s">
        <v>428</v>
      </c>
      <c r="D64" s="49">
        <v>2.0</v>
      </c>
      <c r="E64" s="50">
        <v>16.99</v>
      </c>
      <c r="F64" s="50">
        <f t="shared" ref="F64:F148" si="6">MULTIPLY(D64, E64)</f>
        <v>33.98</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48"/>
      <c r="B65" s="90" t="s">
        <v>2708</v>
      </c>
      <c r="C65" s="49" t="s">
        <v>428</v>
      </c>
      <c r="D65" s="49">
        <v>3.0</v>
      </c>
      <c r="E65" s="52"/>
      <c r="F65" s="49">
        <f t="shared" si="6"/>
        <v>0</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48"/>
      <c r="B66" s="90" t="s">
        <v>2709</v>
      </c>
      <c r="C66" s="49" t="s">
        <v>428</v>
      </c>
      <c r="D66" s="49">
        <v>7.0</v>
      </c>
      <c r="E66" s="52"/>
      <c r="F66" s="49">
        <f t="shared" si="6"/>
        <v>0</v>
      </c>
      <c r="G66" s="52"/>
      <c r="H66" s="52"/>
      <c r="I66" s="52"/>
      <c r="J66" s="52"/>
      <c r="K66" s="52"/>
      <c r="L66" s="52"/>
      <c r="M66" s="52"/>
      <c r="N66" s="52"/>
      <c r="O66" s="52"/>
      <c r="P66" s="52"/>
      <c r="Q66" s="52"/>
      <c r="R66" s="52"/>
      <c r="S66" s="52"/>
      <c r="T66" s="52"/>
      <c r="U66" s="52"/>
      <c r="V66" s="52"/>
      <c r="W66" s="52"/>
      <c r="X66" s="52"/>
      <c r="Y66" s="52"/>
      <c r="Z66" s="52"/>
      <c r="AA66" s="52"/>
      <c r="AB66" s="52"/>
      <c r="AC66" s="52"/>
    </row>
    <row r="67">
      <c r="A67" s="48"/>
      <c r="B67" s="90" t="s">
        <v>2710</v>
      </c>
      <c r="C67" s="49" t="s">
        <v>428</v>
      </c>
      <c r="D67" s="49">
        <v>3.0</v>
      </c>
      <c r="E67" s="52"/>
      <c r="F67" s="49">
        <f t="shared" si="6"/>
        <v>0</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48"/>
      <c r="B68" s="63" t="s">
        <v>2711</v>
      </c>
      <c r="C68" s="49" t="s">
        <v>428</v>
      </c>
      <c r="D68" s="49">
        <v>6.0</v>
      </c>
      <c r="E68" s="50">
        <v>4.99</v>
      </c>
      <c r="F68" s="50">
        <f t="shared" si="6"/>
        <v>29.94</v>
      </c>
      <c r="G68" s="52"/>
      <c r="H68" s="52"/>
      <c r="I68" s="52"/>
      <c r="J68" s="52"/>
      <c r="K68" s="52"/>
      <c r="L68" s="52"/>
      <c r="M68" s="52"/>
      <c r="N68" s="52"/>
      <c r="O68" s="52"/>
      <c r="P68" s="52"/>
      <c r="Q68" s="52"/>
      <c r="R68" s="52"/>
      <c r="S68" s="52"/>
      <c r="T68" s="52"/>
      <c r="U68" s="52"/>
      <c r="V68" s="52"/>
      <c r="W68" s="52"/>
      <c r="X68" s="52"/>
      <c r="Y68" s="52"/>
      <c r="Z68" s="52"/>
      <c r="AA68" s="52"/>
      <c r="AB68" s="52"/>
      <c r="AC68" s="52"/>
    </row>
    <row r="69">
      <c r="A69" s="48"/>
      <c r="B69" s="63" t="s">
        <v>2712</v>
      </c>
      <c r="C69" s="49" t="s">
        <v>46</v>
      </c>
      <c r="D69" s="49">
        <v>1.0</v>
      </c>
      <c r="E69" s="50">
        <v>17.99</v>
      </c>
      <c r="F69" s="50">
        <f t="shared" si="6"/>
        <v>17.99</v>
      </c>
      <c r="G69" s="52"/>
      <c r="H69" s="52"/>
      <c r="I69" s="52"/>
      <c r="J69" s="52"/>
      <c r="K69" s="52"/>
      <c r="L69" s="52"/>
      <c r="M69" s="52"/>
      <c r="N69" s="52"/>
      <c r="O69" s="52"/>
      <c r="P69" s="52"/>
      <c r="Q69" s="52"/>
      <c r="R69" s="52"/>
      <c r="S69" s="52"/>
      <c r="T69" s="52"/>
      <c r="U69" s="52"/>
      <c r="V69" s="52"/>
      <c r="W69" s="52"/>
      <c r="X69" s="52"/>
      <c r="Y69" s="52"/>
      <c r="Z69" s="52"/>
      <c r="AA69" s="52"/>
      <c r="AB69" s="52"/>
      <c r="AC69" s="52"/>
    </row>
    <row r="70">
      <c r="A70" s="48"/>
      <c r="B70" s="63" t="s">
        <v>2713</v>
      </c>
      <c r="C70" s="49" t="s">
        <v>46</v>
      </c>
      <c r="D70" s="49">
        <v>1.0</v>
      </c>
      <c r="E70" s="50">
        <v>8.79</v>
      </c>
      <c r="F70" s="50">
        <f t="shared" si="6"/>
        <v>8.79</v>
      </c>
      <c r="G70" s="52"/>
      <c r="H70" s="52"/>
      <c r="I70" s="52"/>
      <c r="J70" s="52"/>
      <c r="K70" s="52"/>
      <c r="L70" s="52"/>
      <c r="M70" s="52"/>
      <c r="N70" s="52"/>
      <c r="O70" s="52"/>
      <c r="P70" s="52"/>
      <c r="Q70" s="52"/>
      <c r="R70" s="52"/>
      <c r="S70" s="52"/>
      <c r="T70" s="52"/>
      <c r="U70" s="52"/>
      <c r="V70" s="52"/>
      <c r="W70" s="52"/>
      <c r="X70" s="52"/>
      <c r="Y70" s="52"/>
      <c r="Z70" s="52"/>
      <c r="AA70" s="52"/>
      <c r="AB70" s="52"/>
      <c r="AC70" s="52"/>
    </row>
    <row r="71">
      <c r="A71" s="48"/>
      <c r="B71" s="63" t="s">
        <v>2714</v>
      </c>
      <c r="C71" s="49" t="s">
        <v>46</v>
      </c>
      <c r="D71" s="49">
        <v>1.0</v>
      </c>
      <c r="E71" s="50">
        <v>0.69</v>
      </c>
      <c r="F71" s="50">
        <f t="shared" si="6"/>
        <v>0.69</v>
      </c>
      <c r="G71" s="52"/>
      <c r="H71" s="52"/>
      <c r="I71" s="52"/>
      <c r="J71" s="52"/>
      <c r="K71" s="52"/>
      <c r="L71" s="52"/>
      <c r="M71" s="52"/>
      <c r="N71" s="52"/>
      <c r="O71" s="52"/>
      <c r="P71" s="52"/>
      <c r="Q71" s="52"/>
      <c r="R71" s="52"/>
      <c r="S71" s="52"/>
      <c r="T71" s="52"/>
      <c r="U71" s="52"/>
      <c r="V71" s="52"/>
      <c r="W71" s="52"/>
      <c r="X71" s="52"/>
      <c r="Y71" s="52"/>
      <c r="Z71" s="52"/>
      <c r="AA71" s="52"/>
      <c r="AB71" s="52"/>
      <c r="AC71" s="52"/>
    </row>
    <row r="72">
      <c r="A72" s="48"/>
      <c r="B72" s="63" t="s">
        <v>2715</v>
      </c>
      <c r="C72" s="49" t="s">
        <v>46</v>
      </c>
      <c r="D72" s="49">
        <v>1.0</v>
      </c>
      <c r="E72" s="50">
        <v>5.89</v>
      </c>
      <c r="F72" s="50">
        <f t="shared" si="6"/>
        <v>5.89</v>
      </c>
      <c r="G72" s="52"/>
      <c r="H72" s="54">
        <f>sum(F53:G72)</f>
        <v>325.23</v>
      </c>
      <c r="I72" s="52"/>
      <c r="J72" s="52"/>
      <c r="K72" s="52"/>
      <c r="L72" s="52"/>
      <c r="M72" s="52"/>
      <c r="N72" s="52"/>
      <c r="O72" s="52"/>
      <c r="P72" s="52"/>
      <c r="Q72" s="52"/>
      <c r="R72" s="52"/>
      <c r="S72" s="52"/>
      <c r="T72" s="52"/>
      <c r="U72" s="52"/>
      <c r="V72" s="52"/>
      <c r="W72" s="52"/>
      <c r="X72" s="52"/>
      <c r="Y72" s="52"/>
      <c r="Z72" s="52"/>
      <c r="AA72" s="52"/>
      <c r="AB72" s="52"/>
      <c r="AC72" s="52"/>
    </row>
    <row r="73">
      <c r="A73" s="48">
        <v>43865.0</v>
      </c>
      <c r="B73" s="63" t="s">
        <v>2716</v>
      </c>
      <c r="C73" s="49" t="s">
        <v>428</v>
      </c>
      <c r="D73" s="49">
        <v>9.0</v>
      </c>
      <c r="E73" s="50">
        <v>5.89</v>
      </c>
      <c r="F73" s="50">
        <f t="shared" si="6"/>
        <v>53.01</v>
      </c>
      <c r="G73" s="52"/>
      <c r="H73" s="52"/>
      <c r="I73" s="52"/>
      <c r="J73" s="52"/>
      <c r="K73" s="52"/>
      <c r="L73" s="52"/>
      <c r="M73" s="52"/>
      <c r="N73" s="52"/>
      <c r="O73" s="52"/>
      <c r="P73" s="52"/>
      <c r="Q73" s="52"/>
      <c r="R73" s="52"/>
      <c r="S73" s="52"/>
      <c r="T73" s="52"/>
      <c r="U73" s="52"/>
      <c r="V73" s="52"/>
      <c r="W73" s="52"/>
      <c r="X73" s="52"/>
      <c r="Y73" s="52"/>
      <c r="Z73" s="52"/>
      <c r="AA73" s="52"/>
      <c r="AB73" s="52"/>
      <c r="AC73" s="52"/>
    </row>
    <row r="74">
      <c r="A74" s="48"/>
      <c r="B74" s="63" t="s">
        <v>2717</v>
      </c>
      <c r="C74" s="49" t="s">
        <v>428</v>
      </c>
      <c r="D74" s="49">
        <v>21.0</v>
      </c>
      <c r="E74" s="50">
        <v>5.89</v>
      </c>
      <c r="F74" s="50">
        <f t="shared" si="6"/>
        <v>123.69</v>
      </c>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63" t="s">
        <v>2718</v>
      </c>
      <c r="C75" s="49" t="s">
        <v>428</v>
      </c>
      <c r="D75" s="49">
        <v>18.0</v>
      </c>
      <c r="E75" s="50">
        <v>5.89</v>
      </c>
      <c r="F75" s="50">
        <f t="shared" si="6"/>
        <v>106.02</v>
      </c>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63" t="s">
        <v>2719</v>
      </c>
      <c r="C76" s="49" t="s">
        <v>428</v>
      </c>
      <c r="D76" s="49">
        <v>5.0</v>
      </c>
      <c r="E76" s="50">
        <v>5.89</v>
      </c>
      <c r="F76" s="50">
        <f t="shared" si="6"/>
        <v>29.45</v>
      </c>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63" t="s">
        <v>2720</v>
      </c>
      <c r="C77" s="49" t="s">
        <v>428</v>
      </c>
      <c r="D77" s="49">
        <v>9.0</v>
      </c>
      <c r="E77" s="50">
        <v>5.89</v>
      </c>
      <c r="F77" s="50">
        <f t="shared" si="6"/>
        <v>53.01</v>
      </c>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63" t="s">
        <v>2721</v>
      </c>
      <c r="C78" s="49" t="s">
        <v>428</v>
      </c>
      <c r="D78" s="49">
        <v>15.0</v>
      </c>
      <c r="E78" s="50">
        <v>5.89</v>
      </c>
      <c r="F78" s="50">
        <f t="shared" si="6"/>
        <v>88.35</v>
      </c>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63" t="s">
        <v>2722</v>
      </c>
      <c r="C79" s="49" t="s">
        <v>428</v>
      </c>
      <c r="D79" s="49">
        <v>1.0</v>
      </c>
      <c r="E79" s="50">
        <v>4.99</v>
      </c>
      <c r="F79" s="50">
        <f t="shared" si="6"/>
        <v>4.99</v>
      </c>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63" t="s">
        <v>2723</v>
      </c>
      <c r="C80" s="49" t="s">
        <v>428</v>
      </c>
      <c r="D80" s="49">
        <v>1.0</v>
      </c>
      <c r="E80" s="50">
        <v>4.99</v>
      </c>
      <c r="F80" s="50">
        <f t="shared" si="6"/>
        <v>4.99</v>
      </c>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63" t="s">
        <v>2724</v>
      </c>
      <c r="C81" s="49" t="s">
        <v>428</v>
      </c>
      <c r="D81" s="49">
        <v>3.0</v>
      </c>
      <c r="E81" s="50">
        <v>8.99</v>
      </c>
      <c r="F81" s="50">
        <f t="shared" si="6"/>
        <v>26.97</v>
      </c>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63" t="s">
        <v>2725</v>
      </c>
      <c r="C82" s="49" t="s">
        <v>428</v>
      </c>
      <c r="D82" s="49">
        <v>1.0</v>
      </c>
      <c r="E82" s="50">
        <v>8.99</v>
      </c>
      <c r="F82" s="50">
        <f t="shared" si="6"/>
        <v>8.99</v>
      </c>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63" t="s">
        <v>2726</v>
      </c>
      <c r="C83" s="49" t="s">
        <v>428</v>
      </c>
      <c r="D83" s="49">
        <v>1.0</v>
      </c>
      <c r="E83" s="50">
        <v>8.99</v>
      </c>
      <c r="F83" s="50">
        <f t="shared" si="6"/>
        <v>8.99</v>
      </c>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63" t="s">
        <v>2727</v>
      </c>
      <c r="C84" s="49" t="s">
        <v>428</v>
      </c>
      <c r="D84" s="49">
        <v>4.0</v>
      </c>
      <c r="E84" s="50">
        <v>10.99</v>
      </c>
      <c r="F84" s="50">
        <f t="shared" si="6"/>
        <v>43.96</v>
      </c>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63" t="s">
        <v>2728</v>
      </c>
      <c r="C85" s="49" t="s">
        <v>428</v>
      </c>
      <c r="D85" s="49">
        <v>3.0</v>
      </c>
      <c r="E85" s="50">
        <v>8.99</v>
      </c>
      <c r="F85" s="50">
        <f t="shared" si="6"/>
        <v>26.97</v>
      </c>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63" t="s">
        <v>2729</v>
      </c>
      <c r="C86" s="49" t="s">
        <v>428</v>
      </c>
      <c r="D86" s="49">
        <v>4.0</v>
      </c>
      <c r="E86" s="50">
        <v>8.99</v>
      </c>
      <c r="F86" s="50">
        <f t="shared" si="6"/>
        <v>35.96</v>
      </c>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63" t="s">
        <v>2730</v>
      </c>
      <c r="C87" s="49" t="s">
        <v>428</v>
      </c>
      <c r="D87" s="49">
        <v>4.0</v>
      </c>
      <c r="E87" s="50">
        <v>8.99</v>
      </c>
      <c r="F87" s="50">
        <f t="shared" si="6"/>
        <v>35.96</v>
      </c>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63" t="s">
        <v>2731</v>
      </c>
      <c r="C88" s="49" t="s">
        <v>428</v>
      </c>
      <c r="D88" s="49">
        <v>21.0</v>
      </c>
      <c r="E88" s="50">
        <v>8.99</v>
      </c>
      <c r="F88" s="50">
        <f t="shared" si="6"/>
        <v>188.79</v>
      </c>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63" t="s">
        <v>2732</v>
      </c>
      <c r="C89" s="49" t="s">
        <v>428</v>
      </c>
      <c r="D89" s="49">
        <v>14.0</v>
      </c>
      <c r="E89" s="50">
        <v>8.99</v>
      </c>
      <c r="F89" s="50">
        <f t="shared" si="6"/>
        <v>125.86</v>
      </c>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63" t="s">
        <v>2733</v>
      </c>
      <c r="C90" s="49" t="s">
        <v>428</v>
      </c>
      <c r="D90" s="49">
        <v>13.0</v>
      </c>
      <c r="E90" s="50">
        <v>8.99</v>
      </c>
      <c r="F90" s="50">
        <f t="shared" si="6"/>
        <v>116.87</v>
      </c>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63" t="s">
        <v>2734</v>
      </c>
      <c r="C91" s="49" t="s">
        <v>617</v>
      </c>
      <c r="D91" s="49">
        <v>3.0</v>
      </c>
      <c r="E91" s="50">
        <v>5.99</v>
      </c>
      <c r="F91" s="50">
        <f t="shared" si="6"/>
        <v>17.97</v>
      </c>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63" t="s">
        <v>2735</v>
      </c>
      <c r="C92" s="49" t="s">
        <v>428</v>
      </c>
      <c r="D92" s="49">
        <v>2.0</v>
      </c>
      <c r="E92" s="50">
        <v>8.99</v>
      </c>
      <c r="F92" s="50">
        <f t="shared" si="6"/>
        <v>17.98</v>
      </c>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63" t="s">
        <v>2736</v>
      </c>
      <c r="C93" s="49" t="s">
        <v>428</v>
      </c>
      <c r="D93" s="49">
        <v>1.0</v>
      </c>
      <c r="E93" s="50">
        <v>8.99</v>
      </c>
      <c r="F93" s="50">
        <f t="shared" si="6"/>
        <v>8.99</v>
      </c>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63" t="s">
        <v>2737</v>
      </c>
      <c r="C94" s="49" t="s">
        <v>46</v>
      </c>
      <c r="D94" s="49">
        <v>1.0</v>
      </c>
      <c r="E94" s="50">
        <v>3.99</v>
      </c>
      <c r="F94" s="50">
        <f t="shared" si="6"/>
        <v>3.99</v>
      </c>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63" t="s">
        <v>2738</v>
      </c>
      <c r="C95" s="49" t="s">
        <v>46</v>
      </c>
      <c r="D95" s="49">
        <v>1.0</v>
      </c>
      <c r="E95" s="50">
        <v>3.99</v>
      </c>
      <c r="F95" s="50">
        <f t="shared" si="6"/>
        <v>3.99</v>
      </c>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63" t="s">
        <v>2739</v>
      </c>
      <c r="C96" s="49" t="s">
        <v>46</v>
      </c>
      <c r="D96" s="49">
        <v>1.0</v>
      </c>
      <c r="E96" s="50">
        <v>3.99</v>
      </c>
      <c r="F96" s="50">
        <f t="shared" si="6"/>
        <v>3.99</v>
      </c>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63" t="s">
        <v>2740</v>
      </c>
      <c r="C97" s="49" t="s">
        <v>46</v>
      </c>
      <c r="D97" s="49">
        <v>1.0</v>
      </c>
      <c r="E97" s="50">
        <v>5.99</v>
      </c>
      <c r="F97" s="50">
        <f t="shared" si="6"/>
        <v>5.99</v>
      </c>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63" t="s">
        <v>2741</v>
      </c>
      <c r="C98" s="49" t="s">
        <v>46</v>
      </c>
      <c r="D98" s="49">
        <v>1.0</v>
      </c>
      <c r="E98" s="50">
        <v>19.99</v>
      </c>
      <c r="F98" s="50">
        <f t="shared" si="6"/>
        <v>19.99</v>
      </c>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63" t="s">
        <v>2742</v>
      </c>
      <c r="C99" s="49" t="s">
        <v>46</v>
      </c>
      <c r="D99" s="49">
        <v>1.0</v>
      </c>
      <c r="E99" s="52"/>
      <c r="F99" s="49">
        <f t="shared" si="6"/>
        <v>0</v>
      </c>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63" t="s">
        <v>2743</v>
      </c>
      <c r="C100" s="49" t="s">
        <v>46</v>
      </c>
      <c r="D100" s="49">
        <v>2.0</v>
      </c>
      <c r="E100" s="50">
        <v>23.99</v>
      </c>
      <c r="F100" s="50">
        <f t="shared" si="6"/>
        <v>47.98</v>
      </c>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63" t="s">
        <v>2744</v>
      </c>
      <c r="C101" s="49" t="s">
        <v>46</v>
      </c>
      <c r="D101" s="49">
        <v>1.0</v>
      </c>
      <c r="E101" s="50">
        <v>9.99</v>
      </c>
      <c r="F101" s="50">
        <f t="shared" si="6"/>
        <v>9.99</v>
      </c>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63" t="s">
        <v>2745</v>
      </c>
      <c r="C102" s="49" t="s">
        <v>428</v>
      </c>
      <c r="D102" s="49">
        <v>1.0</v>
      </c>
      <c r="E102" s="50">
        <v>9.99</v>
      </c>
      <c r="F102" s="50">
        <f t="shared" si="6"/>
        <v>9.99</v>
      </c>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63" t="s">
        <v>2746</v>
      </c>
      <c r="C103" s="49" t="s">
        <v>46</v>
      </c>
      <c r="D103" s="49">
        <v>2.0</v>
      </c>
      <c r="E103" s="50">
        <v>7.99</v>
      </c>
      <c r="F103" s="50">
        <f t="shared" si="6"/>
        <v>15.98</v>
      </c>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63" t="s">
        <v>2747</v>
      </c>
      <c r="C104" s="49" t="s">
        <v>428</v>
      </c>
      <c r="D104" s="49">
        <v>1.0</v>
      </c>
      <c r="E104" s="50">
        <v>12.99</v>
      </c>
      <c r="F104" s="50">
        <f t="shared" si="6"/>
        <v>12.99</v>
      </c>
      <c r="G104" s="52"/>
      <c r="H104" s="54">
        <f>sum(F73:F104)</f>
        <v>1262.65</v>
      </c>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63" t="s">
        <v>2748</v>
      </c>
      <c r="C105" s="49" t="s">
        <v>2698</v>
      </c>
      <c r="D105" s="49">
        <v>1.0</v>
      </c>
      <c r="E105" s="50">
        <v>33.99</v>
      </c>
      <c r="F105" s="50">
        <f t="shared" si="6"/>
        <v>33.99</v>
      </c>
      <c r="G105" s="52"/>
      <c r="H105" s="54">
        <f>F105</f>
        <v>33.99</v>
      </c>
      <c r="I105" s="52"/>
      <c r="J105" s="52"/>
      <c r="K105" s="52"/>
      <c r="L105" s="52"/>
      <c r="M105" s="52"/>
      <c r="N105" s="52"/>
      <c r="O105" s="52"/>
      <c r="P105" s="52"/>
      <c r="Q105" s="52"/>
      <c r="R105" s="52"/>
      <c r="S105" s="52"/>
      <c r="T105" s="52"/>
      <c r="U105" s="52"/>
      <c r="V105" s="52"/>
      <c r="W105" s="52"/>
      <c r="X105" s="52"/>
      <c r="Y105" s="52"/>
      <c r="Z105" s="52"/>
      <c r="AA105" s="52"/>
      <c r="AB105" s="52"/>
      <c r="AC105" s="52"/>
    </row>
    <row r="106">
      <c r="A106" s="48">
        <v>43874.0</v>
      </c>
      <c r="B106" s="63" t="s">
        <v>2749</v>
      </c>
      <c r="C106" s="49" t="s">
        <v>216</v>
      </c>
      <c r="D106" s="49">
        <v>2.0</v>
      </c>
      <c r="E106" s="50">
        <v>37.99</v>
      </c>
      <c r="F106" s="50">
        <f t="shared" si="6"/>
        <v>75.98</v>
      </c>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63" t="s">
        <v>2750</v>
      </c>
      <c r="C107" s="49" t="s">
        <v>216</v>
      </c>
      <c r="D107" s="49">
        <v>1.0</v>
      </c>
      <c r="E107" s="50">
        <v>34.99</v>
      </c>
      <c r="F107" s="50">
        <f t="shared" si="6"/>
        <v>34.99</v>
      </c>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63" t="s">
        <v>2751</v>
      </c>
      <c r="C108" s="49" t="s">
        <v>2752</v>
      </c>
      <c r="D108" s="49">
        <v>1.0</v>
      </c>
      <c r="E108" s="50">
        <v>34.99</v>
      </c>
      <c r="F108" s="50">
        <f t="shared" si="6"/>
        <v>34.99</v>
      </c>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63" t="s">
        <v>2753</v>
      </c>
      <c r="C109" s="49" t="s">
        <v>771</v>
      </c>
      <c r="D109" s="49">
        <v>1.0</v>
      </c>
      <c r="E109" s="50">
        <v>5.99</v>
      </c>
      <c r="F109" s="50">
        <f t="shared" si="6"/>
        <v>5.99</v>
      </c>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63" t="s">
        <v>2754</v>
      </c>
      <c r="C110" s="49" t="s">
        <v>46</v>
      </c>
      <c r="D110" s="49">
        <v>12.0</v>
      </c>
      <c r="E110" s="50">
        <v>1.23</v>
      </c>
      <c r="F110" s="50">
        <f t="shared" si="6"/>
        <v>14.76</v>
      </c>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63" t="s">
        <v>2755</v>
      </c>
      <c r="C111" s="49" t="s">
        <v>2756</v>
      </c>
      <c r="D111" s="49">
        <v>1.0</v>
      </c>
      <c r="E111" s="50">
        <v>34.99</v>
      </c>
      <c r="F111" s="50">
        <f t="shared" si="6"/>
        <v>34.99</v>
      </c>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63" t="s">
        <v>2757</v>
      </c>
      <c r="C112" s="49" t="s">
        <v>46</v>
      </c>
      <c r="D112" s="49">
        <v>1.0</v>
      </c>
      <c r="E112" s="50">
        <v>19.99</v>
      </c>
      <c r="F112" s="50">
        <f t="shared" si="6"/>
        <v>19.99</v>
      </c>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63" t="s">
        <v>2758</v>
      </c>
      <c r="C113" s="49" t="s">
        <v>2759</v>
      </c>
      <c r="D113" s="49">
        <v>1.0</v>
      </c>
      <c r="E113" s="50">
        <v>6.99</v>
      </c>
      <c r="F113" s="50">
        <f t="shared" si="6"/>
        <v>6.99</v>
      </c>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63" t="s">
        <v>2760</v>
      </c>
      <c r="C114" s="49" t="s">
        <v>46</v>
      </c>
      <c r="D114" s="49">
        <v>1.0</v>
      </c>
      <c r="E114" s="50">
        <v>2.79</v>
      </c>
      <c r="F114" s="50">
        <f t="shared" si="6"/>
        <v>2.79</v>
      </c>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63" t="s">
        <v>2761</v>
      </c>
      <c r="C115" s="49" t="s">
        <v>46</v>
      </c>
      <c r="D115" s="49">
        <v>1.0</v>
      </c>
      <c r="E115" s="50">
        <v>19.99</v>
      </c>
      <c r="F115" s="50">
        <f t="shared" si="6"/>
        <v>19.99</v>
      </c>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63" t="s">
        <v>2762</v>
      </c>
      <c r="C116" s="49" t="s">
        <v>2763</v>
      </c>
      <c r="D116" s="49">
        <v>1.0</v>
      </c>
      <c r="E116" s="50">
        <v>15.99</v>
      </c>
      <c r="F116" s="50">
        <f t="shared" si="6"/>
        <v>15.99</v>
      </c>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63" t="s">
        <v>2764</v>
      </c>
      <c r="C117" s="49" t="s">
        <v>138</v>
      </c>
      <c r="D117" s="49">
        <v>1.0</v>
      </c>
      <c r="E117" s="50">
        <v>8.59</v>
      </c>
      <c r="F117" s="50">
        <f t="shared" si="6"/>
        <v>8.59</v>
      </c>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63" t="s">
        <v>2765</v>
      </c>
      <c r="C118" s="49" t="s">
        <v>2766</v>
      </c>
      <c r="D118" s="49">
        <v>1.0</v>
      </c>
      <c r="E118" s="50">
        <v>9.99</v>
      </c>
      <c r="F118" s="50">
        <f t="shared" si="6"/>
        <v>9.99</v>
      </c>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63" t="s">
        <v>2767</v>
      </c>
      <c r="C119" s="49" t="s">
        <v>46</v>
      </c>
      <c r="D119" s="49">
        <v>1.0</v>
      </c>
      <c r="E119" s="50">
        <v>12.49</v>
      </c>
      <c r="F119" s="50">
        <f t="shared" si="6"/>
        <v>12.49</v>
      </c>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63" t="s">
        <v>2768</v>
      </c>
      <c r="C120" s="49" t="s">
        <v>46</v>
      </c>
      <c r="D120" s="49">
        <v>1.0</v>
      </c>
      <c r="E120" s="50">
        <v>43.99</v>
      </c>
      <c r="F120" s="50">
        <f t="shared" si="6"/>
        <v>43.99</v>
      </c>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63" t="s">
        <v>2769</v>
      </c>
      <c r="C121" s="49" t="s">
        <v>46</v>
      </c>
      <c r="D121" s="49">
        <v>1.0</v>
      </c>
      <c r="E121" s="50">
        <v>9.99</v>
      </c>
      <c r="F121" s="50">
        <f t="shared" si="6"/>
        <v>9.99</v>
      </c>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63" t="s">
        <v>2770</v>
      </c>
      <c r="C122" s="49" t="s">
        <v>46</v>
      </c>
      <c r="D122" s="49">
        <v>1.0</v>
      </c>
      <c r="E122" s="50">
        <v>8.99</v>
      </c>
      <c r="F122" s="50">
        <f t="shared" si="6"/>
        <v>8.99</v>
      </c>
      <c r="G122" s="52"/>
      <c r="H122" s="54">
        <f>sum(F106:G122)</f>
        <v>361.49</v>
      </c>
      <c r="I122" s="52"/>
      <c r="J122" s="52"/>
      <c r="K122" s="52"/>
      <c r="L122" s="52"/>
      <c r="M122" s="52"/>
      <c r="N122" s="52"/>
      <c r="O122" s="52"/>
      <c r="P122" s="52"/>
      <c r="Q122" s="52"/>
      <c r="R122" s="52"/>
      <c r="S122" s="52"/>
      <c r="T122" s="52"/>
      <c r="U122" s="52"/>
      <c r="V122" s="52"/>
      <c r="W122" s="52"/>
      <c r="X122" s="52"/>
      <c r="Y122" s="52"/>
      <c r="Z122" s="52"/>
      <c r="AA122" s="52"/>
      <c r="AB122" s="52"/>
      <c r="AC122" s="52"/>
    </row>
    <row r="123">
      <c r="A123" s="48">
        <v>44179.0</v>
      </c>
      <c r="B123" s="63" t="s">
        <v>2771</v>
      </c>
      <c r="C123" s="49" t="s">
        <v>749</v>
      </c>
      <c r="D123" s="49">
        <v>1.0</v>
      </c>
      <c r="E123" s="50">
        <v>13.19</v>
      </c>
      <c r="F123" s="50">
        <f t="shared" si="6"/>
        <v>13.19</v>
      </c>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63" t="s">
        <v>2772</v>
      </c>
      <c r="C124" s="49" t="s">
        <v>749</v>
      </c>
      <c r="D124" s="49">
        <v>2.0</v>
      </c>
      <c r="E124" s="50">
        <v>47.99</v>
      </c>
      <c r="F124" s="50">
        <f t="shared" si="6"/>
        <v>95.98</v>
      </c>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63" t="s">
        <v>2773</v>
      </c>
      <c r="C125" s="49" t="s">
        <v>749</v>
      </c>
      <c r="D125" s="49">
        <v>1.0</v>
      </c>
      <c r="E125" s="50">
        <v>49.99</v>
      </c>
      <c r="F125" s="50">
        <f t="shared" si="6"/>
        <v>49.99</v>
      </c>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63" t="s">
        <v>2774</v>
      </c>
      <c r="C126" s="49" t="s">
        <v>46</v>
      </c>
      <c r="D126" s="49">
        <v>2.0</v>
      </c>
      <c r="E126" s="50">
        <v>1.79</v>
      </c>
      <c r="F126" s="50">
        <f t="shared" si="6"/>
        <v>3.58</v>
      </c>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63" t="s">
        <v>2775</v>
      </c>
      <c r="C127" s="49" t="s">
        <v>2776</v>
      </c>
      <c r="D127" s="49">
        <v>1.0</v>
      </c>
      <c r="E127" s="50">
        <v>4.59</v>
      </c>
      <c r="F127" s="50">
        <f t="shared" si="6"/>
        <v>4.59</v>
      </c>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63" t="s">
        <v>2777</v>
      </c>
      <c r="C128" s="49" t="s">
        <v>46</v>
      </c>
      <c r="D128" s="49">
        <v>1.0</v>
      </c>
      <c r="E128" s="50">
        <v>9.99</v>
      </c>
      <c r="F128" s="50">
        <f t="shared" si="6"/>
        <v>9.99</v>
      </c>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63" t="s">
        <v>2778</v>
      </c>
      <c r="C129" s="49" t="s">
        <v>46</v>
      </c>
      <c r="D129" s="49">
        <v>2.0</v>
      </c>
      <c r="E129" s="50">
        <v>2.89</v>
      </c>
      <c r="F129" s="50">
        <f t="shared" si="6"/>
        <v>5.78</v>
      </c>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63" t="s">
        <v>2779</v>
      </c>
      <c r="C130" s="49" t="s">
        <v>46</v>
      </c>
      <c r="D130" s="49">
        <v>4.0</v>
      </c>
      <c r="E130" s="50">
        <v>3.19</v>
      </c>
      <c r="F130" s="50">
        <f t="shared" si="6"/>
        <v>12.76</v>
      </c>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63" t="s">
        <v>2780</v>
      </c>
      <c r="C131" s="49" t="s">
        <v>2781</v>
      </c>
      <c r="D131" s="49">
        <v>17.0</v>
      </c>
      <c r="E131" s="50">
        <v>8.99</v>
      </c>
      <c r="F131" s="50">
        <f t="shared" si="6"/>
        <v>152.83</v>
      </c>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63" t="s">
        <v>2782</v>
      </c>
      <c r="C132" s="49" t="s">
        <v>2783</v>
      </c>
      <c r="D132" s="49">
        <v>1.0</v>
      </c>
      <c r="E132" s="50">
        <v>12.99</v>
      </c>
      <c r="F132" s="50">
        <f t="shared" si="6"/>
        <v>12.99</v>
      </c>
      <c r="G132" s="52"/>
      <c r="H132" s="54">
        <f>sum(F123:G132)</f>
        <v>361.68</v>
      </c>
      <c r="I132" s="52"/>
      <c r="J132" s="52"/>
      <c r="K132" s="52"/>
      <c r="L132" s="52"/>
      <c r="M132" s="52"/>
      <c r="N132" s="52"/>
      <c r="O132" s="52"/>
      <c r="P132" s="52"/>
      <c r="Q132" s="52"/>
      <c r="R132" s="52"/>
      <c r="S132" s="52"/>
      <c r="T132" s="52"/>
      <c r="U132" s="52"/>
      <c r="V132" s="52"/>
      <c r="W132" s="52"/>
      <c r="X132" s="52"/>
      <c r="Y132" s="52"/>
      <c r="Z132" s="52"/>
      <c r="AA132" s="52"/>
      <c r="AB132" s="52"/>
      <c r="AC132" s="52"/>
    </row>
    <row r="133">
      <c r="A133" s="48">
        <v>43893.0</v>
      </c>
      <c r="B133" s="63" t="s">
        <v>2784</v>
      </c>
      <c r="C133" s="49" t="s">
        <v>2785</v>
      </c>
      <c r="D133" s="49">
        <v>1.0</v>
      </c>
      <c r="E133" s="50">
        <v>19.99</v>
      </c>
      <c r="F133" s="50">
        <f t="shared" si="6"/>
        <v>19.99</v>
      </c>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63" t="s">
        <v>2786</v>
      </c>
      <c r="C134" s="49" t="s">
        <v>2785</v>
      </c>
      <c r="D134" s="49">
        <v>1.0</v>
      </c>
      <c r="E134" s="50">
        <v>22.99</v>
      </c>
      <c r="F134" s="50">
        <f t="shared" si="6"/>
        <v>22.99</v>
      </c>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63" t="s">
        <v>2787</v>
      </c>
      <c r="C135" s="49" t="s">
        <v>2785</v>
      </c>
      <c r="D135" s="49">
        <v>1.0</v>
      </c>
      <c r="E135" s="50">
        <v>14.99</v>
      </c>
      <c r="F135" s="50">
        <f t="shared" si="6"/>
        <v>14.99</v>
      </c>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63" t="s">
        <v>2788</v>
      </c>
      <c r="C136" s="49" t="s">
        <v>2785</v>
      </c>
      <c r="D136" s="49">
        <v>1.0</v>
      </c>
      <c r="E136" s="50">
        <v>15.99</v>
      </c>
      <c r="F136" s="50">
        <f t="shared" si="6"/>
        <v>15.99</v>
      </c>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63" t="s">
        <v>2789</v>
      </c>
      <c r="C137" s="49" t="s">
        <v>2790</v>
      </c>
      <c r="D137" s="49">
        <v>1.0</v>
      </c>
      <c r="E137" s="50">
        <v>19.6</v>
      </c>
      <c r="F137" s="50">
        <f t="shared" si="6"/>
        <v>19.6</v>
      </c>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63" t="s">
        <v>2791</v>
      </c>
      <c r="C138" s="49" t="s">
        <v>46</v>
      </c>
      <c r="D138" s="49">
        <v>1.0</v>
      </c>
      <c r="E138" s="50">
        <v>13.49</v>
      </c>
      <c r="F138" s="50">
        <f t="shared" si="6"/>
        <v>13.49</v>
      </c>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63" t="s">
        <v>2792</v>
      </c>
      <c r="C139" s="49" t="s">
        <v>46</v>
      </c>
      <c r="D139" s="49">
        <v>1.0</v>
      </c>
      <c r="E139" s="50">
        <v>7.3</v>
      </c>
      <c r="F139" s="50">
        <f t="shared" si="6"/>
        <v>7.3</v>
      </c>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63" t="s">
        <v>2793</v>
      </c>
      <c r="C140" s="49" t="s">
        <v>46</v>
      </c>
      <c r="D140" s="49">
        <v>1.0</v>
      </c>
      <c r="E140" s="50">
        <v>6.95</v>
      </c>
      <c r="F140" s="50">
        <f t="shared" si="6"/>
        <v>6.95</v>
      </c>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63" t="s">
        <v>2794</v>
      </c>
      <c r="C141" s="49" t="s">
        <v>46</v>
      </c>
      <c r="D141" s="49">
        <v>1.0</v>
      </c>
      <c r="E141" s="50">
        <v>17.99</v>
      </c>
      <c r="F141" s="50">
        <f t="shared" si="6"/>
        <v>17.99</v>
      </c>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63" t="s">
        <v>2795</v>
      </c>
      <c r="C142" s="49" t="s">
        <v>46</v>
      </c>
      <c r="D142" s="49">
        <v>1.0</v>
      </c>
      <c r="E142" s="50">
        <v>7.99</v>
      </c>
      <c r="F142" s="50">
        <f t="shared" si="6"/>
        <v>7.99</v>
      </c>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63" t="s">
        <v>2796</v>
      </c>
      <c r="C143" s="49" t="s">
        <v>46</v>
      </c>
      <c r="D143" s="49">
        <v>1.0</v>
      </c>
      <c r="E143" s="50">
        <v>36.53</v>
      </c>
      <c r="F143" s="50">
        <f t="shared" si="6"/>
        <v>36.53</v>
      </c>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63" t="s">
        <v>2797</v>
      </c>
      <c r="C144" s="49" t="s">
        <v>46</v>
      </c>
      <c r="D144" s="49">
        <v>1.0</v>
      </c>
      <c r="E144" s="50">
        <v>1.25</v>
      </c>
      <c r="F144" s="50">
        <f t="shared" si="6"/>
        <v>1.25</v>
      </c>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63" t="s">
        <v>2798</v>
      </c>
      <c r="C145" s="49" t="s">
        <v>46</v>
      </c>
      <c r="D145" s="49">
        <v>1.0</v>
      </c>
      <c r="E145" s="50">
        <v>19.99</v>
      </c>
      <c r="F145" s="50">
        <f t="shared" si="6"/>
        <v>19.99</v>
      </c>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63" t="s">
        <v>2799</v>
      </c>
      <c r="C146" s="49" t="s">
        <v>46</v>
      </c>
      <c r="D146" s="49">
        <v>1.0</v>
      </c>
      <c r="E146" s="50">
        <v>19.99</v>
      </c>
      <c r="F146" s="50">
        <f t="shared" si="6"/>
        <v>19.99</v>
      </c>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63" t="s">
        <v>2800</v>
      </c>
      <c r="C147" s="49" t="s">
        <v>2801</v>
      </c>
      <c r="D147" s="49">
        <v>1.0</v>
      </c>
      <c r="E147" s="50">
        <v>7.39</v>
      </c>
      <c r="F147" s="50">
        <f t="shared" si="6"/>
        <v>7.39</v>
      </c>
      <c r="G147" s="52"/>
      <c r="H147" s="54">
        <f>sum(F133:F147)</f>
        <v>232.43</v>
      </c>
      <c r="I147" s="52"/>
      <c r="J147" s="52"/>
      <c r="K147" s="52"/>
      <c r="L147" s="52"/>
      <c r="M147" s="52"/>
      <c r="N147" s="52"/>
      <c r="O147" s="52"/>
      <c r="P147" s="52"/>
      <c r="Q147" s="52"/>
      <c r="R147" s="52"/>
      <c r="S147" s="52"/>
      <c r="T147" s="52"/>
      <c r="U147" s="52"/>
      <c r="V147" s="52"/>
      <c r="W147" s="52"/>
      <c r="X147" s="52"/>
      <c r="Y147" s="52"/>
      <c r="Z147" s="52"/>
      <c r="AA147" s="52"/>
      <c r="AB147" s="52"/>
      <c r="AC147" s="52"/>
    </row>
    <row r="148">
      <c r="A148" s="48">
        <v>43900.0</v>
      </c>
      <c r="B148" s="63" t="s">
        <v>2802</v>
      </c>
      <c r="C148" s="49" t="s">
        <v>2803</v>
      </c>
      <c r="D148" s="49">
        <v>1.0</v>
      </c>
      <c r="E148" s="50">
        <v>41.99</v>
      </c>
      <c r="F148" s="50">
        <f t="shared" si="6"/>
        <v>41.99</v>
      </c>
      <c r="G148" s="52"/>
      <c r="H148" s="54">
        <f>F148</f>
        <v>41.99</v>
      </c>
      <c r="I148" s="52"/>
      <c r="J148" s="52"/>
      <c r="K148" s="52"/>
      <c r="L148" s="52"/>
      <c r="M148" s="52"/>
      <c r="N148" s="52"/>
      <c r="O148" s="52"/>
      <c r="P148" s="52"/>
      <c r="Q148" s="52"/>
      <c r="R148" s="52"/>
      <c r="S148" s="52"/>
      <c r="T148" s="52"/>
      <c r="U148" s="52"/>
      <c r="V148" s="52"/>
      <c r="W148" s="52"/>
      <c r="X148" s="52"/>
      <c r="Y148" s="52"/>
      <c r="Z148" s="52"/>
      <c r="AA148" s="52"/>
      <c r="AB148" s="52"/>
      <c r="AC148" s="52"/>
    </row>
    <row r="149">
      <c r="A149" s="48">
        <v>43907.0</v>
      </c>
      <c r="B149" s="63" t="s">
        <v>2804</v>
      </c>
      <c r="C149" s="49" t="s">
        <v>749</v>
      </c>
      <c r="D149" s="49">
        <v>1.0</v>
      </c>
      <c r="E149" s="50">
        <v>24.99</v>
      </c>
      <c r="F149" s="49"/>
      <c r="G149" s="54">
        <f t="shared" ref="G149:G151" si="7">multiply(D149, E149)</f>
        <v>24.99</v>
      </c>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63" t="s">
        <v>2805</v>
      </c>
      <c r="C150" s="49" t="s">
        <v>749</v>
      </c>
      <c r="D150" s="49">
        <v>1.0</v>
      </c>
      <c r="E150" s="50">
        <v>43.99</v>
      </c>
      <c r="F150" s="49"/>
      <c r="G150" s="54">
        <f t="shared" si="7"/>
        <v>43.99</v>
      </c>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63" t="s">
        <v>2806</v>
      </c>
      <c r="C151" s="49" t="s">
        <v>749</v>
      </c>
      <c r="D151" s="49">
        <v>1.0</v>
      </c>
      <c r="E151" s="50">
        <v>47.99</v>
      </c>
      <c r="F151" s="49"/>
      <c r="G151" s="54">
        <f t="shared" si="7"/>
        <v>47.99</v>
      </c>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63" t="s">
        <v>2807</v>
      </c>
      <c r="C152" s="52"/>
      <c r="D152" s="52"/>
      <c r="E152" s="52"/>
      <c r="F152" s="52"/>
      <c r="G152" s="52"/>
      <c r="H152" s="54">
        <f>sum(G149:G152)</f>
        <v>116.97</v>
      </c>
      <c r="I152" s="52"/>
      <c r="J152" s="52"/>
      <c r="K152" s="52"/>
      <c r="L152" s="52"/>
      <c r="M152" s="52"/>
      <c r="N152" s="52"/>
      <c r="O152" s="52"/>
      <c r="P152" s="52"/>
      <c r="Q152" s="52"/>
      <c r="R152" s="52"/>
      <c r="S152" s="52"/>
      <c r="T152" s="52"/>
      <c r="U152" s="52"/>
      <c r="V152" s="52"/>
      <c r="W152" s="52"/>
      <c r="X152" s="52"/>
      <c r="Y152" s="52"/>
      <c r="Z152" s="52"/>
      <c r="AA152" s="52"/>
      <c r="AB152" s="52"/>
      <c r="AC152" s="52"/>
    </row>
    <row r="153">
      <c r="A153" s="48">
        <v>44010.0</v>
      </c>
      <c r="B153" s="63" t="s">
        <v>2808</v>
      </c>
      <c r="C153" s="49" t="s">
        <v>2634</v>
      </c>
      <c r="D153" s="49">
        <v>1.0</v>
      </c>
      <c r="E153" s="50">
        <v>39.99</v>
      </c>
      <c r="F153" s="50">
        <f t="shared" ref="F153:F221" si="8">MULTIPLY(D153, E153)</f>
        <v>39.99</v>
      </c>
      <c r="G153" s="52"/>
      <c r="H153" s="54">
        <f>F153</f>
        <v>39.99</v>
      </c>
      <c r="I153" s="52"/>
      <c r="J153" s="52"/>
      <c r="K153" s="52"/>
      <c r="L153" s="52"/>
      <c r="M153" s="52"/>
      <c r="N153" s="52"/>
      <c r="O153" s="52"/>
      <c r="P153" s="52"/>
      <c r="Q153" s="52"/>
      <c r="R153" s="52"/>
      <c r="S153" s="52"/>
      <c r="T153" s="52"/>
      <c r="U153" s="52"/>
      <c r="V153" s="52"/>
      <c r="W153" s="52"/>
      <c r="X153" s="52"/>
      <c r="Y153" s="52"/>
      <c r="Z153" s="52"/>
      <c r="AA153" s="52"/>
      <c r="AB153" s="52"/>
      <c r="AC153" s="52"/>
    </row>
    <row r="154">
      <c r="A154" s="48">
        <v>44011.0</v>
      </c>
      <c r="B154" s="63" t="s">
        <v>2809</v>
      </c>
      <c r="C154" s="49" t="s">
        <v>2810</v>
      </c>
      <c r="D154" s="49">
        <v>44.0</v>
      </c>
      <c r="E154" s="50">
        <v>2.99</v>
      </c>
      <c r="F154" s="50">
        <f t="shared" si="8"/>
        <v>131.56</v>
      </c>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63" t="s">
        <v>2811</v>
      </c>
      <c r="C155" s="49" t="s">
        <v>2810</v>
      </c>
      <c r="D155" s="49">
        <v>4.0</v>
      </c>
      <c r="E155" s="50">
        <v>69.9958</v>
      </c>
      <c r="F155" s="50">
        <f t="shared" si="8"/>
        <v>279.9832</v>
      </c>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63" t="s">
        <v>2812</v>
      </c>
      <c r="C156" s="49" t="s">
        <v>713</v>
      </c>
      <c r="D156" s="49">
        <v>2.0</v>
      </c>
      <c r="E156" s="50">
        <v>39.99</v>
      </c>
      <c r="F156" s="50">
        <f t="shared" si="8"/>
        <v>79.98</v>
      </c>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63" t="s">
        <v>2813</v>
      </c>
      <c r="C157" s="49" t="s">
        <v>713</v>
      </c>
      <c r="D157" s="49">
        <v>1.0</v>
      </c>
      <c r="E157" s="50">
        <v>35.99</v>
      </c>
      <c r="F157" s="50">
        <f t="shared" si="8"/>
        <v>35.99</v>
      </c>
      <c r="G157" s="52"/>
      <c r="H157" s="54">
        <f>sum(F154:F157)</f>
        <v>527.5132</v>
      </c>
      <c r="I157" s="52"/>
      <c r="J157" s="52"/>
      <c r="K157" s="52"/>
      <c r="L157" s="52"/>
      <c r="M157" s="52"/>
      <c r="N157" s="52"/>
      <c r="O157" s="52"/>
      <c r="P157" s="52"/>
      <c r="Q157" s="52"/>
      <c r="R157" s="52"/>
      <c r="S157" s="52"/>
      <c r="T157" s="52"/>
      <c r="U157" s="52"/>
      <c r="V157" s="52"/>
      <c r="W157" s="52"/>
      <c r="X157" s="52"/>
      <c r="Y157" s="52"/>
      <c r="Z157" s="52"/>
      <c r="AA157" s="52"/>
      <c r="AB157" s="52"/>
      <c r="AC157" s="52"/>
    </row>
    <row r="158">
      <c r="A158" s="48">
        <v>44061.0</v>
      </c>
      <c r="B158" s="63" t="s">
        <v>2814</v>
      </c>
      <c r="C158" s="52"/>
      <c r="D158" s="49">
        <v>1.0</v>
      </c>
      <c r="E158" s="50">
        <v>61.99</v>
      </c>
      <c r="F158" s="50">
        <f t="shared" si="8"/>
        <v>61.99</v>
      </c>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92" t="s">
        <v>2815</v>
      </c>
      <c r="C159" s="49" t="s">
        <v>2816</v>
      </c>
      <c r="D159" s="49">
        <v>1.0</v>
      </c>
      <c r="E159" s="50">
        <v>33.99</v>
      </c>
      <c r="F159" s="50">
        <f t="shared" si="8"/>
        <v>33.99</v>
      </c>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63" t="s">
        <v>2817</v>
      </c>
      <c r="C160" s="52"/>
      <c r="D160" s="49">
        <v>1.0</v>
      </c>
      <c r="E160" s="50">
        <v>34.99</v>
      </c>
      <c r="F160" s="50">
        <f t="shared" si="8"/>
        <v>34.99</v>
      </c>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93" t="s">
        <v>2818</v>
      </c>
      <c r="C161" s="52"/>
      <c r="D161" s="52"/>
      <c r="E161" s="52"/>
      <c r="F161" s="49">
        <f t="shared" si="8"/>
        <v>0</v>
      </c>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63" t="s">
        <v>2819</v>
      </c>
      <c r="C162" s="52"/>
      <c r="D162" s="49">
        <v>1.0</v>
      </c>
      <c r="E162" s="50">
        <v>44.49</v>
      </c>
      <c r="F162" s="50">
        <f t="shared" si="8"/>
        <v>44.49</v>
      </c>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93" t="s">
        <v>2820</v>
      </c>
      <c r="C163" s="52"/>
      <c r="D163" s="49">
        <v>1.0</v>
      </c>
      <c r="E163" s="50">
        <v>17.99</v>
      </c>
      <c r="F163" s="50">
        <f t="shared" si="8"/>
        <v>17.99</v>
      </c>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94" t="s">
        <v>2665</v>
      </c>
      <c r="C164" s="52"/>
      <c r="D164" s="49">
        <v>1.0</v>
      </c>
      <c r="E164" s="50">
        <v>17.99</v>
      </c>
      <c r="F164" s="50">
        <f t="shared" si="8"/>
        <v>17.99</v>
      </c>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63" t="s">
        <v>2821</v>
      </c>
      <c r="C165" s="52"/>
      <c r="D165" s="49">
        <v>1.0</v>
      </c>
      <c r="E165" s="50">
        <v>18.49</v>
      </c>
      <c r="F165" s="50">
        <f t="shared" si="8"/>
        <v>18.49</v>
      </c>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63" t="s">
        <v>2822</v>
      </c>
      <c r="C166" s="52"/>
      <c r="D166" s="49">
        <v>1.0</v>
      </c>
      <c r="E166" s="50">
        <v>9.99</v>
      </c>
      <c r="F166" s="50">
        <f t="shared" si="8"/>
        <v>9.99</v>
      </c>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63" t="s">
        <v>2823</v>
      </c>
      <c r="C167" s="52"/>
      <c r="D167" s="49">
        <v>1.0</v>
      </c>
      <c r="E167" s="50">
        <v>38.99</v>
      </c>
      <c r="F167" s="50">
        <f t="shared" si="8"/>
        <v>38.99</v>
      </c>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63" t="s">
        <v>2824</v>
      </c>
      <c r="C168" s="52"/>
      <c r="D168" s="49">
        <v>1.0</v>
      </c>
      <c r="E168" s="50">
        <v>9.99</v>
      </c>
      <c r="F168" s="50">
        <f t="shared" si="8"/>
        <v>9.99</v>
      </c>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63" t="s">
        <v>2825</v>
      </c>
      <c r="C169" s="52"/>
      <c r="D169" s="49">
        <v>1.0</v>
      </c>
      <c r="E169" s="52"/>
      <c r="F169" s="49">
        <f t="shared" si="8"/>
        <v>0</v>
      </c>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63" t="s">
        <v>2826</v>
      </c>
      <c r="C170" s="52"/>
      <c r="D170" s="49">
        <v>1.0</v>
      </c>
      <c r="E170" s="50">
        <v>34.99</v>
      </c>
      <c r="F170" s="50">
        <f t="shared" si="8"/>
        <v>34.99</v>
      </c>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63" t="s">
        <v>2827</v>
      </c>
      <c r="C171" s="52"/>
      <c r="D171" s="49">
        <v>1.0</v>
      </c>
      <c r="E171" s="50">
        <v>44.99</v>
      </c>
      <c r="F171" s="50">
        <f t="shared" si="8"/>
        <v>44.99</v>
      </c>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63" t="s">
        <v>2828</v>
      </c>
      <c r="C172" s="52"/>
      <c r="D172" s="49">
        <v>1.0</v>
      </c>
      <c r="E172" s="52"/>
      <c r="F172" s="49">
        <f t="shared" si="8"/>
        <v>0</v>
      </c>
      <c r="G172" s="52"/>
      <c r="H172" s="54">
        <f>sum(F158:F172)</f>
        <v>368.88</v>
      </c>
      <c r="I172" s="52"/>
      <c r="J172" s="52"/>
      <c r="K172" s="52"/>
      <c r="L172" s="52"/>
      <c r="M172" s="52"/>
      <c r="N172" s="52"/>
      <c r="O172" s="52"/>
      <c r="P172" s="52"/>
      <c r="Q172" s="52"/>
      <c r="R172" s="52"/>
      <c r="S172" s="52"/>
      <c r="T172" s="52"/>
      <c r="U172" s="52"/>
      <c r="V172" s="52"/>
      <c r="W172" s="52"/>
      <c r="X172" s="52"/>
      <c r="Y172" s="52"/>
      <c r="Z172" s="52"/>
      <c r="AA172" s="52"/>
      <c r="AB172" s="52"/>
      <c r="AC172" s="52"/>
    </row>
    <row r="173">
      <c r="A173" s="48">
        <v>44065.0</v>
      </c>
      <c r="B173" s="63" t="s">
        <v>2829</v>
      </c>
      <c r="C173" s="52"/>
      <c r="D173" s="49">
        <v>1.0</v>
      </c>
      <c r="E173" s="50">
        <v>28.79</v>
      </c>
      <c r="F173" s="50">
        <f t="shared" si="8"/>
        <v>28.79</v>
      </c>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63" t="s">
        <v>2830</v>
      </c>
      <c r="C174" s="52"/>
      <c r="D174" s="49">
        <v>1.0</v>
      </c>
      <c r="E174" s="50">
        <v>11.99</v>
      </c>
      <c r="F174" s="50">
        <f t="shared" si="8"/>
        <v>11.99</v>
      </c>
      <c r="G174" s="52"/>
      <c r="H174" s="54">
        <f>sum(F173:F174)</f>
        <v>40.78</v>
      </c>
      <c r="I174" s="52"/>
      <c r="J174" s="52"/>
      <c r="K174" s="52"/>
      <c r="L174" s="52"/>
      <c r="M174" s="52"/>
      <c r="N174" s="52"/>
      <c r="O174" s="52"/>
      <c r="P174" s="52"/>
      <c r="Q174" s="52"/>
      <c r="R174" s="52"/>
      <c r="S174" s="52"/>
      <c r="T174" s="52"/>
      <c r="U174" s="52"/>
      <c r="V174" s="52"/>
      <c r="W174" s="52"/>
      <c r="X174" s="52"/>
      <c r="Y174" s="52"/>
      <c r="Z174" s="52"/>
      <c r="AA174" s="52"/>
      <c r="AB174" s="52"/>
      <c r="AC174" s="52"/>
    </row>
    <row r="175">
      <c r="A175" s="48">
        <v>44066.0</v>
      </c>
      <c r="B175" s="63" t="s">
        <v>2831</v>
      </c>
      <c r="C175" s="49" t="s">
        <v>2832</v>
      </c>
      <c r="D175" s="49">
        <v>1.0</v>
      </c>
      <c r="E175" s="50">
        <v>46.99</v>
      </c>
      <c r="F175" s="50">
        <f t="shared" si="8"/>
        <v>46.99</v>
      </c>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63" t="s">
        <v>2833</v>
      </c>
      <c r="C176" s="49" t="s">
        <v>2832</v>
      </c>
      <c r="D176" s="49">
        <v>1.0</v>
      </c>
      <c r="E176" s="50">
        <v>61.99</v>
      </c>
      <c r="F176" s="50">
        <f t="shared" si="8"/>
        <v>61.99</v>
      </c>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63" t="s">
        <v>2834</v>
      </c>
      <c r="C177" s="49" t="s">
        <v>2832</v>
      </c>
      <c r="D177" s="49">
        <v>1.0</v>
      </c>
      <c r="E177" s="50">
        <v>18.99</v>
      </c>
      <c r="F177" s="50">
        <f t="shared" si="8"/>
        <v>18.99</v>
      </c>
      <c r="G177" s="52"/>
      <c r="H177" s="54">
        <f>sum(F175:F177)</f>
        <v>127.97</v>
      </c>
      <c r="I177" s="52"/>
      <c r="J177" s="52"/>
      <c r="K177" s="52"/>
      <c r="L177" s="52"/>
      <c r="M177" s="52"/>
      <c r="N177" s="52"/>
      <c r="O177" s="52"/>
      <c r="P177" s="52"/>
      <c r="Q177" s="52"/>
      <c r="R177" s="52"/>
      <c r="S177" s="52"/>
      <c r="T177" s="52"/>
      <c r="U177" s="52"/>
      <c r="V177" s="52"/>
      <c r="W177" s="52"/>
      <c r="X177" s="52"/>
      <c r="Y177" s="52"/>
      <c r="Z177" s="52"/>
      <c r="AA177" s="52"/>
      <c r="AB177" s="52"/>
      <c r="AC177" s="52"/>
    </row>
    <row r="178">
      <c r="A178" s="48">
        <v>44070.0</v>
      </c>
      <c r="B178" s="63" t="s">
        <v>2835</v>
      </c>
      <c r="C178" s="49" t="s">
        <v>713</v>
      </c>
      <c r="D178" s="49">
        <v>24.0</v>
      </c>
      <c r="E178" s="50">
        <v>44.99</v>
      </c>
      <c r="F178" s="50">
        <f t="shared" si="8"/>
        <v>1079.76</v>
      </c>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63" t="s">
        <v>2836</v>
      </c>
      <c r="C179" s="49" t="s">
        <v>713</v>
      </c>
      <c r="D179" s="49">
        <v>7.0</v>
      </c>
      <c r="E179" s="50">
        <v>34.99</v>
      </c>
      <c r="F179" s="50">
        <f t="shared" si="8"/>
        <v>244.93</v>
      </c>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63" t="s">
        <v>2837</v>
      </c>
      <c r="C180" s="49" t="s">
        <v>713</v>
      </c>
      <c r="D180" s="49">
        <v>4.0</v>
      </c>
      <c r="E180" s="50">
        <v>29.99</v>
      </c>
      <c r="F180" s="50">
        <f t="shared" si="8"/>
        <v>119.96</v>
      </c>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63" t="s">
        <v>2838</v>
      </c>
      <c r="C181" s="49" t="s">
        <v>713</v>
      </c>
      <c r="D181" s="49">
        <v>4.0</v>
      </c>
      <c r="E181" s="50">
        <v>26.99</v>
      </c>
      <c r="F181" s="50">
        <f t="shared" si="8"/>
        <v>107.96</v>
      </c>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63" t="s">
        <v>2839</v>
      </c>
      <c r="C182" s="49" t="s">
        <v>713</v>
      </c>
      <c r="D182" s="49">
        <v>1.0</v>
      </c>
      <c r="E182" s="50">
        <v>9.99</v>
      </c>
      <c r="F182" s="50">
        <f t="shared" si="8"/>
        <v>9.99</v>
      </c>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63" t="s">
        <v>2840</v>
      </c>
      <c r="C183" s="49" t="s">
        <v>713</v>
      </c>
      <c r="D183" s="49">
        <v>2.0</v>
      </c>
      <c r="E183" s="50">
        <v>19.99</v>
      </c>
      <c r="F183" s="50">
        <f t="shared" si="8"/>
        <v>39.98</v>
      </c>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63" t="s">
        <v>2841</v>
      </c>
      <c r="C184" s="49" t="s">
        <v>713</v>
      </c>
      <c r="D184" s="49">
        <v>7.0</v>
      </c>
      <c r="E184" s="50">
        <v>21.99</v>
      </c>
      <c r="F184" s="50">
        <f t="shared" si="8"/>
        <v>153.93</v>
      </c>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63" t="s">
        <v>2842</v>
      </c>
      <c r="C185" s="49" t="s">
        <v>713</v>
      </c>
      <c r="D185" s="49">
        <v>4.0</v>
      </c>
      <c r="E185" s="50">
        <v>21.99</v>
      </c>
      <c r="F185" s="50">
        <f t="shared" si="8"/>
        <v>87.96</v>
      </c>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63" t="s">
        <v>2843</v>
      </c>
      <c r="C186" s="49" t="s">
        <v>713</v>
      </c>
      <c r="D186" s="49">
        <v>2.0</v>
      </c>
      <c r="E186" s="50">
        <v>24.99</v>
      </c>
      <c r="F186" s="50">
        <f t="shared" si="8"/>
        <v>49.98</v>
      </c>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63" t="s">
        <v>2844</v>
      </c>
      <c r="C187" s="49" t="s">
        <v>713</v>
      </c>
      <c r="D187" s="49">
        <v>9.0</v>
      </c>
      <c r="E187" s="50">
        <v>26.99</v>
      </c>
      <c r="F187" s="50">
        <f t="shared" si="8"/>
        <v>242.91</v>
      </c>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63" t="s">
        <v>2845</v>
      </c>
      <c r="C188" s="49" t="s">
        <v>713</v>
      </c>
      <c r="D188" s="49">
        <v>1.0</v>
      </c>
      <c r="E188" s="50">
        <v>9.99</v>
      </c>
      <c r="F188" s="50">
        <f t="shared" si="8"/>
        <v>9.99</v>
      </c>
      <c r="G188" s="52"/>
      <c r="H188" s="54">
        <f>sum(F178:F188)</f>
        <v>2147.35</v>
      </c>
      <c r="I188" s="52">
        <f>sum(D178:D188)</f>
        <v>65</v>
      </c>
      <c r="J188" s="52"/>
      <c r="K188" s="52"/>
      <c r="L188" s="52"/>
      <c r="M188" s="52"/>
      <c r="N188" s="52"/>
      <c r="O188" s="52"/>
      <c r="P188" s="52"/>
      <c r="Q188" s="52"/>
      <c r="R188" s="52"/>
      <c r="S188" s="52"/>
      <c r="T188" s="52"/>
      <c r="U188" s="52"/>
      <c r="V188" s="52"/>
      <c r="W188" s="52"/>
      <c r="X188" s="52"/>
      <c r="Y188" s="52"/>
      <c r="Z188" s="52"/>
      <c r="AA188" s="52"/>
      <c r="AB188" s="52"/>
      <c r="AC188" s="52"/>
    </row>
    <row r="189">
      <c r="A189" s="48">
        <v>44087.0</v>
      </c>
      <c r="B189" s="63" t="s">
        <v>2846</v>
      </c>
      <c r="C189" s="49" t="s">
        <v>2847</v>
      </c>
      <c r="D189" s="49">
        <v>1.0</v>
      </c>
      <c r="E189" s="50">
        <v>41.99</v>
      </c>
      <c r="F189" s="50">
        <f t="shared" si="8"/>
        <v>41.99</v>
      </c>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63" t="s">
        <v>2848</v>
      </c>
      <c r="C190" s="49" t="s">
        <v>2849</v>
      </c>
      <c r="D190" s="49">
        <v>1.0</v>
      </c>
      <c r="E190" s="50">
        <v>5.79</v>
      </c>
      <c r="F190" s="50">
        <f t="shared" si="8"/>
        <v>5.79</v>
      </c>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63" t="s">
        <v>2850</v>
      </c>
      <c r="C191" s="49" t="s">
        <v>730</v>
      </c>
      <c r="D191" s="49">
        <v>1.0</v>
      </c>
      <c r="E191" s="50">
        <v>4.99</v>
      </c>
      <c r="F191" s="50">
        <f t="shared" si="8"/>
        <v>4.99</v>
      </c>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63" t="s">
        <v>2851</v>
      </c>
      <c r="C192" s="49" t="s">
        <v>2847</v>
      </c>
      <c r="D192" s="49">
        <v>1.0</v>
      </c>
      <c r="E192" s="50">
        <v>19.99</v>
      </c>
      <c r="F192" s="50">
        <f t="shared" si="8"/>
        <v>19.99</v>
      </c>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63" t="s">
        <v>2852</v>
      </c>
      <c r="C193" s="49" t="s">
        <v>2853</v>
      </c>
      <c r="D193" s="49">
        <v>1.0</v>
      </c>
      <c r="E193" s="50">
        <v>9.99</v>
      </c>
      <c r="F193" s="50">
        <f t="shared" si="8"/>
        <v>9.99</v>
      </c>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63" t="s">
        <v>2854</v>
      </c>
      <c r="C194" s="52"/>
      <c r="D194" s="49">
        <v>1.0</v>
      </c>
      <c r="E194" s="50">
        <v>35.99</v>
      </c>
      <c r="F194" s="50">
        <f t="shared" si="8"/>
        <v>35.99</v>
      </c>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63" t="s">
        <v>2855</v>
      </c>
      <c r="C195" s="52"/>
      <c r="D195" s="49">
        <v>24.0</v>
      </c>
      <c r="E195" s="50">
        <v>1.29</v>
      </c>
      <c r="F195" s="50">
        <f t="shared" si="8"/>
        <v>30.96</v>
      </c>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63" t="s">
        <v>2856</v>
      </c>
      <c r="C196" s="52"/>
      <c r="D196" s="49">
        <v>1.0</v>
      </c>
      <c r="E196" s="50">
        <v>19.99</v>
      </c>
      <c r="F196" s="50">
        <f t="shared" si="8"/>
        <v>19.99</v>
      </c>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63" t="s">
        <v>2857</v>
      </c>
      <c r="C197" s="52"/>
      <c r="D197" s="49">
        <v>2.0</v>
      </c>
      <c r="E197" s="50">
        <v>5.99</v>
      </c>
      <c r="F197" s="50">
        <f t="shared" si="8"/>
        <v>11.98</v>
      </c>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63" t="s">
        <v>2858</v>
      </c>
      <c r="C198" s="52"/>
      <c r="D198" s="49">
        <v>1.0</v>
      </c>
      <c r="E198" s="50">
        <v>4.99</v>
      </c>
      <c r="F198" s="50">
        <f t="shared" si="8"/>
        <v>4.99</v>
      </c>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63" t="s">
        <v>2859</v>
      </c>
      <c r="C199" s="52"/>
      <c r="D199" s="49">
        <v>1.0</v>
      </c>
      <c r="E199" s="50">
        <v>19.99</v>
      </c>
      <c r="F199" s="50">
        <f t="shared" si="8"/>
        <v>19.99</v>
      </c>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63" t="s">
        <v>2860</v>
      </c>
      <c r="C200" s="52"/>
      <c r="D200" s="49">
        <v>1.0</v>
      </c>
      <c r="E200" s="50">
        <v>26.99</v>
      </c>
      <c r="F200" s="50">
        <f t="shared" si="8"/>
        <v>26.99</v>
      </c>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63" t="s">
        <v>2861</v>
      </c>
      <c r="C201" s="52"/>
      <c r="D201" s="49">
        <v>1.0</v>
      </c>
      <c r="E201" s="50">
        <v>26.99</v>
      </c>
      <c r="F201" s="50">
        <f t="shared" si="8"/>
        <v>26.99</v>
      </c>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63" t="s">
        <v>2862</v>
      </c>
      <c r="C202" s="52"/>
      <c r="D202" s="49">
        <v>2.0</v>
      </c>
      <c r="E202" s="50">
        <v>3.99</v>
      </c>
      <c r="F202" s="50">
        <f t="shared" si="8"/>
        <v>7.98</v>
      </c>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63" t="s">
        <v>2863</v>
      </c>
      <c r="C203" s="52"/>
      <c r="D203" s="49">
        <v>1.0</v>
      </c>
      <c r="E203" s="50">
        <v>7.99</v>
      </c>
      <c r="F203" s="50">
        <f t="shared" si="8"/>
        <v>7.99</v>
      </c>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63" t="s">
        <v>2864</v>
      </c>
      <c r="C204" s="52"/>
      <c r="D204" s="49">
        <v>1.0</v>
      </c>
      <c r="E204" s="50">
        <v>19.99</v>
      </c>
      <c r="F204" s="50">
        <f t="shared" si="8"/>
        <v>19.99</v>
      </c>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63" t="s">
        <v>2865</v>
      </c>
      <c r="C205" s="52"/>
      <c r="D205" s="49">
        <v>2.0</v>
      </c>
      <c r="E205" s="50">
        <v>15.49</v>
      </c>
      <c r="F205" s="50">
        <f t="shared" si="8"/>
        <v>30.98</v>
      </c>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63" t="s">
        <v>2866</v>
      </c>
      <c r="C206" s="52"/>
      <c r="D206" s="49">
        <v>2.0</v>
      </c>
      <c r="E206" s="50">
        <v>12.99</v>
      </c>
      <c r="F206" s="50">
        <f t="shared" si="8"/>
        <v>25.98</v>
      </c>
      <c r="G206" s="52"/>
      <c r="H206" s="54">
        <f>sum(F189:F206)</f>
        <v>353.55</v>
      </c>
      <c r="I206" s="52"/>
      <c r="J206" s="52"/>
      <c r="K206" s="52"/>
      <c r="L206" s="52"/>
      <c r="M206" s="52"/>
      <c r="N206" s="52"/>
      <c r="O206" s="52"/>
      <c r="P206" s="52"/>
      <c r="Q206" s="52"/>
      <c r="R206" s="52"/>
      <c r="S206" s="52"/>
      <c r="T206" s="52"/>
      <c r="U206" s="52"/>
      <c r="V206" s="52"/>
      <c r="W206" s="52"/>
      <c r="X206" s="52"/>
      <c r="Y206" s="52"/>
      <c r="Z206" s="52"/>
      <c r="AA206" s="52"/>
      <c r="AB206" s="52"/>
      <c r="AC206" s="52"/>
    </row>
    <row r="207">
      <c r="A207" s="48">
        <v>43878.0</v>
      </c>
      <c r="B207" s="63" t="s">
        <v>2867</v>
      </c>
      <c r="C207" s="52"/>
      <c r="D207" s="49">
        <v>1.0</v>
      </c>
      <c r="E207" s="50">
        <v>68.99</v>
      </c>
      <c r="F207" s="50">
        <f t="shared" si="8"/>
        <v>68.99</v>
      </c>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63" t="s">
        <v>2868</v>
      </c>
      <c r="C208" s="52"/>
      <c r="D208" s="49">
        <v>1.0</v>
      </c>
      <c r="E208" s="50">
        <v>39.99</v>
      </c>
      <c r="F208" s="50">
        <f t="shared" si="8"/>
        <v>39.99</v>
      </c>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63" t="s">
        <v>2869</v>
      </c>
      <c r="C209" s="52"/>
      <c r="D209" s="49">
        <v>1.0</v>
      </c>
      <c r="E209" s="50">
        <v>79.99</v>
      </c>
      <c r="F209" s="50">
        <f t="shared" si="8"/>
        <v>79.99</v>
      </c>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63" t="s">
        <v>2870</v>
      </c>
      <c r="C210" s="52"/>
      <c r="D210" s="49">
        <v>1.0</v>
      </c>
      <c r="E210" s="50">
        <v>7.49</v>
      </c>
      <c r="F210" s="50">
        <f t="shared" si="8"/>
        <v>7.49</v>
      </c>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63" t="s">
        <v>2871</v>
      </c>
      <c r="C211" s="52"/>
      <c r="D211" s="49">
        <v>1.0</v>
      </c>
      <c r="E211" s="50">
        <v>8.99</v>
      </c>
      <c r="F211" s="50">
        <f t="shared" si="8"/>
        <v>8.99</v>
      </c>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63" t="s">
        <v>2872</v>
      </c>
      <c r="C212" s="52"/>
      <c r="D212" s="49">
        <v>1.0</v>
      </c>
      <c r="E212" s="50">
        <v>19.99</v>
      </c>
      <c r="F212" s="50">
        <f t="shared" si="8"/>
        <v>19.99</v>
      </c>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63" t="s">
        <v>2873</v>
      </c>
      <c r="C213" s="52"/>
      <c r="D213" s="49">
        <v>1.0</v>
      </c>
      <c r="E213" s="50">
        <v>14.99</v>
      </c>
      <c r="F213" s="50">
        <f t="shared" si="8"/>
        <v>14.99</v>
      </c>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63" t="s">
        <v>2874</v>
      </c>
      <c r="C214" s="52"/>
      <c r="D214" s="49">
        <v>1.0</v>
      </c>
      <c r="E214" s="50">
        <v>19.99</v>
      </c>
      <c r="F214" s="50">
        <f t="shared" si="8"/>
        <v>19.99</v>
      </c>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63" t="s">
        <v>2875</v>
      </c>
      <c r="C215" s="52"/>
      <c r="D215" s="49">
        <v>1.0</v>
      </c>
      <c r="E215" s="50">
        <v>35.99</v>
      </c>
      <c r="F215" s="50">
        <f t="shared" si="8"/>
        <v>35.99</v>
      </c>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63" t="s">
        <v>2876</v>
      </c>
      <c r="C216" s="52"/>
      <c r="D216" s="49">
        <v>1.0</v>
      </c>
      <c r="E216" s="50">
        <v>24.99</v>
      </c>
      <c r="F216" s="50">
        <f t="shared" si="8"/>
        <v>24.99</v>
      </c>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63" t="s">
        <v>2877</v>
      </c>
      <c r="C217" s="52"/>
      <c r="D217" s="49">
        <v>1.0</v>
      </c>
      <c r="E217" s="50">
        <v>32.99</v>
      </c>
      <c r="F217" s="50">
        <f t="shared" si="8"/>
        <v>32.99</v>
      </c>
      <c r="G217" s="52"/>
      <c r="H217" s="54">
        <f>sum(F207:F217)</f>
        <v>354.39</v>
      </c>
      <c r="I217" s="52"/>
      <c r="J217" s="52"/>
      <c r="K217" s="52"/>
      <c r="L217" s="52"/>
      <c r="M217" s="52"/>
      <c r="N217" s="52"/>
      <c r="O217" s="52"/>
      <c r="P217" s="52"/>
      <c r="Q217" s="52"/>
      <c r="R217" s="52"/>
      <c r="S217" s="52"/>
      <c r="T217" s="52"/>
      <c r="U217" s="52"/>
      <c r="V217" s="52"/>
      <c r="W217" s="52"/>
      <c r="X217" s="52"/>
      <c r="Y217" s="52"/>
      <c r="Z217" s="52"/>
      <c r="AA217" s="52"/>
      <c r="AB217" s="52"/>
      <c r="AC217" s="52"/>
    </row>
    <row r="218">
      <c r="A218" s="48">
        <v>44105.0</v>
      </c>
      <c r="B218" s="63" t="s">
        <v>2878</v>
      </c>
      <c r="C218" s="49" t="s">
        <v>46</v>
      </c>
      <c r="D218" s="49">
        <v>1.0</v>
      </c>
      <c r="E218" s="50">
        <v>24.99</v>
      </c>
      <c r="F218" s="50">
        <f t="shared" si="8"/>
        <v>24.99</v>
      </c>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63" t="s">
        <v>2879</v>
      </c>
      <c r="C219" s="49" t="s">
        <v>46</v>
      </c>
      <c r="D219" s="49">
        <v>1.0</v>
      </c>
      <c r="E219" s="50">
        <v>26.99</v>
      </c>
      <c r="F219" s="50">
        <f t="shared" si="8"/>
        <v>26.99</v>
      </c>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63" t="s">
        <v>2880</v>
      </c>
      <c r="C220" s="49" t="s">
        <v>46</v>
      </c>
      <c r="D220" s="49">
        <v>1.0</v>
      </c>
      <c r="E220" s="50">
        <v>21.99</v>
      </c>
      <c r="F220" s="50">
        <f t="shared" si="8"/>
        <v>21.99</v>
      </c>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63" t="s">
        <v>2881</v>
      </c>
      <c r="C221" s="49" t="s">
        <v>46</v>
      </c>
      <c r="D221" s="49">
        <v>1.0</v>
      </c>
      <c r="E221" s="50">
        <v>18.99</v>
      </c>
      <c r="F221" s="50">
        <f t="shared" si="8"/>
        <v>18.99</v>
      </c>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63" t="s">
        <v>2882</v>
      </c>
      <c r="C222" s="49" t="s">
        <v>2883</v>
      </c>
      <c r="D222" s="49">
        <v>1.0</v>
      </c>
      <c r="E222" s="50">
        <v>22.99</v>
      </c>
      <c r="F222" s="52"/>
      <c r="G222" s="54">
        <f>multiply(D222, E222)</f>
        <v>22.99</v>
      </c>
      <c r="H222" s="54">
        <f>sum(F218:G222)</f>
        <v>115.95</v>
      </c>
      <c r="I222" s="52"/>
      <c r="J222" s="52"/>
      <c r="K222" s="52"/>
      <c r="L222" s="52"/>
      <c r="M222" s="52"/>
      <c r="N222" s="52"/>
      <c r="O222" s="52"/>
      <c r="P222" s="52"/>
      <c r="Q222" s="52"/>
      <c r="R222" s="52"/>
      <c r="S222" s="52"/>
      <c r="T222" s="52"/>
      <c r="U222" s="52"/>
      <c r="V222" s="52"/>
      <c r="W222" s="52"/>
      <c r="X222" s="52"/>
      <c r="Y222" s="52"/>
      <c r="Z222" s="52"/>
      <c r="AA222" s="52"/>
      <c r="AB222" s="52"/>
      <c r="AC222" s="52"/>
    </row>
    <row r="223">
      <c r="A223" s="48">
        <v>44112.0</v>
      </c>
      <c r="B223" s="63" t="s">
        <v>2884</v>
      </c>
      <c r="C223" s="52"/>
      <c r="D223" s="49">
        <v>1.0</v>
      </c>
      <c r="E223" s="50">
        <v>11.99</v>
      </c>
      <c r="F223" s="50">
        <f t="shared" ref="F223:F251" si="9">MULTIPLY(D223, E223)</f>
        <v>11.99</v>
      </c>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63" t="s">
        <v>2885</v>
      </c>
      <c r="C224" s="52"/>
      <c r="D224" s="49">
        <v>1.0</v>
      </c>
      <c r="E224" s="50">
        <v>13.99</v>
      </c>
      <c r="F224" s="50">
        <f t="shared" si="9"/>
        <v>13.99</v>
      </c>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63" t="s">
        <v>2886</v>
      </c>
      <c r="C225" s="52"/>
      <c r="D225" s="49">
        <v>1.0</v>
      </c>
      <c r="E225" s="50">
        <v>31.99</v>
      </c>
      <c r="F225" s="50">
        <f t="shared" si="9"/>
        <v>31.99</v>
      </c>
      <c r="G225" s="52"/>
      <c r="H225" s="54">
        <f>sum(F223:F225)</f>
        <v>57.97</v>
      </c>
      <c r="I225" s="52"/>
      <c r="J225" s="52"/>
      <c r="K225" s="52"/>
      <c r="L225" s="52"/>
      <c r="M225" s="52"/>
      <c r="N225" s="52"/>
      <c r="O225" s="52"/>
      <c r="P225" s="52"/>
      <c r="Q225" s="52"/>
      <c r="R225" s="52"/>
      <c r="S225" s="52"/>
      <c r="T225" s="52"/>
      <c r="U225" s="52"/>
      <c r="V225" s="52"/>
      <c r="W225" s="52"/>
      <c r="X225" s="52"/>
      <c r="Y225" s="52"/>
      <c r="Z225" s="52"/>
      <c r="AA225" s="52"/>
      <c r="AB225" s="52"/>
      <c r="AC225" s="52"/>
    </row>
    <row r="226">
      <c r="A226" s="48">
        <v>44115.0</v>
      </c>
      <c r="B226" s="63" t="s">
        <v>2887</v>
      </c>
      <c r="C226" s="52"/>
      <c r="D226" s="49">
        <v>1.0</v>
      </c>
      <c r="E226" s="50">
        <v>13.99</v>
      </c>
      <c r="F226" s="50">
        <f t="shared" si="9"/>
        <v>13.99</v>
      </c>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63" t="s">
        <v>2888</v>
      </c>
      <c r="C227" s="52"/>
      <c r="D227" s="49">
        <v>1.0</v>
      </c>
      <c r="E227" s="50">
        <v>11.79</v>
      </c>
      <c r="F227" s="50">
        <f t="shared" si="9"/>
        <v>11.79</v>
      </c>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63" t="s">
        <v>2889</v>
      </c>
      <c r="C228" s="52"/>
      <c r="D228" s="49">
        <v>1.0</v>
      </c>
      <c r="E228" s="50">
        <v>12.99</v>
      </c>
      <c r="F228" s="50">
        <f t="shared" si="9"/>
        <v>12.99</v>
      </c>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63" t="s">
        <v>2890</v>
      </c>
      <c r="C229" s="52"/>
      <c r="D229" s="49">
        <v>1.0</v>
      </c>
      <c r="E229" s="50">
        <v>13.99</v>
      </c>
      <c r="F229" s="50">
        <f t="shared" si="9"/>
        <v>13.99</v>
      </c>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63" t="s">
        <v>2891</v>
      </c>
      <c r="C230" s="52"/>
      <c r="D230" s="49">
        <v>1.0</v>
      </c>
      <c r="E230" s="50">
        <v>1.29</v>
      </c>
      <c r="F230" s="50">
        <f t="shared" si="9"/>
        <v>1.29</v>
      </c>
      <c r="G230" s="52"/>
      <c r="H230" s="54">
        <f>sum(F226:F230)</f>
        <v>54.05</v>
      </c>
      <c r="I230" s="52"/>
      <c r="J230" s="52"/>
      <c r="K230" s="52"/>
      <c r="L230" s="52"/>
      <c r="M230" s="52"/>
      <c r="N230" s="52"/>
      <c r="O230" s="52"/>
      <c r="P230" s="52"/>
      <c r="Q230" s="52"/>
      <c r="R230" s="52"/>
      <c r="S230" s="52"/>
      <c r="T230" s="52"/>
      <c r="U230" s="52"/>
      <c r="V230" s="52"/>
      <c r="W230" s="52"/>
      <c r="X230" s="52"/>
      <c r="Y230" s="52"/>
      <c r="Z230" s="52"/>
      <c r="AA230" s="52"/>
      <c r="AB230" s="52"/>
      <c r="AC230" s="52"/>
    </row>
    <row r="231">
      <c r="A231" s="48">
        <v>44129.0</v>
      </c>
      <c r="B231" s="63" t="s">
        <v>2892</v>
      </c>
      <c r="C231" s="52"/>
      <c r="D231" s="49">
        <v>1.0</v>
      </c>
      <c r="E231" s="50">
        <v>2.47</v>
      </c>
      <c r="F231" s="50">
        <f t="shared" si="9"/>
        <v>2.47</v>
      </c>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63" t="s">
        <v>2893</v>
      </c>
      <c r="C232" s="52"/>
      <c r="D232" s="49">
        <v>1.0</v>
      </c>
      <c r="E232" s="50">
        <v>8.99</v>
      </c>
      <c r="F232" s="50">
        <f t="shared" si="9"/>
        <v>8.99</v>
      </c>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63" t="s">
        <v>2894</v>
      </c>
      <c r="C233" s="52"/>
      <c r="D233" s="49">
        <v>1.0</v>
      </c>
      <c r="E233" s="50">
        <v>11.67</v>
      </c>
      <c r="F233" s="50">
        <f t="shared" si="9"/>
        <v>11.67</v>
      </c>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63" t="s">
        <v>2895</v>
      </c>
      <c r="C234" s="52"/>
      <c r="D234" s="49">
        <v>1.0</v>
      </c>
      <c r="E234" s="50">
        <v>11.49</v>
      </c>
      <c r="F234" s="50">
        <f t="shared" si="9"/>
        <v>11.49</v>
      </c>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63" t="s">
        <v>2896</v>
      </c>
      <c r="C235" s="52"/>
      <c r="D235" s="49">
        <v>1.0</v>
      </c>
      <c r="E235" s="50">
        <v>53.99</v>
      </c>
      <c r="F235" s="50">
        <f t="shared" si="9"/>
        <v>53.99</v>
      </c>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63" t="s">
        <v>2897</v>
      </c>
      <c r="C236" s="52"/>
      <c r="D236" s="49">
        <v>1.0</v>
      </c>
      <c r="E236" s="50">
        <v>16.99</v>
      </c>
      <c r="F236" s="50">
        <f t="shared" si="9"/>
        <v>16.99</v>
      </c>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63" t="s">
        <v>2898</v>
      </c>
      <c r="C237" s="52"/>
      <c r="D237" s="49">
        <v>1.0</v>
      </c>
      <c r="E237" s="50">
        <v>13.99</v>
      </c>
      <c r="F237" s="50">
        <f t="shared" si="9"/>
        <v>13.99</v>
      </c>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63" t="s">
        <v>2899</v>
      </c>
      <c r="C238" s="52"/>
      <c r="D238" s="49">
        <v>1.0</v>
      </c>
      <c r="E238" s="50">
        <v>17.99</v>
      </c>
      <c r="F238" s="50">
        <f t="shared" si="9"/>
        <v>17.99</v>
      </c>
      <c r="G238" s="52"/>
      <c r="H238" s="54">
        <f>sum(F231:F238)</f>
        <v>137.58</v>
      </c>
      <c r="I238" s="52"/>
      <c r="J238" s="52"/>
      <c r="K238" s="52"/>
      <c r="L238" s="52"/>
      <c r="M238" s="52"/>
      <c r="N238" s="52"/>
      <c r="O238" s="52"/>
      <c r="P238" s="52"/>
      <c r="Q238" s="52"/>
      <c r="R238" s="52"/>
      <c r="S238" s="52"/>
      <c r="T238" s="52"/>
      <c r="U238" s="52"/>
      <c r="V238" s="52"/>
      <c r="W238" s="52"/>
      <c r="X238" s="52"/>
      <c r="Y238" s="52"/>
      <c r="Z238" s="52"/>
      <c r="AA238" s="52"/>
      <c r="AB238" s="52"/>
      <c r="AC238" s="52"/>
    </row>
    <row r="239">
      <c r="A239" s="48">
        <v>44141.0</v>
      </c>
      <c r="B239" s="63" t="s">
        <v>2900</v>
      </c>
      <c r="C239" s="49" t="s">
        <v>2901</v>
      </c>
      <c r="D239" s="49">
        <v>2.0</v>
      </c>
      <c r="E239" s="50">
        <v>15.99</v>
      </c>
      <c r="F239" s="50">
        <f t="shared" si="9"/>
        <v>31.98</v>
      </c>
      <c r="G239" s="52"/>
      <c r="H239" s="54">
        <f>F239</f>
        <v>31.98</v>
      </c>
      <c r="I239" s="52"/>
      <c r="J239" s="52"/>
      <c r="K239" s="52"/>
      <c r="L239" s="52"/>
      <c r="M239" s="52"/>
      <c r="N239" s="52"/>
      <c r="O239" s="52"/>
      <c r="P239" s="52"/>
      <c r="Q239" s="52"/>
      <c r="R239" s="52"/>
      <c r="S239" s="52"/>
      <c r="T239" s="52"/>
      <c r="U239" s="52"/>
      <c r="V239" s="52"/>
      <c r="W239" s="52"/>
      <c r="X239" s="52"/>
      <c r="Y239" s="52"/>
      <c r="Z239" s="52"/>
      <c r="AA239" s="52"/>
      <c r="AB239" s="52"/>
      <c r="AC239" s="52"/>
    </row>
    <row r="240">
      <c r="A240" s="48">
        <v>44165.0</v>
      </c>
      <c r="B240" s="63" t="s">
        <v>2902</v>
      </c>
      <c r="C240" s="52"/>
      <c r="D240" s="49">
        <v>2.0</v>
      </c>
      <c r="E240" s="50">
        <v>9.99</v>
      </c>
      <c r="F240" s="50">
        <f t="shared" si="9"/>
        <v>19.98</v>
      </c>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63" t="s">
        <v>2903</v>
      </c>
      <c r="C241" s="52"/>
      <c r="D241" s="49">
        <v>1.0</v>
      </c>
      <c r="E241" s="50">
        <v>10.99</v>
      </c>
      <c r="F241" s="50">
        <f t="shared" si="9"/>
        <v>10.99</v>
      </c>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63" t="s">
        <v>2904</v>
      </c>
      <c r="C242" s="52"/>
      <c r="D242" s="49">
        <v>4.0</v>
      </c>
      <c r="E242" s="50">
        <v>3.69</v>
      </c>
      <c r="F242" s="50">
        <f t="shared" si="9"/>
        <v>14.76</v>
      </c>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63" t="s">
        <v>2905</v>
      </c>
      <c r="C243" s="52"/>
      <c r="D243" s="49">
        <v>1.0</v>
      </c>
      <c r="E243" s="50">
        <v>19.99</v>
      </c>
      <c r="F243" s="50">
        <f t="shared" si="9"/>
        <v>19.99</v>
      </c>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63" t="s">
        <v>2906</v>
      </c>
      <c r="C244" s="52"/>
      <c r="D244" s="49">
        <v>1.0</v>
      </c>
      <c r="E244" s="50">
        <v>32.99</v>
      </c>
      <c r="F244" s="50">
        <f t="shared" si="9"/>
        <v>32.99</v>
      </c>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63" t="s">
        <v>2907</v>
      </c>
      <c r="C245" s="49" t="s">
        <v>2908</v>
      </c>
      <c r="D245" s="49">
        <v>1.0</v>
      </c>
      <c r="E245" s="50">
        <v>13.99</v>
      </c>
      <c r="F245" s="50">
        <f t="shared" si="9"/>
        <v>13.99</v>
      </c>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63" t="s">
        <v>2909</v>
      </c>
      <c r="C246" s="52"/>
      <c r="D246" s="49">
        <v>1.0</v>
      </c>
      <c r="E246" s="50">
        <v>6.29</v>
      </c>
      <c r="F246" s="50">
        <f t="shared" si="9"/>
        <v>6.29</v>
      </c>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63" t="s">
        <v>2820</v>
      </c>
      <c r="C247" s="52"/>
      <c r="D247" s="49">
        <v>1.0</v>
      </c>
      <c r="E247" s="50">
        <v>17.99</v>
      </c>
      <c r="F247" s="50">
        <f t="shared" si="9"/>
        <v>17.99</v>
      </c>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63" t="s">
        <v>2910</v>
      </c>
      <c r="C248" s="52"/>
      <c r="D248" s="49">
        <v>1.0</v>
      </c>
      <c r="E248" s="50">
        <v>11.99</v>
      </c>
      <c r="F248" s="50">
        <f t="shared" si="9"/>
        <v>11.99</v>
      </c>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63" t="s">
        <v>2911</v>
      </c>
      <c r="C249" s="52"/>
      <c r="D249" s="49">
        <v>16.0</v>
      </c>
      <c r="E249" s="50">
        <v>0.89</v>
      </c>
      <c r="F249" s="50">
        <f t="shared" si="9"/>
        <v>14.24</v>
      </c>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63" t="s">
        <v>2912</v>
      </c>
      <c r="C250" s="52"/>
      <c r="D250" s="49">
        <v>3.0</v>
      </c>
      <c r="E250" s="50">
        <v>41.99</v>
      </c>
      <c r="F250" s="50">
        <f t="shared" si="9"/>
        <v>125.97</v>
      </c>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63" t="s">
        <v>2913</v>
      </c>
      <c r="C251" s="52"/>
      <c r="D251" s="49">
        <v>1.0</v>
      </c>
      <c r="E251" s="50">
        <v>17.99</v>
      </c>
      <c r="F251" s="50">
        <f t="shared" si="9"/>
        <v>17.99</v>
      </c>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63" t="s">
        <v>2914</v>
      </c>
      <c r="C252" s="49" t="s">
        <v>2915</v>
      </c>
      <c r="D252" s="49">
        <v>2.0</v>
      </c>
      <c r="E252" s="50">
        <v>21.99</v>
      </c>
      <c r="F252" s="52"/>
      <c r="G252" s="54">
        <f>multiply(D252, E252)</f>
        <v>43.98</v>
      </c>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63" t="s">
        <v>2916</v>
      </c>
      <c r="C253" s="52"/>
      <c r="D253" s="49">
        <v>1.0</v>
      </c>
      <c r="E253" s="50">
        <v>73.99</v>
      </c>
      <c r="F253" s="50">
        <f t="shared" ref="F253:F267" si="10">MULTIPLY(D253, E253)</f>
        <v>73.99</v>
      </c>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63" t="s">
        <v>2917</v>
      </c>
      <c r="C254" s="49" t="s">
        <v>2918</v>
      </c>
      <c r="D254" s="49">
        <v>3.0</v>
      </c>
      <c r="E254" s="50">
        <v>9.99</v>
      </c>
      <c r="F254" s="50">
        <f t="shared" si="10"/>
        <v>29.97</v>
      </c>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63" t="s">
        <v>2919</v>
      </c>
      <c r="C255" s="52"/>
      <c r="D255" s="49">
        <v>1.0</v>
      </c>
      <c r="E255" s="50">
        <v>29.99</v>
      </c>
      <c r="F255" s="50">
        <f t="shared" si="10"/>
        <v>29.99</v>
      </c>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63" t="s">
        <v>2764</v>
      </c>
      <c r="C256" s="52"/>
      <c r="D256" s="49">
        <v>1.0</v>
      </c>
      <c r="E256" s="50">
        <v>9.29</v>
      </c>
      <c r="F256" s="50">
        <f t="shared" si="10"/>
        <v>9.29</v>
      </c>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63" t="s">
        <v>2920</v>
      </c>
      <c r="C257" s="52"/>
      <c r="D257" s="49">
        <v>1.0</v>
      </c>
      <c r="E257" s="50">
        <v>44.99</v>
      </c>
      <c r="F257" s="50">
        <f t="shared" si="10"/>
        <v>44.99</v>
      </c>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63" t="s">
        <v>2921</v>
      </c>
      <c r="C258" s="52"/>
      <c r="D258" s="49">
        <v>7.0</v>
      </c>
      <c r="E258" s="50">
        <v>2.47</v>
      </c>
      <c r="F258" s="50">
        <f t="shared" si="10"/>
        <v>17.29</v>
      </c>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63" t="s">
        <v>2922</v>
      </c>
      <c r="C259" s="49" t="s">
        <v>2923</v>
      </c>
      <c r="D259" s="49">
        <v>1.0</v>
      </c>
      <c r="E259" s="50">
        <v>43.99</v>
      </c>
      <c r="F259" s="50">
        <f t="shared" si="10"/>
        <v>43.99</v>
      </c>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63" t="s">
        <v>2924</v>
      </c>
      <c r="C260" s="52"/>
      <c r="D260" s="49">
        <v>1.0</v>
      </c>
      <c r="E260" s="50">
        <v>9.99</v>
      </c>
      <c r="F260" s="50">
        <f t="shared" si="10"/>
        <v>9.99</v>
      </c>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63" t="s">
        <v>2925</v>
      </c>
      <c r="C261" s="52"/>
      <c r="D261" s="49">
        <v>1.0</v>
      </c>
      <c r="E261" s="50">
        <v>4.97</v>
      </c>
      <c r="F261" s="50">
        <f t="shared" si="10"/>
        <v>4.97</v>
      </c>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63" t="s">
        <v>2926</v>
      </c>
      <c r="C262" s="52"/>
      <c r="D262" s="49">
        <v>3.0</v>
      </c>
      <c r="E262" s="50">
        <v>4.97</v>
      </c>
      <c r="F262" s="50">
        <f t="shared" si="10"/>
        <v>14.91</v>
      </c>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63" t="s">
        <v>2927</v>
      </c>
      <c r="C263" s="52"/>
      <c r="D263" s="49">
        <v>5.0</v>
      </c>
      <c r="E263" s="50">
        <v>4.97</v>
      </c>
      <c r="F263" s="50">
        <f t="shared" si="10"/>
        <v>24.85</v>
      </c>
      <c r="G263" s="52"/>
      <c r="H263" s="54">
        <f>sum(F240:F263)</f>
        <v>611.4</v>
      </c>
      <c r="I263" s="52"/>
      <c r="J263" s="52"/>
      <c r="K263" s="52"/>
      <c r="L263" s="52"/>
      <c r="M263" s="52"/>
      <c r="N263" s="52"/>
      <c r="O263" s="52"/>
      <c r="P263" s="52"/>
      <c r="Q263" s="52"/>
      <c r="R263" s="52"/>
      <c r="S263" s="52"/>
      <c r="T263" s="52"/>
      <c r="U263" s="52"/>
      <c r="V263" s="52"/>
      <c r="W263" s="52"/>
      <c r="X263" s="52"/>
      <c r="Y263" s="52"/>
      <c r="Z263" s="52"/>
      <c r="AA263" s="52"/>
      <c r="AB263" s="52"/>
      <c r="AC263" s="52"/>
    </row>
    <row r="264">
      <c r="A264" s="48">
        <v>44174.0</v>
      </c>
      <c r="B264" s="63" t="s">
        <v>2928</v>
      </c>
      <c r="C264" s="49" t="s">
        <v>2929</v>
      </c>
      <c r="D264" s="49">
        <v>14.0</v>
      </c>
      <c r="E264" s="50">
        <v>34.99</v>
      </c>
      <c r="F264" s="50">
        <f t="shared" si="10"/>
        <v>489.86</v>
      </c>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63" t="s">
        <v>2930</v>
      </c>
      <c r="C265" s="49" t="s">
        <v>2929</v>
      </c>
      <c r="D265" s="49">
        <v>7.0</v>
      </c>
      <c r="E265" s="50">
        <v>44.99</v>
      </c>
      <c r="F265" s="50">
        <f t="shared" si="10"/>
        <v>314.93</v>
      </c>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63" t="s">
        <v>2931</v>
      </c>
      <c r="C266" s="52"/>
      <c r="D266" s="49">
        <v>1.0</v>
      </c>
      <c r="E266" s="50">
        <v>69.99</v>
      </c>
      <c r="F266" s="50">
        <f t="shared" si="10"/>
        <v>69.99</v>
      </c>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63" t="s">
        <v>2932</v>
      </c>
      <c r="C267" s="52"/>
      <c r="D267" s="49">
        <v>1.0</v>
      </c>
      <c r="E267" s="50">
        <v>56.99</v>
      </c>
      <c r="F267" s="50">
        <f t="shared" si="10"/>
        <v>56.99</v>
      </c>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63" t="s">
        <v>2933</v>
      </c>
      <c r="C268" s="52"/>
      <c r="D268" s="49">
        <v>1.0</v>
      </c>
      <c r="E268" s="50">
        <v>19.59</v>
      </c>
      <c r="F268" s="52"/>
      <c r="G268" s="57">
        <f t="shared" ref="G268:G270" si="11">multiply(D268, E268)</f>
        <v>19.59</v>
      </c>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63" t="s">
        <v>2934</v>
      </c>
      <c r="C269" s="52"/>
      <c r="D269" s="49">
        <v>1.0</v>
      </c>
      <c r="E269" s="50">
        <v>19.59</v>
      </c>
      <c r="F269" s="52"/>
      <c r="G269" s="57">
        <f t="shared" si="11"/>
        <v>19.59</v>
      </c>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63" t="s">
        <v>2935</v>
      </c>
      <c r="C270" s="49" t="s">
        <v>2936</v>
      </c>
      <c r="D270" s="49">
        <v>1.0</v>
      </c>
      <c r="E270" s="50">
        <v>19.99</v>
      </c>
      <c r="F270" s="52"/>
      <c r="G270" s="57">
        <f t="shared" si="11"/>
        <v>19.99</v>
      </c>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63" t="s">
        <v>2937</v>
      </c>
      <c r="C271" s="52"/>
      <c r="D271" s="49">
        <v>2.0</v>
      </c>
      <c r="E271" s="50">
        <v>7.99</v>
      </c>
      <c r="F271" s="50">
        <f t="shared" ref="F271:F361" si="12">MULTIPLY(D271, E271)</f>
        <v>15.98</v>
      </c>
      <c r="G271" s="52"/>
      <c r="H271" s="54">
        <f>sum(F264:G271)</f>
        <v>1006.92</v>
      </c>
      <c r="I271" s="52"/>
      <c r="J271" s="52"/>
      <c r="K271" s="52"/>
      <c r="L271" s="52"/>
      <c r="M271" s="52"/>
      <c r="N271" s="52"/>
      <c r="O271" s="52"/>
      <c r="P271" s="52"/>
      <c r="Q271" s="52"/>
      <c r="R271" s="52"/>
      <c r="S271" s="52"/>
      <c r="T271" s="52"/>
      <c r="U271" s="52"/>
      <c r="V271" s="52"/>
      <c r="W271" s="52"/>
      <c r="X271" s="52"/>
      <c r="Y271" s="52"/>
      <c r="Z271" s="52"/>
      <c r="AA271" s="52"/>
      <c r="AB271" s="52"/>
      <c r="AC271" s="52"/>
    </row>
    <row r="272">
      <c r="A272" s="48">
        <v>44184.0</v>
      </c>
      <c r="B272" s="63" t="s">
        <v>2938</v>
      </c>
      <c r="C272" s="49" t="s">
        <v>2939</v>
      </c>
      <c r="D272" s="49">
        <v>1.0</v>
      </c>
      <c r="E272" s="50">
        <v>36.99</v>
      </c>
      <c r="F272" s="50">
        <f t="shared" si="12"/>
        <v>36.99</v>
      </c>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63" t="s">
        <v>2940</v>
      </c>
      <c r="C273" s="49" t="s">
        <v>2939</v>
      </c>
      <c r="D273" s="49">
        <v>1.0</v>
      </c>
      <c r="E273" s="50">
        <v>12.99</v>
      </c>
      <c r="F273" s="50">
        <f t="shared" si="12"/>
        <v>12.99</v>
      </c>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63" t="s">
        <v>2941</v>
      </c>
      <c r="C274" s="49" t="s">
        <v>46</v>
      </c>
      <c r="D274" s="49">
        <v>1.0</v>
      </c>
      <c r="E274" s="50">
        <v>29.99</v>
      </c>
      <c r="F274" s="50">
        <f t="shared" si="12"/>
        <v>29.99</v>
      </c>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63" t="s">
        <v>2942</v>
      </c>
      <c r="C275" s="49" t="s">
        <v>2943</v>
      </c>
      <c r="D275" s="49">
        <v>1.0</v>
      </c>
      <c r="E275" s="50">
        <v>164.99</v>
      </c>
      <c r="F275" s="50">
        <f t="shared" si="12"/>
        <v>164.99</v>
      </c>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63" t="s">
        <v>2944</v>
      </c>
      <c r="C276" s="49" t="s">
        <v>46</v>
      </c>
      <c r="D276" s="49">
        <v>1.0</v>
      </c>
      <c r="E276" s="50">
        <v>5.99</v>
      </c>
      <c r="F276" s="50">
        <f t="shared" si="12"/>
        <v>5.99</v>
      </c>
      <c r="G276" s="52"/>
      <c r="H276" s="95">
        <f>sum(F272:G276)</f>
        <v>250.95</v>
      </c>
      <c r="I276" s="52"/>
      <c r="J276" s="52"/>
      <c r="K276" s="52"/>
      <c r="L276" s="52"/>
      <c r="M276" s="52"/>
      <c r="N276" s="52"/>
      <c r="O276" s="52"/>
      <c r="P276" s="52"/>
      <c r="Q276" s="52"/>
      <c r="R276" s="52"/>
      <c r="S276" s="52"/>
      <c r="T276" s="52"/>
      <c r="U276" s="52"/>
      <c r="V276" s="52"/>
      <c r="W276" s="52"/>
      <c r="X276" s="52"/>
      <c r="Y276" s="52"/>
      <c r="Z276" s="52"/>
      <c r="AA276" s="52"/>
      <c r="AB276" s="52"/>
      <c r="AC276" s="52"/>
    </row>
    <row r="277">
      <c r="A277" s="48">
        <v>44187.0</v>
      </c>
      <c r="B277" s="63" t="s">
        <v>2945</v>
      </c>
      <c r="C277" s="52"/>
      <c r="D277" s="49">
        <v>1.0</v>
      </c>
      <c r="E277" s="50">
        <v>99.99</v>
      </c>
      <c r="F277" s="50">
        <f t="shared" si="12"/>
        <v>99.99</v>
      </c>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63" t="s">
        <v>2946</v>
      </c>
      <c r="C278" s="52"/>
      <c r="D278" s="49">
        <v>1.0</v>
      </c>
      <c r="E278" s="50">
        <v>19.29</v>
      </c>
      <c r="F278" s="50">
        <f t="shared" si="12"/>
        <v>19.29</v>
      </c>
      <c r="G278" s="52"/>
      <c r="H278" s="54">
        <f>sum(F277:F278)</f>
        <v>119.28</v>
      </c>
      <c r="I278" s="52"/>
      <c r="J278" s="52"/>
      <c r="K278" s="52"/>
      <c r="L278" s="52"/>
      <c r="M278" s="52"/>
      <c r="N278" s="52"/>
      <c r="O278" s="52"/>
      <c r="P278" s="52"/>
      <c r="Q278" s="52"/>
      <c r="R278" s="52"/>
      <c r="S278" s="52"/>
      <c r="T278" s="52"/>
      <c r="U278" s="52"/>
      <c r="V278" s="52"/>
      <c r="W278" s="52"/>
      <c r="X278" s="52"/>
      <c r="Y278" s="52"/>
      <c r="Z278" s="52"/>
      <c r="AA278" s="52"/>
      <c r="AB278" s="52"/>
      <c r="AC278" s="52"/>
    </row>
    <row r="279">
      <c r="A279" s="48">
        <v>44200.0</v>
      </c>
      <c r="B279" s="63" t="s">
        <v>2947</v>
      </c>
      <c r="C279" s="52"/>
      <c r="D279" s="49">
        <v>10.0</v>
      </c>
      <c r="E279" s="50">
        <v>45.99</v>
      </c>
      <c r="F279" s="50">
        <f t="shared" si="12"/>
        <v>459.9</v>
      </c>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63" t="s">
        <v>2948</v>
      </c>
      <c r="C280" s="52"/>
      <c r="D280" s="49">
        <v>36.0</v>
      </c>
      <c r="E280" s="50">
        <v>69.99</v>
      </c>
      <c r="F280" s="50">
        <f t="shared" si="12"/>
        <v>2519.64</v>
      </c>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63" t="s">
        <v>2949</v>
      </c>
      <c r="C281" s="52"/>
      <c r="D281" s="49">
        <v>8.0</v>
      </c>
      <c r="E281" s="50">
        <v>23.99</v>
      </c>
      <c r="F281" s="50">
        <f t="shared" si="12"/>
        <v>191.92</v>
      </c>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63" t="s">
        <v>2950</v>
      </c>
      <c r="C282" s="52"/>
      <c r="D282" s="49">
        <v>41.0</v>
      </c>
      <c r="E282" s="50">
        <v>8.99</v>
      </c>
      <c r="F282" s="50">
        <f t="shared" si="12"/>
        <v>368.59</v>
      </c>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63" t="s">
        <v>2951</v>
      </c>
      <c r="C283" s="52"/>
      <c r="D283" s="49">
        <v>16.0</v>
      </c>
      <c r="E283" s="50">
        <v>28.99</v>
      </c>
      <c r="F283" s="50">
        <f t="shared" si="12"/>
        <v>463.84</v>
      </c>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63" t="s">
        <v>2952</v>
      </c>
      <c r="C284" s="52"/>
      <c r="D284" s="49">
        <v>4.0</v>
      </c>
      <c r="E284" s="50">
        <v>39.99</v>
      </c>
      <c r="F284" s="50">
        <f t="shared" si="12"/>
        <v>159.96</v>
      </c>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63" t="s">
        <v>2953</v>
      </c>
      <c r="C285" s="52"/>
      <c r="D285" s="49">
        <v>7.0</v>
      </c>
      <c r="E285" s="50">
        <v>22.99</v>
      </c>
      <c r="F285" s="50">
        <f t="shared" si="12"/>
        <v>160.93</v>
      </c>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63" t="s">
        <v>2954</v>
      </c>
      <c r="C286" s="52"/>
      <c r="D286" s="49">
        <v>7.0</v>
      </c>
      <c r="E286" s="50">
        <v>22.95</v>
      </c>
      <c r="F286" s="50">
        <f t="shared" si="12"/>
        <v>160.65</v>
      </c>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63" t="s">
        <v>2955</v>
      </c>
      <c r="C287" s="52"/>
      <c r="D287" s="49">
        <v>4.0</v>
      </c>
      <c r="E287" s="50">
        <v>22.95</v>
      </c>
      <c r="F287" s="50">
        <f t="shared" si="12"/>
        <v>91.8</v>
      </c>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63" t="s">
        <v>2956</v>
      </c>
      <c r="C288" s="52"/>
      <c r="D288" s="49">
        <v>2.0</v>
      </c>
      <c r="E288" s="50">
        <v>22.95</v>
      </c>
      <c r="F288" s="50">
        <f t="shared" si="12"/>
        <v>45.9</v>
      </c>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63" t="s">
        <v>2957</v>
      </c>
      <c r="C289" s="52"/>
      <c r="D289" s="49">
        <v>2.0</v>
      </c>
      <c r="E289" s="50">
        <v>21.99</v>
      </c>
      <c r="F289" s="50">
        <f t="shared" si="12"/>
        <v>43.98</v>
      </c>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63" t="s">
        <v>2958</v>
      </c>
      <c r="C290" s="52"/>
      <c r="D290" s="49">
        <v>4.0</v>
      </c>
      <c r="E290" s="50">
        <v>21.99</v>
      </c>
      <c r="F290" s="50">
        <f t="shared" si="12"/>
        <v>87.96</v>
      </c>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63" t="s">
        <v>2959</v>
      </c>
      <c r="C291" s="52"/>
      <c r="D291" s="49">
        <v>7.0</v>
      </c>
      <c r="E291" s="50">
        <v>18.99</v>
      </c>
      <c r="F291" s="50">
        <f t="shared" si="12"/>
        <v>132.93</v>
      </c>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63" t="s">
        <v>2960</v>
      </c>
      <c r="C292" s="52"/>
      <c r="D292" s="49">
        <v>1.0</v>
      </c>
      <c r="E292" s="50">
        <v>21.99</v>
      </c>
      <c r="F292" s="50">
        <f t="shared" si="12"/>
        <v>21.99</v>
      </c>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63" t="s">
        <v>2961</v>
      </c>
      <c r="C293" s="52"/>
      <c r="D293" s="49">
        <v>2.0</v>
      </c>
      <c r="E293" s="50">
        <v>21.99</v>
      </c>
      <c r="F293" s="50">
        <f t="shared" si="12"/>
        <v>43.98</v>
      </c>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63" t="s">
        <v>2962</v>
      </c>
      <c r="C294" s="52"/>
      <c r="D294" s="49">
        <v>3.0</v>
      </c>
      <c r="E294" s="50">
        <v>21.99</v>
      </c>
      <c r="F294" s="50">
        <f t="shared" si="12"/>
        <v>65.97</v>
      </c>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63" t="s">
        <v>2963</v>
      </c>
      <c r="C295" s="52"/>
      <c r="D295" s="49">
        <v>3.0</v>
      </c>
      <c r="E295" s="50">
        <v>18.99</v>
      </c>
      <c r="F295" s="50">
        <f t="shared" si="12"/>
        <v>56.97</v>
      </c>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63" t="s">
        <v>2964</v>
      </c>
      <c r="C296" s="52"/>
      <c r="D296" s="49">
        <v>11.0</v>
      </c>
      <c r="E296" s="52"/>
      <c r="F296" s="49">
        <f t="shared" si="12"/>
        <v>0</v>
      </c>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63" t="s">
        <v>2965</v>
      </c>
      <c r="C297" s="52"/>
      <c r="D297" s="49">
        <v>1.0</v>
      </c>
      <c r="E297" s="50">
        <v>35.99</v>
      </c>
      <c r="F297" s="50">
        <f t="shared" si="12"/>
        <v>35.99</v>
      </c>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63" t="s">
        <v>2966</v>
      </c>
      <c r="C298" s="52"/>
      <c r="D298" s="49">
        <v>1.0</v>
      </c>
      <c r="E298" s="50">
        <v>22.99</v>
      </c>
      <c r="F298" s="50">
        <f t="shared" si="12"/>
        <v>22.99</v>
      </c>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63" t="s">
        <v>2967</v>
      </c>
      <c r="C299" s="52"/>
      <c r="D299" s="49">
        <v>2.0</v>
      </c>
      <c r="E299" s="50">
        <v>23.99</v>
      </c>
      <c r="F299" s="50">
        <f t="shared" si="12"/>
        <v>47.98</v>
      </c>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63" t="s">
        <v>2968</v>
      </c>
      <c r="C300" s="52"/>
      <c r="D300" s="49">
        <v>11.0</v>
      </c>
      <c r="E300" s="50">
        <v>12.99</v>
      </c>
      <c r="F300" s="50">
        <f t="shared" si="12"/>
        <v>142.89</v>
      </c>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63" t="s">
        <v>2969</v>
      </c>
      <c r="C301" s="52"/>
      <c r="D301" s="49">
        <v>3.0</v>
      </c>
      <c r="E301" s="52"/>
      <c r="F301" s="49">
        <f t="shared" si="12"/>
        <v>0</v>
      </c>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63" t="s">
        <v>2970</v>
      </c>
      <c r="C302" s="52"/>
      <c r="D302" s="49">
        <v>4.0</v>
      </c>
      <c r="E302" s="50">
        <v>39.95</v>
      </c>
      <c r="F302" s="50">
        <f t="shared" si="12"/>
        <v>159.8</v>
      </c>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63" t="s">
        <v>2971</v>
      </c>
      <c r="C303" s="52"/>
      <c r="D303" s="49">
        <v>3.0</v>
      </c>
      <c r="E303" s="50">
        <v>39.95</v>
      </c>
      <c r="F303" s="50">
        <f t="shared" si="12"/>
        <v>119.85</v>
      </c>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63" t="s">
        <v>2972</v>
      </c>
      <c r="C304" s="52"/>
      <c r="D304" s="49">
        <v>1.0</v>
      </c>
      <c r="E304" s="50">
        <v>39.95</v>
      </c>
      <c r="F304" s="50">
        <f t="shared" si="12"/>
        <v>39.95</v>
      </c>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63" t="s">
        <v>2973</v>
      </c>
      <c r="C305" s="52"/>
      <c r="D305" s="49">
        <v>3.0</v>
      </c>
      <c r="E305" s="50">
        <v>44.99</v>
      </c>
      <c r="F305" s="50">
        <f t="shared" si="12"/>
        <v>134.97</v>
      </c>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63" t="s">
        <v>2974</v>
      </c>
      <c r="C306" s="52"/>
      <c r="D306" s="49">
        <v>2.0</v>
      </c>
      <c r="E306" s="50">
        <v>9.99</v>
      </c>
      <c r="F306" s="50">
        <f t="shared" si="12"/>
        <v>19.98</v>
      </c>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63" t="s">
        <v>2975</v>
      </c>
      <c r="C307" s="52"/>
      <c r="D307" s="49">
        <v>6.0</v>
      </c>
      <c r="E307" s="50">
        <v>4.99</v>
      </c>
      <c r="F307" s="50">
        <f t="shared" si="12"/>
        <v>29.94</v>
      </c>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63" t="s">
        <v>2976</v>
      </c>
      <c r="C308" s="52"/>
      <c r="D308" s="49">
        <v>6.0</v>
      </c>
      <c r="E308" s="50">
        <v>22.99</v>
      </c>
      <c r="F308" s="50">
        <f t="shared" si="12"/>
        <v>137.94</v>
      </c>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63" t="s">
        <v>2977</v>
      </c>
      <c r="C309" s="52"/>
      <c r="D309" s="49">
        <v>1.0</v>
      </c>
      <c r="E309" s="50">
        <v>26.99</v>
      </c>
      <c r="F309" s="50">
        <f t="shared" si="12"/>
        <v>26.99</v>
      </c>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63" t="s">
        <v>2978</v>
      </c>
      <c r="C310" s="52"/>
      <c r="D310" s="49">
        <v>2.0</v>
      </c>
      <c r="E310" s="50">
        <v>9.99</v>
      </c>
      <c r="F310" s="50">
        <f t="shared" si="12"/>
        <v>19.98</v>
      </c>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63" t="s">
        <v>2979</v>
      </c>
      <c r="C311" s="52"/>
      <c r="D311" s="49">
        <v>1.0</v>
      </c>
      <c r="E311" s="50">
        <v>7.99</v>
      </c>
      <c r="F311" s="50">
        <f t="shared" si="12"/>
        <v>7.99</v>
      </c>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63" t="s">
        <v>2980</v>
      </c>
      <c r="C312" s="52"/>
      <c r="D312" s="49">
        <v>3.0</v>
      </c>
      <c r="E312" s="50">
        <v>14.99</v>
      </c>
      <c r="F312" s="50">
        <f t="shared" si="12"/>
        <v>44.97</v>
      </c>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63" t="s">
        <v>2981</v>
      </c>
      <c r="C313" s="52"/>
      <c r="D313" s="49">
        <v>2.0</v>
      </c>
      <c r="E313" s="50">
        <v>29.99</v>
      </c>
      <c r="F313" s="50">
        <f t="shared" si="12"/>
        <v>59.98</v>
      </c>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63" t="s">
        <v>2982</v>
      </c>
      <c r="C314" s="52"/>
      <c r="D314" s="49">
        <v>1.0</v>
      </c>
      <c r="E314" s="50">
        <v>9.99</v>
      </c>
      <c r="F314" s="50">
        <f t="shared" si="12"/>
        <v>9.99</v>
      </c>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63" t="s">
        <v>2983</v>
      </c>
      <c r="C315" s="52"/>
      <c r="D315" s="49">
        <v>1.0</v>
      </c>
      <c r="E315" s="52"/>
      <c r="F315" s="49">
        <f t="shared" si="12"/>
        <v>0</v>
      </c>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63" t="s">
        <v>2984</v>
      </c>
      <c r="C316" s="52"/>
      <c r="D316" s="49">
        <v>1.0</v>
      </c>
      <c r="E316" s="52"/>
      <c r="F316" s="49">
        <f t="shared" si="12"/>
        <v>0</v>
      </c>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63" t="s">
        <v>2985</v>
      </c>
      <c r="C317" s="52"/>
      <c r="D317" s="49">
        <v>1.0</v>
      </c>
      <c r="E317" s="52"/>
      <c r="F317" s="49">
        <f t="shared" si="12"/>
        <v>0</v>
      </c>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63" t="s">
        <v>2986</v>
      </c>
      <c r="C318" s="52"/>
      <c r="D318" s="49">
        <v>1.0</v>
      </c>
      <c r="E318" s="52"/>
      <c r="F318" s="49">
        <f t="shared" si="12"/>
        <v>0</v>
      </c>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63" t="s">
        <v>2987</v>
      </c>
      <c r="C319" s="52"/>
      <c r="D319" s="49">
        <v>2.0</v>
      </c>
      <c r="E319" s="50">
        <v>3.49</v>
      </c>
      <c r="F319" s="50">
        <f t="shared" si="12"/>
        <v>6.98</v>
      </c>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63" t="s">
        <v>2988</v>
      </c>
      <c r="C320" s="52"/>
      <c r="D320" s="49">
        <v>2.0</v>
      </c>
      <c r="E320" s="52"/>
      <c r="F320" s="49">
        <f t="shared" si="12"/>
        <v>0</v>
      </c>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63" t="s">
        <v>2989</v>
      </c>
      <c r="C321" s="52"/>
      <c r="D321" s="49">
        <v>3.0</v>
      </c>
      <c r="E321" s="50">
        <v>2.99</v>
      </c>
      <c r="F321" s="50">
        <f t="shared" si="12"/>
        <v>8.97</v>
      </c>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63" t="s">
        <v>2990</v>
      </c>
      <c r="C322" s="52"/>
      <c r="D322" s="49">
        <v>1.0</v>
      </c>
      <c r="E322" s="96">
        <v>3.49</v>
      </c>
      <c r="F322" s="50">
        <f t="shared" si="12"/>
        <v>3.49</v>
      </c>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63" t="s">
        <v>2991</v>
      </c>
      <c r="C323" s="52"/>
      <c r="D323" s="49">
        <v>1.0</v>
      </c>
      <c r="E323" s="50">
        <v>2.99</v>
      </c>
      <c r="F323" s="50">
        <f t="shared" si="12"/>
        <v>2.99</v>
      </c>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63" t="s">
        <v>2992</v>
      </c>
      <c r="C324" s="52"/>
      <c r="D324" s="49">
        <v>1.0</v>
      </c>
      <c r="E324" s="50">
        <v>2.99</v>
      </c>
      <c r="F324" s="50">
        <f t="shared" si="12"/>
        <v>2.99</v>
      </c>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63" t="s">
        <v>2993</v>
      </c>
      <c r="C325" s="52"/>
      <c r="D325" s="49">
        <v>1.0</v>
      </c>
      <c r="E325" s="50">
        <v>14.49</v>
      </c>
      <c r="F325" s="50">
        <f t="shared" si="12"/>
        <v>14.49</v>
      </c>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63" t="s">
        <v>2994</v>
      </c>
      <c r="C326" s="52"/>
      <c r="D326" s="49">
        <v>1.0</v>
      </c>
      <c r="E326" s="50">
        <v>2.99</v>
      </c>
      <c r="F326" s="50">
        <f t="shared" si="12"/>
        <v>2.99</v>
      </c>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63" t="s">
        <v>2995</v>
      </c>
      <c r="C327" s="52"/>
      <c r="D327" s="49">
        <v>3.0</v>
      </c>
      <c r="E327" s="52"/>
      <c r="F327" s="49">
        <f t="shared" si="12"/>
        <v>0</v>
      </c>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63" t="s">
        <v>2996</v>
      </c>
      <c r="C328" s="52"/>
      <c r="D328" s="49">
        <v>1.0</v>
      </c>
      <c r="E328" s="50">
        <v>20.99</v>
      </c>
      <c r="F328" s="50">
        <f t="shared" si="12"/>
        <v>20.99</v>
      </c>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63" t="s">
        <v>2997</v>
      </c>
      <c r="C329" s="52"/>
      <c r="D329" s="49">
        <v>6.0</v>
      </c>
      <c r="E329" s="52"/>
      <c r="F329" s="49">
        <f t="shared" si="12"/>
        <v>0</v>
      </c>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63" t="s">
        <v>2998</v>
      </c>
      <c r="C330" s="52"/>
      <c r="D330" s="49">
        <v>15.0</v>
      </c>
      <c r="E330" s="50">
        <v>11.99</v>
      </c>
      <c r="F330" s="50">
        <f t="shared" si="12"/>
        <v>179.85</v>
      </c>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63" t="s">
        <v>2999</v>
      </c>
      <c r="C331" s="52"/>
      <c r="D331" s="49">
        <v>8.0</v>
      </c>
      <c r="E331" s="50">
        <v>23.99</v>
      </c>
      <c r="F331" s="50">
        <f t="shared" si="12"/>
        <v>191.92</v>
      </c>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63" t="s">
        <v>3000</v>
      </c>
      <c r="C332" s="52"/>
      <c r="D332" s="49">
        <v>7.0</v>
      </c>
      <c r="E332" s="50">
        <v>23.99</v>
      </c>
      <c r="F332" s="50">
        <f t="shared" si="12"/>
        <v>167.93</v>
      </c>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63" t="s">
        <v>3001</v>
      </c>
      <c r="C333" s="52"/>
      <c r="D333" s="49">
        <v>2.0</v>
      </c>
      <c r="E333" s="50">
        <v>19.99</v>
      </c>
      <c r="F333" s="50">
        <f t="shared" si="12"/>
        <v>39.98</v>
      </c>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63" t="s">
        <v>3002</v>
      </c>
      <c r="C334" s="52"/>
      <c r="D334" s="49">
        <v>6.0</v>
      </c>
      <c r="E334" s="50">
        <v>11.99</v>
      </c>
      <c r="F334" s="50">
        <f t="shared" si="12"/>
        <v>71.94</v>
      </c>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63" t="s">
        <v>3003</v>
      </c>
      <c r="C335" s="52"/>
      <c r="D335" s="49">
        <v>1.0</v>
      </c>
      <c r="E335" s="50">
        <v>19.99</v>
      </c>
      <c r="F335" s="50">
        <f t="shared" si="12"/>
        <v>19.99</v>
      </c>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63" t="s">
        <v>3004</v>
      </c>
      <c r="C336" s="52"/>
      <c r="D336" s="49">
        <v>1.0</v>
      </c>
      <c r="E336" s="50">
        <v>12.99</v>
      </c>
      <c r="F336" s="50">
        <f t="shared" si="12"/>
        <v>12.99</v>
      </c>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63" t="s">
        <v>3005</v>
      </c>
      <c r="C337" s="52"/>
      <c r="D337" s="49">
        <v>1.0</v>
      </c>
      <c r="E337" s="52"/>
      <c r="F337" s="49">
        <f t="shared" si="12"/>
        <v>0</v>
      </c>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63" t="s">
        <v>3006</v>
      </c>
      <c r="C338" s="52"/>
      <c r="D338" s="49">
        <v>2.0</v>
      </c>
      <c r="E338" s="50">
        <v>9.99</v>
      </c>
      <c r="F338" s="50">
        <f t="shared" si="12"/>
        <v>19.98</v>
      </c>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63" t="s">
        <v>3007</v>
      </c>
      <c r="C339" s="52"/>
      <c r="D339" s="49">
        <v>1.0</v>
      </c>
      <c r="E339" s="50">
        <v>19.99</v>
      </c>
      <c r="F339" s="50">
        <f t="shared" si="12"/>
        <v>19.99</v>
      </c>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63" t="s">
        <v>3008</v>
      </c>
      <c r="C340" s="52"/>
      <c r="D340" s="49">
        <v>1.0</v>
      </c>
      <c r="E340" s="52"/>
      <c r="F340" s="49">
        <f t="shared" si="12"/>
        <v>0</v>
      </c>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63" t="s">
        <v>3009</v>
      </c>
      <c r="C341" s="52"/>
      <c r="D341" s="49">
        <v>1.0</v>
      </c>
      <c r="E341" s="50">
        <v>19.99</v>
      </c>
      <c r="F341" s="50">
        <f t="shared" si="12"/>
        <v>19.99</v>
      </c>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63" t="s">
        <v>3010</v>
      </c>
      <c r="C342" s="52"/>
      <c r="D342" s="49">
        <v>1.0</v>
      </c>
      <c r="E342" s="52"/>
      <c r="F342" s="49">
        <f t="shared" si="12"/>
        <v>0</v>
      </c>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63" t="s">
        <v>3011</v>
      </c>
      <c r="C343" s="52"/>
      <c r="D343" s="49">
        <v>1.0</v>
      </c>
      <c r="E343" s="50">
        <v>19.99</v>
      </c>
      <c r="F343" s="50">
        <f t="shared" si="12"/>
        <v>19.99</v>
      </c>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63" t="s">
        <v>3012</v>
      </c>
      <c r="C344" s="52"/>
      <c r="D344" s="49">
        <v>1.0</v>
      </c>
      <c r="E344" s="50">
        <v>23.99</v>
      </c>
      <c r="F344" s="50">
        <f t="shared" si="12"/>
        <v>23.99</v>
      </c>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63" t="s">
        <v>3013</v>
      </c>
      <c r="C345" s="52"/>
      <c r="D345" s="49">
        <v>1.0</v>
      </c>
      <c r="E345" s="50">
        <v>21.99</v>
      </c>
      <c r="F345" s="50">
        <f t="shared" si="12"/>
        <v>21.99</v>
      </c>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63" t="s">
        <v>3014</v>
      </c>
      <c r="C346" s="52"/>
      <c r="D346" s="49">
        <v>2.0</v>
      </c>
      <c r="E346" s="52"/>
      <c r="F346" s="49">
        <f t="shared" si="12"/>
        <v>0</v>
      </c>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63" t="s">
        <v>3015</v>
      </c>
      <c r="C347" s="52"/>
      <c r="D347" s="49">
        <v>1.0</v>
      </c>
      <c r="E347" s="50">
        <v>15.49</v>
      </c>
      <c r="F347" s="50">
        <f t="shared" si="12"/>
        <v>15.49</v>
      </c>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63" t="s">
        <v>3016</v>
      </c>
      <c r="C348" s="52"/>
      <c r="D348" s="49">
        <v>2.0</v>
      </c>
      <c r="E348" s="50">
        <v>16.99</v>
      </c>
      <c r="F348" s="50">
        <f t="shared" si="12"/>
        <v>33.98</v>
      </c>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63" t="s">
        <v>3017</v>
      </c>
      <c r="C349" s="52"/>
      <c r="D349" s="49">
        <v>1.0</v>
      </c>
      <c r="E349" s="52"/>
      <c r="F349" s="49">
        <f t="shared" si="12"/>
        <v>0</v>
      </c>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63" t="s">
        <v>3018</v>
      </c>
      <c r="C350" s="52"/>
      <c r="D350" s="49">
        <v>1.0</v>
      </c>
      <c r="E350" s="52"/>
      <c r="F350" s="49">
        <f t="shared" si="12"/>
        <v>0</v>
      </c>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63" t="s">
        <v>3019</v>
      </c>
      <c r="C351" s="52"/>
      <c r="D351" s="49">
        <v>1.0</v>
      </c>
      <c r="E351" s="52"/>
      <c r="F351" s="49">
        <f t="shared" si="12"/>
        <v>0</v>
      </c>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63" t="s">
        <v>3020</v>
      </c>
      <c r="C352" s="52"/>
      <c r="D352" s="49">
        <v>2.0</v>
      </c>
      <c r="E352" s="50">
        <v>9.99</v>
      </c>
      <c r="F352" s="50">
        <f t="shared" si="12"/>
        <v>19.98</v>
      </c>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63" t="s">
        <v>3021</v>
      </c>
      <c r="C353" s="49" t="s">
        <v>3022</v>
      </c>
      <c r="D353" s="49">
        <v>1.0</v>
      </c>
      <c r="E353" s="52"/>
      <c r="F353" s="49">
        <f t="shared" si="12"/>
        <v>0</v>
      </c>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63" t="s">
        <v>3023</v>
      </c>
      <c r="C354" s="49" t="s">
        <v>3024</v>
      </c>
      <c r="D354" s="49">
        <v>1.0</v>
      </c>
      <c r="E354" s="52"/>
      <c r="F354" s="49">
        <f t="shared" si="12"/>
        <v>0</v>
      </c>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63" t="s">
        <v>3025</v>
      </c>
      <c r="C355" s="49" t="s">
        <v>3026</v>
      </c>
      <c r="D355" s="49">
        <v>1.0</v>
      </c>
      <c r="E355" s="50">
        <v>54.99</v>
      </c>
      <c r="F355" s="50">
        <f t="shared" si="12"/>
        <v>54.99</v>
      </c>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63" t="s">
        <v>3027</v>
      </c>
      <c r="C356" s="49" t="s">
        <v>3028</v>
      </c>
      <c r="D356" s="49">
        <v>1.0</v>
      </c>
      <c r="E356" s="52"/>
      <c r="F356" s="49">
        <f t="shared" si="12"/>
        <v>0</v>
      </c>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63" t="s">
        <v>3029</v>
      </c>
      <c r="C357" s="49" t="s">
        <v>3030</v>
      </c>
      <c r="D357" s="49">
        <v>1.0</v>
      </c>
      <c r="E357" s="52"/>
      <c r="F357" s="49">
        <f t="shared" si="12"/>
        <v>0</v>
      </c>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63" t="s">
        <v>3031</v>
      </c>
      <c r="C358" s="52"/>
      <c r="D358" s="49">
        <v>1.0</v>
      </c>
      <c r="E358" s="52"/>
      <c r="F358" s="49">
        <f t="shared" si="12"/>
        <v>0</v>
      </c>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63" t="s">
        <v>3032</v>
      </c>
      <c r="C359" s="52"/>
      <c r="D359" s="49">
        <v>1.0</v>
      </c>
      <c r="E359" s="50">
        <v>37.7</v>
      </c>
      <c r="F359" s="50">
        <f t="shared" si="12"/>
        <v>37.7</v>
      </c>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63" t="s">
        <v>3033</v>
      </c>
      <c r="C360" s="52"/>
      <c r="D360" s="49">
        <v>1.0</v>
      </c>
      <c r="E360" s="52"/>
      <c r="F360" s="49">
        <f t="shared" si="12"/>
        <v>0</v>
      </c>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63" t="s">
        <v>3034</v>
      </c>
      <c r="C361" s="52"/>
      <c r="D361" s="49">
        <v>1.0</v>
      </c>
      <c r="E361" s="50">
        <v>11.99</v>
      </c>
      <c r="F361" s="50">
        <f t="shared" si="12"/>
        <v>11.99</v>
      </c>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63" t="s">
        <v>3035</v>
      </c>
      <c r="C362" s="52"/>
      <c r="D362" s="49">
        <v>30.0</v>
      </c>
      <c r="E362" s="50">
        <v>72.99</v>
      </c>
      <c r="F362" s="49"/>
      <c r="G362" s="54">
        <f>multiply(D362, E362)</f>
        <v>2189.7</v>
      </c>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63" t="s">
        <v>3036</v>
      </c>
      <c r="C363" s="52"/>
      <c r="D363" s="49">
        <v>1.0</v>
      </c>
      <c r="E363" s="50">
        <v>87.99</v>
      </c>
      <c r="F363" s="50">
        <f>MULTIPLY(D363, E363)</f>
        <v>87.99</v>
      </c>
      <c r="G363" s="52"/>
      <c r="H363" s="54">
        <f>sum(F277:G363)</f>
        <v>9584.61</v>
      </c>
      <c r="I363" s="52"/>
      <c r="J363" s="52"/>
      <c r="K363" s="52"/>
      <c r="L363" s="52"/>
      <c r="M363" s="52"/>
      <c r="N363" s="52"/>
      <c r="O363" s="52"/>
      <c r="P363" s="52"/>
      <c r="Q363" s="52"/>
      <c r="R363" s="52"/>
      <c r="S363" s="52"/>
      <c r="T363" s="52"/>
      <c r="U363" s="52"/>
      <c r="V363" s="52"/>
      <c r="W363" s="52"/>
      <c r="X363" s="52"/>
      <c r="Y363" s="52"/>
      <c r="Z363" s="52"/>
      <c r="AA363" s="52"/>
      <c r="AB363" s="52"/>
      <c r="AC363" s="52"/>
    </row>
    <row r="364">
      <c r="A364" s="48">
        <v>44206.0</v>
      </c>
      <c r="B364" s="63" t="s">
        <v>3037</v>
      </c>
      <c r="C364" s="49" t="s">
        <v>3038</v>
      </c>
      <c r="D364" s="49">
        <v>1.0</v>
      </c>
      <c r="E364" s="50">
        <v>39.99</v>
      </c>
      <c r="F364" s="52"/>
      <c r="G364" s="54">
        <f>multiply(D364, E364)</f>
        <v>39.99</v>
      </c>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48"/>
      <c r="B365" s="63" t="s">
        <v>3039</v>
      </c>
      <c r="C365" s="49"/>
      <c r="D365" s="49">
        <v>1.0</v>
      </c>
      <c r="E365" s="50">
        <v>13.99</v>
      </c>
      <c r="F365" s="50">
        <f>MULTIPLY(D365, E365)</f>
        <v>13.99</v>
      </c>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63" t="s">
        <v>3040</v>
      </c>
      <c r="C366" s="49" t="s">
        <v>3038</v>
      </c>
      <c r="D366" s="49">
        <v>1.0</v>
      </c>
      <c r="E366" s="50">
        <v>27.99</v>
      </c>
      <c r="F366" s="52"/>
      <c r="G366" s="54">
        <f>multiply(D366, E366)</f>
        <v>27.99</v>
      </c>
      <c r="H366" s="54">
        <f>sum(G364, G366)</f>
        <v>67.98</v>
      </c>
      <c r="I366" s="52"/>
      <c r="J366" s="52"/>
      <c r="K366" s="52"/>
      <c r="L366" s="52"/>
      <c r="M366" s="52"/>
      <c r="N366" s="52"/>
      <c r="O366" s="52"/>
      <c r="P366" s="52"/>
      <c r="Q366" s="52"/>
      <c r="R366" s="52"/>
      <c r="S366" s="52"/>
      <c r="T366" s="52"/>
      <c r="U366" s="52"/>
      <c r="V366" s="52"/>
      <c r="W366" s="52"/>
      <c r="X366" s="52"/>
      <c r="Y366" s="52"/>
      <c r="Z366" s="52"/>
      <c r="AA366" s="52"/>
      <c r="AB366" s="52"/>
      <c r="AC366" s="52"/>
    </row>
    <row r="367">
      <c r="A367" s="48">
        <v>44367.0</v>
      </c>
      <c r="B367" s="63" t="s">
        <v>3041</v>
      </c>
      <c r="C367" s="52"/>
      <c r="D367" s="49">
        <v>1.0</v>
      </c>
      <c r="E367" s="50">
        <v>17.99</v>
      </c>
      <c r="F367" s="50">
        <f t="shared" ref="F367:F370" si="13">MULTIPLY(D367, E367)</f>
        <v>17.99</v>
      </c>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63" t="s">
        <v>3042</v>
      </c>
      <c r="C368" s="52"/>
      <c r="D368" s="49">
        <v>1.0</v>
      </c>
      <c r="E368" s="50">
        <v>33.99</v>
      </c>
      <c r="F368" s="50">
        <f t="shared" si="13"/>
        <v>33.99</v>
      </c>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63" t="s">
        <v>3043</v>
      </c>
      <c r="C369" s="52"/>
      <c r="D369" s="49">
        <v>1.0</v>
      </c>
      <c r="E369" s="50">
        <v>47.99</v>
      </c>
      <c r="F369" s="50">
        <f t="shared" si="13"/>
        <v>47.99</v>
      </c>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63" t="s">
        <v>3044</v>
      </c>
      <c r="C370" s="52"/>
      <c r="D370" s="49">
        <v>1.0</v>
      </c>
      <c r="E370" s="50">
        <v>12.99</v>
      </c>
      <c r="F370" s="50">
        <f t="shared" si="13"/>
        <v>12.99</v>
      </c>
      <c r="G370" s="54">
        <f>sum(F367:F370)</f>
        <v>112.96</v>
      </c>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48">
        <v>44427.0</v>
      </c>
      <c r="B371" s="63" t="s">
        <v>3045</v>
      </c>
      <c r="C371" s="52"/>
      <c r="D371" s="49">
        <v>1.0</v>
      </c>
      <c r="E371" s="50">
        <v>63.99</v>
      </c>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63" t="s">
        <v>3046</v>
      </c>
      <c r="C372" s="52"/>
      <c r="D372" s="49">
        <v>1.0</v>
      </c>
      <c r="E372" s="50">
        <v>29.99</v>
      </c>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79"/>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79"/>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79"/>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79"/>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79"/>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79"/>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79"/>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79"/>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79"/>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79"/>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79"/>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79"/>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79"/>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79"/>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79"/>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79"/>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79"/>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79"/>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79"/>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79"/>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79"/>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79"/>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79"/>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79"/>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79"/>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79"/>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79"/>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79"/>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79"/>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79"/>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79"/>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79"/>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79"/>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79"/>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79"/>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79"/>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79"/>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79"/>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79"/>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79"/>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79"/>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79"/>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79"/>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79"/>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79"/>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79"/>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79"/>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79"/>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79"/>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79"/>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79"/>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79"/>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79"/>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79"/>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79"/>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79"/>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79"/>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79"/>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79"/>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79"/>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79"/>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79"/>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79"/>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79"/>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79"/>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79"/>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79"/>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79"/>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79"/>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79"/>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79"/>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79"/>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79"/>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79"/>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79"/>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79"/>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79"/>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79"/>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79"/>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79"/>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79"/>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79"/>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79"/>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79"/>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79"/>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79"/>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79"/>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79"/>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79"/>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79"/>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79"/>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79"/>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79"/>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79"/>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79"/>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79"/>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79"/>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79"/>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79"/>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79"/>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79"/>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79"/>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79"/>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79"/>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79"/>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79"/>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79"/>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79"/>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79"/>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79"/>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79"/>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79"/>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79"/>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79"/>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79"/>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79"/>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79"/>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79"/>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79"/>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79"/>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79"/>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79"/>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79"/>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79"/>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79"/>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79"/>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79"/>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79"/>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79"/>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79"/>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79"/>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79"/>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79"/>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79"/>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79"/>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79"/>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79"/>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79"/>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79"/>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79"/>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79"/>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79"/>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79"/>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79"/>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79"/>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79"/>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79"/>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79"/>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79"/>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79"/>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79"/>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79"/>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79"/>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79"/>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79"/>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79"/>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79"/>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79"/>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79"/>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79"/>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79"/>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79"/>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79"/>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79"/>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79"/>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79"/>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79"/>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79"/>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79"/>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79"/>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79"/>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79"/>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79"/>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79"/>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79"/>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79"/>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79"/>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79"/>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79"/>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79"/>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79"/>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79"/>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79"/>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79"/>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79"/>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79"/>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79"/>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79"/>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79"/>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79"/>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79"/>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79"/>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79"/>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79"/>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79"/>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79"/>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79"/>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79"/>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79"/>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79"/>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79"/>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79"/>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79"/>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79"/>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79"/>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79"/>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79"/>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79"/>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79"/>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79"/>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79"/>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79"/>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79"/>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79"/>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79"/>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79"/>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79"/>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79"/>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79"/>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79"/>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79"/>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79"/>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79"/>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79"/>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79"/>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79"/>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79"/>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79"/>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79"/>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79"/>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79"/>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79"/>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79"/>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79"/>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79"/>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79"/>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79"/>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79"/>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79"/>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79"/>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79"/>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79"/>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79"/>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79"/>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79"/>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79"/>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79"/>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79"/>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79"/>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79"/>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79"/>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79"/>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79"/>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79"/>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79"/>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79"/>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79"/>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79"/>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79"/>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79"/>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79"/>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79"/>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79"/>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79"/>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79"/>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79"/>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79"/>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79"/>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79"/>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79"/>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79"/>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79"/>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79"/>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79"/>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79"/>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79"/>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79"/>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79"/>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79"/>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79"/>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79"/>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79"/>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79"/>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79"/>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79"/>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79"/>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79"/>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79"/>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79"/>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79"/>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79"/>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79"/>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79"/>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79"/>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79"/>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79"/>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79"/>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79"/>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79"/>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79"/>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79"/>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79"/>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79"/>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79"/>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79"/>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79"/>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79"/>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79"/>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79"/>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79"/>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79"/>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79"/>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79"/>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79"/>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79"/>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79"/>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79"/>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79"/>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79"/>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79"/>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79"/>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79"/>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79"/>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79"/>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79"/>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79"/>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79"/>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79"/>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79"/>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79"/>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79"/>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79"/>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79"/>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79"/>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79"/>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79"/>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79"/>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79"/>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79"/>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79"/>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79"/>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79"/>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79"/>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79"/>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79"/>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79"/>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79"/>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79"/>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79"/>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79"/>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79"/>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79"/>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79"/>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79"/>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79"/>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79"/>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79"/>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79"/>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79"/>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79"/>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79"/>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79"/>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79"/>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79"/>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79"/>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79"/>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79"/>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79"/>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79"/>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79"/>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79"/>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79"/>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79"/>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79"/>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79"/>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79"/>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79"/>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79"/>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79"/>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79"/>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79"/>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79"/>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79"/>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79"/>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79"/>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79"/>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79"/>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79"/>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79"/>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79"/>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79"/>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79"/>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79"/>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79"/>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79"/>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79"/>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79"/>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79"/>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79"/>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79"/>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79"/>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79"/>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79"/>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79"/>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79"/>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79"/>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79"/>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79"/>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79"/>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79"/>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79"/>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79"/>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79"/>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79"/>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79"/>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79"/>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79"/>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79"/>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79"/>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79"/>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79"/>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79"/>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79"/>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79"/>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79"/>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79"/>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79"/>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79"/>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79"/>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79"/>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79"/>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79"/>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79"/>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79"/>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79"/>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79"/>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79"/>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79"/>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79"/>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79"/>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79"/>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79"/>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79"/>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79"/>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79"/>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79"/>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79"/>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79"/>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79"/>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79"/>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79"/>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79"/>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79"/>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79"/>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79"/>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79"/>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79"/>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79"/>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79"/>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79"/>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79"/>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79"/>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79"/>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79"/>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79"/>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79"/>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79"/>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79"/>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79"/>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79"/>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79"/>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79"/>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79"/>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79"/>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79"/>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79"/>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79"/>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79"/>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79"/>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79"/>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79"/>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79"/>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79"/>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79"/>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79"/>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79"/>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79"/>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79"/>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79"/>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79"/>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79"/>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79"/>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79"/>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79"/>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79"/>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79"/>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79"/>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79"/>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79"/>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79"/>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79"/>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79"/>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79"/>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79"/>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79"/>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79"/>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79"/>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79"/>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79"/>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79"/>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79"/>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79"/>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79"/>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79"/>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79"/>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79"/>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79"/>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79"/>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79"/>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79"/>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79"/>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79"/>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79"/>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79"/>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79"/>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79"/>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79"/>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79"/>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79"/>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79"/>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79"/>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79"/>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79"/>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79"/>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79"/>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79"/>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79"/>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79"/>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79"/>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79"/>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79"/>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79"/>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79"/>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79"/>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79"/>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79"/>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79"/>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79"/>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79"/>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79"/>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79"/>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79"/>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79"/>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79"/>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79"/>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79"/>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79"/>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79"/>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79"/>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79"/>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79"/>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79"/>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79"/>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79"/>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79"/>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79"/>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79"/>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79"/>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79"/>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79"/>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79"/>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79"/>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79"/>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79"/>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79"/>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79"/>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79"/>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79"/>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79"/>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79"/>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79"/>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79"/>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79"/>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79"/>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79"/>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79"/>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79"/>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79"/>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79"/>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79"/>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79"/>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79"/>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79"/>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79"/>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79"/>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79"/>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79"/>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79"/>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79"/>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79"/>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79"/>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79"/>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79"/>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79"/>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79"/>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79"/>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79"/>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79"/>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79"/>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79"/>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79"/>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79"/>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79"/>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79"/>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79"/>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79"/>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79"/>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79"/>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79"/>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79"/>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79"/>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79"/>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79"/>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79"/>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79"/>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79"/>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79"/>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79"/>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79"/>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79"/>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79"/>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row r="1004">
      <c r="A1004" s="52"/>
      <c r="B1004" s="79"/>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row>
    <row r="1005">
      <c r="A1005" s="52"/>
      <c r="B1005" s="79"/>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row>
    <row r="1006">
      <c r="A1006" s="52"/>
      <c r="B1006" s="79"/>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row>
    <row r="1007">
      <c r="A1007" s="52"/>
      <c r="B1007" s="79"/>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row>
    <row r="1008">
      <c r="A1008" s="52"/>
      <c r="B1008" s="79"/>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row>
    <row r="1009">
      <c r="A1009" s="52"/>
      <c r="B1009" s="79"/>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row>
    <row r="1010">
      <c r="A1010" s="52"/>
      <c r="B1010" s="79"/>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row>
    <row r="1011">
      <c r="A1011" s="52"/>
      <c r="B1011" s="79"/>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row>
  </sheetData>
  <conditionalFormatting sqref="E2:E321 E323:E1011">
    <cfRule type="notContainsText" dxfId="0" priority="1" operator="notContains" text="$">
      <formula>ISERROR(SEARCH(("$"),(E2)))</formula>
    </cfRule>
  </conditionalFormatting>
  <conditionalFormatting sqref="C2:C1011">
    <cfRule type="containsText" dxfId="3" priority="2" operator="containsText" text="Slashed">
      <formula>NOT(ISERROR(SEARCH(("Slashed"),(C2))))</formula>
    </cfRule>
  </conditionalFormatting>
  <conditionalFormatting sqref="C1:C1011">
    <cfRule type="containsText" dxfId="5" priority="3" operator="containsText" text="Seasonal">
      <formula>NOT(ISERROR(SEARCH(("Seasonal"),(C1))))</formula>
    </cfRule>
  </conditionalFormatting>
  <conditionalFormatting sqref="C1:C1011">
    <cfRule type="containsText" dxfId="2" priority="4" operator="containsText" text="Nothing">
      <formula>NOT(ISERROR(SEARCH(("Nothing"),(C1))))</formula>
    </cfRule>
  </conditionalFormatting>
  <hyperlinks>
    <hyperlink display="Grand Total" location="'GRAND TOTALS'!A1" ref="J1"/>
  </hyperlin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s>
  <sheetData>
    <row r="1">
      <c r="A1" s="97" t="s">
        <v>30</v>
      </c>
      <c r="B1" s="88" t="s">
        <v>31</v>
      </c>
      <c r="C1" s="44" t="s">
        <v>32</v>
      </c>
      <c r="D1" s="97" t="s">
        <v>33</v>
      </c>
      <c r="E1" s="98" t="s">
        <v>34</v>
      </c>
      <c r="F1" s="97" t="s">
        <v>35</v>
      </c>
      <c r="G1" s="97" t="s">
        <v>3047</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v>43887.0</v>
      </c>
      <c r="B2" s="63" t="s">
        <v>3048</v>
      </c>
      <c r="C2" s="79"/>
      <c r="D2" s="80">
        <v>2.0</v>
      </c>
      <c r="E2" s="96">
        <v>28.56</v>
      </c>
      <c r="F2" s="96">
        <f t="shared" ref="F2:F18" si="1">MULTIPLY(D2, E2)</f>
        <v>57.12</v>
      </c>
      <c r="G2" s="102"/>
      <c r="H2" s="103"/>
      <c r="I2" s="102">
        <f>Round(AVERAGE(H2:H1005), 2)</f>
        <v>257.18</v>
      </c>
      <c r="J2" s="104">
        <f>SUM(G2:G1005)</f>
        <v>586.64</v>
      </c>
      <c r="K2" s="52">
        <f>sum(D2:D1005)</f>
        <v>119</v>
      </c>
    </row>
    <row r="3">
      <c r="B3" s="63" t="s">
        <v>3049</v>
      </c>
      <c r="C3" s="79"/>
      <c r="D3" s="80">
        <v>1.0</v>
      </c>
      <c r="E3" s="96">
        <v>47.76</v>
      </c>
      <c r="F3" s="96">
        <f t="shared" si="1"/>
        <v>47.76</v>
      </c>
      <c r="G3" s="102"/>
      <c r="H3" s="103"/>
      <c r="I3" s="97" t="s">
        <v>44</v>
      </c>
      <c r="J3" s="105">
        <f>SUM(F2:F1005)</f>
        <v>2242.29</v>
      </c>
    </row>
    <row r="4">
      <c r="B4" s="63" t="s">
        <v>3050</v>
      </c>
      <c r="C4" s="79"/>
      <c r="D4" s="80">
        <v>1.0</v>
      </c>
      <c r="E4" s="96">
        <v>47.76</v>
      </c>
      <c r="F4" s="96">
        <f t="shared" si="1"/>
        <v>47.76</v>
      </c>
      <c r="G4" s="102"/>
      <c r="H4" s="103"/>
      <c r="I4" s="106">
        <f>MAX(H2:H1005)</f>
        <v>784.21</v>
      </c>
      <c r="J4" s="107">
        <f>SUM(H2:H1005)</f>
        <v>2828.93</v>
      </c>
    </row>
    <row r="5">
      <c r="B5" s="63" t="s">
        <v>3051</v>
      </c>
      <c r="C5" s="79"/>
      <c r="D5" s="80">
        <v>1.0</v>
      </c>
      <c r="E5" s="96">
        <v>47.76</v>
      </c>
      <c r="F5" s="96">
        <f t="shared" si="1"/>
        <v>47.76</v>
      </c>
      <c r="G5" s="102"/>
      <c r="H5" s="103"/>
    </row>
    <row r="6">
      <c r="B6" s="63" t="s">
        <v>3052</v>
      </c>
      <c r="C6" s="79"/>
      <c r="D6" s="80">
        <v>2.0</v>
      </c>
      <c r="E6" s="96">
        <v>1.99</v>
      </c>
      <c r="F6" s="96">
        <f t="shared" si="1"/>
        <v>3.98</v>
      </c>
      <c r="G6" s="102"/>
      <c r="H6" s="103"/>
    </row>
    <row r="7">
      <c r="B7" s="63" t="s">
        <v>3053</v>
      </c>
      <c r="C7" s="79"/>
      <c r="D7" s="80">
        <v>7.0</v>
      </c>
      <c r="E7" s="96">
        <v>1.99</v>
      </c>
      <c r="F7" s="96">
        <f t="shared" si="1"/>
        <v>13.93</v>
      </c>
      <c r="G7" s="102"/>
      <c r="H7" s="103"/>
    </row>
    <row r="8">
      <c r="B8" s="63" t="s">
        <v>3054</v>
      </c>
      <c r="C8" s="79"/>
      <c r="D8" s="80">
        <v>3.0</v>
      </c>
      <c r="E8" s="96">
        <v>1.99</v>
      </c>
      <c r="F8" s="96">
        <f t="shared" si="1"/>
        <v>5.97</v>
      </c>
      <c r="G8" s="102"/>
      <c r="H8" s="103"/>
    </row>
    <row r="9">
      <c r="B9" s="63" t="s">
        <v>3055</v>
      </c>
      <c r="C9" s="79"/>
      <c r="D9" s="80">
        <v>1.0</v>
      </c>
      <c r="E9" s="96">
        <v>1.0</v>
      </c>
      <c r="F9" s="96">
        <f t="shared" si="1"/>
        <v>1</v>
      </c>
      <c r="G9" s="102"/>
      <c r="H9" s="103"/>
    </row>
    <row r="10">
      <c r="B10" s="63" t="s">
        <v>3056</v>
      </c>
      <c r="C10" s="79"/>
      <c r="D10" s="80">
        <v>2.0</v>
      </c>
      <c r="E10" s="96"/>
      <c r="F10" s="96">
        <f t="shared" si="1"/>
        <v>0</v>
      </c>
      <c r="G10" s="102"/>
      <c r="H10" s="103"/>
    </row>
    <row r="11">
      <c r="B11" s="63" t="s">
        <v>3057</v>
      </c>
      <c r="C11" s="79"/>
      <c r="D11" s="80">
        <v>2.0</v>
      </c>
      <c r="E11" s="96">
        <v>54.99</v>
      </c>
      <c r="F11" s="96">
        <f t="shared" si="1"/>
        <v>109.98</v>
      </c>
      <c r="G11" s="103"/>
      <c r="H11" s="103"/>
    </row>
    <row r="12">
      <c r="B12" s="63" t="s">
        <v>3058</v>
      </c>
      <c r="C12" s="79"/>
      <c r="D12" s="80">
        <v>1.0</v>
      </c>
      <c r="E12" s="96">
        <v>62.99</v>
      </c>
      <c r="F12" s="96">
        <f t="shared" si="1"/>
        <v>62.99</v>
      </c>
      <c r="G12" s="103"/>
      <c r="H12" s="103"/>
    </row>
    <row r="13">
      <c r="B13" s="63" t="s">
        <v>3059</v>
      </c>
      <c r="C13" s="79"/>
      <c r="D13" s="80">
        <v>1.0</v>
      </c>
      <c r="E13" s="96">
        <v>62.99</v>
      </c>
      <c r="F13" s="96">
        <f t="shared" si="1"/>
        <v>62.99</v>
      </c>
      <c r="G13" s="103"/>
      <c r="H13" s="103"/>
    </row>
    <row r="14">
      <c r="B14" s="63" t="s">
        <v>3060</v>
      </c>
      <c r="C14" s="79"/>
      <c r="D14" s="80">
        <v>1.0</v>
      </c>
      <c r="E14" s="96">
        <v>169.99</v>
      </c>
      <c r="F14" s="96">
        <f t="shared" si="1"/>
        <v>169.99</v>
      </c>
      <c r="G14" s="103"/>
      <c r="H14" s="103"/>
    </row>
    <row r="15">
      <c r="B15" s="63" t="s">
        <v>3061</v>
      </c>
      <c r="C15" s="79"/>
      <c r="D15" s="80">
        <v>1.0</v>
      </c>
      <c r="E15" s="96">
        <v>52.99</v>
      </c>
      <c r="F15" s="96">
        <f t="shared" si="1"/>
        <v>52.99</v>
      </c>
      <c r="G15" s="103"/>
      <c r="H15" s="103"/>
    </row>
    <row r="16">
      <c r="B16" s="63" t="s">
        <v>3062</v>
      </c>
      <c r="C16" s="79"/>
      <c r="D16" s="80">
        <v>1.0</v>
      </c>
      <c r="E16" s="96">
        <v>99.99</v>
      </c>
      <c r="F16" s="96">
        <f t="shared" si="1"/>
        <v>99.99</v>
      </c>
      <c r="G16" s="103"/>
      <c r="H16" s="103">
        <f>sum(F2:G16)</f>
        <v>784.21</v>
      </c>
    </row>
    <row r="17">
      <c r="A17" s="101">
        <v>44010.0</v>
      </c>
      <c r="B17" s="63" t="s">
        <v>3063</v>
      </c>
      <c r="C17" s="79"/>
      <c r="D17" s="80">
        <v>2.0</v>
      </c>
      <c r="E17" s="96">
        <v>39.99</v>
      </c>
      <c r="F17" s="96">
        <f t="shared" si="1"/>
        <v>79.98</v>
      </c>
      <c r="G17" s="103"/>
      <c r="H17" s="103"/>
    </row>
    <row r="18">
      <c r="B18" s="63" t="s">
        <v>3064</v>
      </c>
      <c r="C18" s="79"/>
      <c r="D18" s="80">
        <v>3.0</v>
      </c>
      <c r="E18" s="96">
        <v>5.99</v>
      </c>
      <c r="F18" s="96">
        <f t="shared" si="1"/>
        <v>17.97</v>
      </c>
      <c r="G18" s="103"/>
      <c r="H18" s="103"/>
    </row>
    <row r="19">
      <c r="B19" s="63" t="s">
        <v>3065</v>
      </c>
      <c r="C19" s="79"/>
      <c r="D19" s="80">
        <v>1.0</v>
      </c>
      <c r="G19" s="103"/>
      <c r="H19" s="103">
        <f>sum(F17:G19)</f>
        <v>97.95</v>
      </c>
    </row>
    <row r="20">
      <c r="A20" s="101">
        <v>44011.0</v>
      </c>
      <c r="B20" s="63" t="s">
        <v>3066</v>
      </c>
      <c r="C20" s="79"/>
      <c r="D20" s="80">
        <v>1.0</v>
      </c>
      <c r="E20" s="96">
        <v>10.62</v>
      </c>
      <c r="F20" s="96">
        <f t="shared" ref="F20:F46" si="2">MULTIPLY(D20, E20)</f>
        <v>10.62</v>
      </c>
      <c r="G20" s="103"/>
      <c r="H20" s="103"/>
    </row>
    <row r="21">
      <c r="B21" s="63" t="s">
        <v>3067</v>
      </c>
      <c r="C21" s="79"/>
      <c r="D21" s="80">
        <v>1.0</v>
      </c>
      <c r="E21" s="96">
        <v>69.99</v>
      </c>
      <c r="F21" s="96">
        <f t="shared" si="2"/>
        <v>69.99</v>
      </c>
      <c r="G21" s="103"/>
      <c r="H21" s="103">
        <f>sum(F20:G21)</f>
        <v>80.61</v>
      </c>
    </row>
    <row r="22">
      <c r="A22" s="80" t="s">
        <v>3068</v>
      </c>
      <c r="B22" s="108" t="s">
        <v>3069</v>
      </c>
      <c r="C22" s="79"/>
      <c r="D22" s="80">
        <v>1.0</v>
      </c>
      <c r="E22" s="96">
        <v>126.99</v>
      </c>
      <c r="F22" s="96">
        <f t="shared" si="2"/>
        <v>126.99</v>
      </c>
      <c r="G22" s="103"/>
      <c r="H22" s="103"/>
    </row>
    <row r="23">
      <c r="A23" s="101"/>
      <c r="B23" s="108" t="s">
        <v>3070</v>
      </c>
      <c r="C23" s="79"/>
      <c r="D23" s="80">
        <v>1.0</v>
      </c>
      <c r="E23" s="96">
        <v>28.99</v>
      </c>
      <c r="F23" s="96">
        <f t="shared" si="2"/>
        <v>28.99</v>
      </c>
      <c r="G23" s="103"/>
      <c r="H23" s="103"/>
    </row>
    <row r="24">
      <c r="A24" s="101"/>
      <c r="B24" s="108" t="s">
        <v>3071</v>
      </c>
      <c r="C24" s="79"/>
      <c r="D24" s="80">
        <v>1.0</v>
      </c>
      <c r="E24" s="96">
        <v>42.99</v>
      </c>
      <c r="F24" s="96">
        <f t="shared" si="2"/>
        <v>42.99</v>
      </c>
      <c r="G24" s="103"/>
      <c r="H24" s="103">
        <f>sum(F22:F24)</f>
        <v>198.97</v>
      </c>
    </row>
    <row r="25">
      <c r="A25" s="101">
        <v>44025.0</v>
      </c>
      <c r="B25" s="109" t="s">
        <v>3072</v>
      </c>
      <c r="C25" s="79"/>
      <c r="D25" s="80">
        <v>1.0</v>
      </c>
      <c r="E25" s="96">
        <v>6.99</v>
      </c>
      <c r="F25" s="96">
        <f t="shared" si="2"/>
        <v>6.99</v>
      </c>
      <c r="G25" s="103"/>
      <c r="H25" s="103"/>
    </row>
    <row r="26">
      <c r="B26" s="108" t="s">
        <v>3073</v>
      </c>
      <c r="C26" s="79"/>
      <c r="D26" s="80">
        <v>1.0</v>
      </c>
      <c r="E26" s="96">
        <v>29.99</v>
      </c>
      <c r="F26" s="96">
        <f t="shared" si="2"/>
        <v>29.99</v>
      </c>
      <c r="G26" s="103"/>
      <c r="H26" s="103"/>
    </row>
    <row r="27">
      <c r="B27" s="108" t="s">
        <v>3074</v>
      </c>
      <c r="C27" s="79"/>
      <c r="D27" s="80">
        <v>1.0</v>
      </c>
      <c r="E27" s="96">
        <v>9.99</v>
      </c>
      <c r="F27" s="96">
        <f t="shared" si="2"/>
        <v>9.99</v>
      </c>
      <c r="G27" s="103"/>
      <c r="H27" s="103"/>
    </row>
    <row r="28">
      <c r="B28" s="108" t="s">
        <v>3075</v>
      </c>
      <c r="C28" s="79"/>
      <c r="D28" s="80">
        <v>2.0</v>
      </c>
      <c r="E28" s="96">
        <v>9.99</v>
      </c>
      <c r="F28" s="96">
        <f t="shared" si="2"/>
        <v>19.98</v>
      </c>
      <c r="G28" s="103"/>
      <c r="H28" s="103"/>
    </row>
    <row r="29">
      <c r="B29" s="108" t="s">
        <v>3076</v>
      </c>
      <c r="C29" s="79"/>
      <c r="D29" s="80">
        <v>1.0</v>
      </c>
      <c r="E29" s="96">
        <v>54.99</v>
      </c>
      <c r="F29" s="96">
        <f t="shared" si="2"/>
        <v>54.99</v>
      </c>
      <c r="G29" s="103"/>
      <c r="H29" s="103"/>
    </row>
    <row r="30">
      <c r="B30" s="108" t="s">
        <v>3077</v>
      </c>
      <c r="C30" s="79"/>
      <c r="D30" s="80">
        <v>1.0</v>
      </c>
      <c r="E30" s="96">
        <v>79.99</v>
      </c>
      <c r="F30" s="96">
        <f t="shared" si="2"/>
        <v>79.99</v>
      </c>
      <c r="G30" s="103"/>
      <c r="H30" s="103"/>
    </row>
    <row r="31">
      <c r="B31" s="108" t="s">
        <v>3078</v>
      </c>
      <c r="C31" s="79"/>
      <c r="D31" s="80">
        <v>1.0</v>
      </c>
      <c r="E31" s="96">
        <v>71.99</v>
      </c>
      <c r="F31" s="96">
        <f t="shared" si="2"/>
        <v>71.99</v>
      </c>
      <c r="G31" s="103"/>
      <c r="H31" s="103"/>
    </row>
    <row r="32">
      <c r="B32" s="108" t="s">
        <v>3079</v>
      </c>
      <c r="C32" s="79"/>
      <c r="D32" s="80">
        <v>1.0</v>
      </c>
      <c r="E32" s="96">
        <v>109.99</v>
      </c>
      <c r="F32" s="96">
        <f t="shared" si="2"/>
        <v>109.99</v>
      </c>
      <c r="G32" s="103"/>
      <c r="H32" s="103"/>
    </row>
    <row r="33">
      <c r="B33" s="108" t="s">
        <v>3080</v>
      </c>
      <c r="C33" s="79"/>
      <c r="D33" s="80">
        <v>1.0</v>
      </c>
      <c r="E33" s="96">
        <v>49.99</v>
      </c>
      <c r="F33" s="96">
        <f t="shared" si="2"/>
        <v>49.99</v>
      </c>
      <c r="G33" s="103"/>
      <c r="H33" s="103">
        <f>sum(F25:F33)</f>
        <v>433.9</v>
      </c>
    </row>
    <row r="34">
      <c r="A34" s="101">
        <v>44040.0</v>
      </c>
      <c r="B34" s="63" t="s">
        <v>3081</v>
      </c>
      <c r="C34" s="63" t="s">
        <v>3082</v>
      </c>
      <c r="D34" s="80">
        <v>1.0</v>
      </c>
      <c r="E34" s="96">
        <v>61.99</v>
      </c>
      <c r="F34" s="96">
        <f t="shared" si="2"/>
        <v>61.99</v>
      </c>
      <c r="G34" s="103"/>
      <c r="H34" s="103"/>
    </row>
    <row r="35">
      <c r="B35" s="63" t="s">
        <v>3083</v>
      </c>
      <c r="C35" s="63" t="s">
        <v>3084</v>
      </c>
      <c r="D35" s="80">
        <v>2.0</v>
      </c>
      <c r="E35" s="96">
        <v>21.99</v>
      </c>
      <c r="F35" s="96">
        <f t="shared" si="2"/>
        <v>43.98</v>
      </c>
      <c r="G35" s="103"/>
      <c r="H35" s="103"/>
    </row>
    <row r="36">
      <c r="B36" s="63" t="s">
        <v>3085</v>
      </c>
      <c r="C36" s="79"/>
      <c r="D36" s="80">
        <v>1.0</v>
      </c>
      <c r="E36" s="96">
        <v>9.99</v>
      </c>
      <c r="F36" s="96">
        <f t="shared" si="2"/>
        <v>9.99</v>
      </c>
      <c r="G36" s="103"/>
      <c r="H36" s="103"/>
    </row>
    <row r="37">
      <c r="B37" s="63" t="s">
        <v>3086</v>
      </c>
      <c r="C37" s="63" t="s">
        <v>3087</v>
      </c>
      <c r="D37" s="80">
        <v>1.0</v>
      </c>
      <c r="E37" s="96">
        <v>24.99</v>
      </c>
      <c r="F37" s="96">
        <f t="shared" si="2"/>
        <v>24.99</v>
      </c>
      <c r="G37" s="103"/>
      <c r="H37" s="103"/>
    </row>
    <row r="38">
      <c r="B38" s="63" t="s">
        <v>3088</v>
      </c>
      <c r="C38" s="63" t="s">
        <v>3087</v>
      </c>
      <c r="D38" s="80">
        <v>1.0</v>
      </c>
      <c r="E38" s="96">
        <v>39.99</v>
      </c>
      <c r="F38" s="96">
        <f t="shared" si="2"/>
        <v>39.99</v>
      </c>
      <c r="G38" s="103"/>
      <c r="H38" s="103"/>
    </row>
    <row r="39">
      <c r="B39" s="63" t="s">
        <v>3089</v>
      </c>
      <c r="C39" s="63" t="s">
        <v>415</v>
      </c>
      <c r="D39" s="80">
        <v>2.0</v>
      </c>
      <c r="E39" s="96">
        <v>9.99</v>
      </c>
      <c r="F39" s="96">
        <f t="shared" si="2"/>
        <v>19.98</v>
      </c>
      <c r="G39" s="103"/>
      <c r="H39" s="103"/>
    </row>
    <row r="40">
      <c r="B40" s="63" t="s">
        <v>3090</v>
      </c>
      <c r="C40" s="63" t="s">
        <v>138</v>
      </c>
      <c r="D40" s="80">
        <v>1.0</v>
      </c>
      <c r="E40" s="96">
        <v>9.99</v>
      </c>
      <c r="F40" s="96">
        <f t="shared" si="2"/>
        <v>9.99</v>
      </c>
      <c r="G40" s="103"/>
      <c r="H40" s="103">
        <f>sum(F34:F40)</f>
        <v>210.91</v>
      </c>
    </row>
    <row r="41">
      <c r="A41" s="101">
        <v>44014.0</v>
      </c>
      <c r="B41" s="63" t="s">
        <v>3091</v>
      </c>
      <c r="C41" s="79"/>
      <c r="D41" s="80">
        <v>1.0</v>
      </c>
      <c r="E41" s="96">
        <v>26.99</v>
      </c>
      <c r="F41" s="96">
        <f t="shared" si="2"/>
        <v>26.99</v>
      </c>
      <c r="G41" s="103"/>
      <c r="H41" s="103"/>
    </row>
    <row r="42">
      <c r="B42" s="63" t="s">
        <v>3092</v>
      </c>
      <c r="C42" s="79"/>
      <c r="D42" s="80">
        <v>1.0</v>
      </c>
      <c r="E42" s="96">
        <v>10.99</v>
      </c>
      <c r="F42" s="96">
        <f t="shared" si="2"/>
        <v>10.99</v>
      </c>
      <c r="G42" s="103"/>
      <c r="H42" s="103"/>
    </row>
    <row r="43">
      <c r="B43" s="63" t="s">
        <v>3093</v>
      </c>
      <c r="C43" s="79"/>
      <c r="D43" s="80">
        <v>1.0</v>
      </c>
      <c r="E43" s="96">
        <v>17.99</v>
      </c>
      <c r="F43" s="96">
        <f t="shared" si="2"/>
        <v>17.99</v>
      </c>
      <c r="G43" s="103"/>
      <c r="H43" s="103"/>
    </row>
    <row r="44">
      <c r="B44" s="63" t="s">
        <v>3094</v>
      </c>
      <c r="C44" s="79"/>
      <c r="D44" s="80">
        <v>1.0</v>
      </c>
      <c r="E44" s="96">
        <v>8.99</v>
      </c>
      <c r="F44" s="96">
        <f t="shared" si="2"/>
        <v>8.99</v>
      </c>
      <c r="G44" s="103"/>
      <c r="H44" s="103"/>
    </row>
    <row r="45">
      <c r="B45" s="63" t="s">
        <v>3095</v>
      </c>
      <c r="C45" s="79"/>
      <c r="D45" s="80">
        <v>1.0</v>
      </c>
      <c r="E45" s="96">
        <v>7.99</v>
      </c>
      <c r="F45" s="96">
        <f t="shared" si="2"/>
        <v>7.99</v>
      </c>
      <c r="G45" s="103"/>
      <c r="H45" s="103"/>
    </row>
    <row r="46">
      <c r="B46" s="63" t="s">
        <v>3096</v>
      </c>
      <c r="C46" s="79"/>
      <c r="D46" s="80">
        <v>1.0</v>
      </c>
      <c r="E46" s="96">
        <v>14.99</v>
      </c>
      <c r="F46" s="96">
        <f t="shared" si="2"/>
        <v>14.99</v>
      </c>
      <c r="G46" s="103"/>
      <c r="H46" s="103">
        <f>sum(F41:G46)</f>
        <v>87.94</v>
      </c>
    </row>
    <row r="47">
      <c r="A47" s="101">
        <v>44102.0</v>
      </c>
      <c r="B47" s="63" t="s">
        <v>3043</v>
      </c>
      <c r="C47" s="63" t="s">
        <v>749</v>
      </c>
      <c r="D47" s="80">
        <v>3.0</v>
      </c>
      <c r="E47" s="96">
        <v>40.99</v>
      </c>
      <c r="G47" s="103">
        <f t="shared" ref="G47:G49" si="3">multiply(D47, E47)</f>
        <v>122.97</v>
      </c>
      <c r="H47" s="103"/>
    </row>
    <row r="48">
      <c r="B48" s="63" t="s">
        <v>3097</v>
      </c>
      <c r="C48" s="63" t="s">
        <v>749</v>
      </c>
      <c r="D48" s="80">
        <v>1.0</v>
      </c>
      <c r="E48" s="96">
        <v>35.99</v>
      </c>
      <c r="G48" s="103">
        <f t="shared" si="3"/>
        <v>35.99</v>
      </c>
      <c r="H48" s="103"/>
    </row>
    <row r="49">
      <c r="B49" s="63" t="s">
        <v>3098</v>
      </c>
      <c r="C49" s="63" t="s">
        <v>749</v>
      </c>
      <c r="D49" s="80">
        <v>1.0</v>
      </c>
      <c r="E49" s="96">
        <v>22.99</v>
      </c>
      <c r="G49" s="103">
        <f t="shared" si="3"/>
        <v>22.99</v>
      </c>
      <c r="H49" s="103"/>
    </row>
    <row r="50">
      <c r="B50" s="63" t="s">
        <v>3099</v>
      </c>
      <c r="C50" s="63" t="s">
        <v>749</v>
      </c>
      <c r="D50" s="80">
        <v>1.0</v>
      </c>
      <c r="E50" s="96">
        <v>29.99</v>
      </c>
      <c r="F50" s="96">
        <f>MULTIPLY(D50, E50)</f>
        <v>29.99</v>
      </c>
      <c r="G50" s="103"/>
      <c r="H50" s="103"/>
    </row>
    <row r="51">
      <c r="B51" s="63" t="s">
        <v>3100</v>
      </c>
      <c r="C51" s="63" t="s">
        <v>3101</v>
      </c>
      <c r="D51" s="80">
        <v>1.0</v>
      </c>
      <c r="E51" s="96">
        <v>46.99</v>
      </c>
      <c r="G51" s="103">
        <f>multiply(D51, E51)</f>
        <v>46.99</v>
      </c>
      <c r="H51" s="103"/>
    </row>
    <row r="52">
      <c r="B52" s="63" t="s">
        <v>3102</v>
      </c>
      <c r="C52" s="63" t="s">
        <v>46</v>
      </c>
      <c r="D52" s="80">
        <v>13.0</v>
      </c>
      <c r="E52" s="96">
        <v>9.99</v>
      </c>
      <c r="F52" s="96">
        <f>MULTIPLY(D52, E52)</f>
        <v>129.87</v>
      </c>
      <c r="G52" s="103"/>
      <c r="H52" s="103"/>
    </row>
    <row r="53">
      <c r="B53" s="63" t="s">
        <v>3103</v>
      </c>
      <c r="C53" s="63" t="s">
        <v>46</v>
      </c>
      <c r="D53" s="80">
        <v>20.0</v>
      </c>
      <c r="E53" s="96">
        <v>9.99</v>
      </c>
      <c r="G53" s="103">
        <f>multiply(D53, E53)</f>
        <v>199.8</v>
      </c>
      <c r="H53" s="103">
        <f>SUM(F47:G53)</f>
        <v>588.6</v>
      </c>
    </row>
    <row r="54">
      <c r="A54" s="101">
        <v>44184.0</v>
      </c>
      <c r="B54" s="63" t="s">
        <v>3104</v>
      </c>
      <c r="C54" s="79"/>
      <c r="D54" s="80">
        <v>1.0</v>
      </c>
      <c r="E54" s="96">
        <v>36.99</v>
      </c>
      <c r="F54" s="96">
        <f>MULTIPLY(D54, E54)</f>
        <v>36.99</v>
      </c>
      <c r="G54" s="103"/>
      <c r="H54" s="103"/>
    </row>
    <row r="55">
      <c r="B55" s="63" t="s">
        <v>3105</v>
      </c>
      <c r="C55" s="79"/>
      <c r="D55" s="80">
        <v>7.0</v>
      </c>
      <c r="E55" s="96">
        <v>16.99</v>
      </c>
      <c r="G55" s="96">
        <f t="shared" ref="G55:G56" si="4">MULTIPLY(D55, E55)</f>
        <v>118.93</v>
      </c>
      <c r="H55" s="103"/>
    </row>
    <row r="56">
      <c r="B56" s="63" t="s">
        <v>3106</v>
      </c>
      <c r="C56" s="79"/>
      <c r="D56" s="80">
        <v>3.0</v>
      </c>
      <c r="E56" s="96">
        <v>12.99</v>
      </c>
      <c r="G56" s="96">
        <f t="shared" si="4"/>
        <v>38.97</v>
      </c>
      <c r="H56" s="103">
        <f>sum(F54:G56)</f>
        <v>194.89</v>
      </c>
    </row>
    <row r="57">
      <c r="A57" s="101">
        <v>44199.0</v>
      </c>
      <c r="B57" s="63" t="s">
        <v>3107</v>
      </c>
      <c r="C57" s="79"/>
      <c r="D57" s="80">
        <v>1.0</v>
      </c>
      <c r="E57" s="96">
        <v>16.99</v>
      </c>
      <c r="F57" s="96">
        <f t="shared" ref="F57:F61" si="5">MULTIPLY(D57, E57)</f>
        <v>16.99</v>
      </c>
      <c r="G57" s="103"/>
      <c r="H57" s="103">
        <f>F57</f>
        <v>16.99</v>
      </c>
    </row>
    <row r="58">
      <c r="A58" s="71">
        <v>44399.0</v>
      </c>
      <c r="B58" s="78" t="s">
        <v>3108</v>
      </c>
      <c r="C58" s="73"/>
      <c r="D58" s="110">
        <v>1.0</v>
      </c>
      <c r="E58" s="96">
        <v>18.99</v>
      </c>
      <c r="F58" s="96">
        <f t="shared" si="5"/>
        <v>18.99</v>
      </c>
      <c r="G58" s="103"/>
      <c r="H58" s="103"/>
    </row>
    <row r="59">
      <c r="A59" s="73"/>
      <c r="B59" s="78" t="s">
        <v>3109</v>
      </c>
      <c r="C59" s="73"/>
      <c r="D59" s="111">
        <v>1.0</v>
      </c>
      <c r="E59" s="96">
        <v>39.99</v>
      </c>
      <c r="F59" s="96">
        <f t="shared" si="5"/>
        <v>39.99</v>
      </c>
      <c r="G59" s="103"/>
      <c r="H59" s="103"/>
    </row>
    <row r="60">
      <c r="A60" s="73"/>
      <c r="B60" s="78" t="s">
        <v>3110</v>
      </c>
      <c r="C60" s="73"/>
      <c r="D60" s="111">
        <v>1.0</v>
      </c>
      <c r="E60" s="96">
        <v>24.99</v>
      </c>
      <c r="F60" s="96">
        <f t="shared" si="5"/>
        <v>24.99</v>
      </c>
      <c r="G60" s="103"/>
      <c r="H60" s="103"/>
    </row>
    <row r="61">
      <c r="A61" s="73"/>
      <c r="B61" s="112" t="s">
        <v>3111</v>
      </c>
      <c r="C61" s="73"/>
      <c r="D61" s="110">
        <v>1.0</v>
      </c>
      <c r="E61" s="96">
        <v>49.99</v>
      </c>
      <c r="F61" s="96">
        <f t="shared" si="5"/>
        <v>49.99</v>
      </c>
      <c r="G61" s="103"/>
      <c r="H61" s="103">
        <f>sum(F58:F61)</f>
        <v>133.96</v>
      </c>
    </row>
    <row r="62">
      <c r="B62" s="79"/>
      <c r="C62" s="79"/>
      <c r="G62" s="103"/>
      <c r="H62" s="103"/>
    </row>
    <row r="63">
      <c r="B63" s="79"/>
      <c r="C63" s="79"/>
      <c r="G63" s="103"/>
      <c r="H63" s="103"/>
    </row>
    <row r="64">
      <c r="B64" s="79"/>
      <c r="C64" s="79"/>
      <c r="G64" s="103"/>
      <c r="H64" s="103"/>
    </row>
    <row r="65">
      <c r="B65" s="79"/>
      <c r="C65" s="79"/>
      <c r="G65" s="103"/>
      <c r="H65" s="103"/>
    </row>
    <row r="66">
      <c r="B66" s="79"/>
      <c r="C66" s="79"/>
      <c r="G66" s="103"/>
      <c r="H66" s="103"/>
    </row>
    <row r="67">
      <c r="B67" s="79"/>
      <c r="C67" s="79"/>
      <c r="G67" s="103"/>
      <c r="H67" s="103"/>
    </row>
    <row r="68">
      <c r="B68" s="79"/>
      <c r="C68" s="79"/>
      <c r="G68" s="103"/>
      <c r="H68" s="103"/>
    </row>
    <row r="69">
      <c r="B69" s="79"/>
      <c r="C69" s="79"/>
      <c r="G69" s="103"/>
      <c r="H69" s="103"/>
    </row>
    <row r="70">
      <c r="B70" s="79"/>
      <c r="C70" s="79"/>
      <c r="G70" s="103"/>
      <c r="H70" s="103"/>
    </row>
    <row r="71">
      <c r="B71" s="79"/>
      <c r="C71" s="79"/>
      <c r="G71" s="103"/>
      <c r="H71" s="103"/>
    </row>
    <row r="72">
      <c r="B72" s="79"/>
      <c r="C72" s="79"/>
      <c r="G72" s="103"/>
      <c r="H72" s="103"/>
    </row>
    <row r="73">
      <c r="B73" s="79"/>
      <c r="C73" s="79"/>
      <c r="G73" s="103"/>
      <c r="H73" s="103"/>
    </row>
    <row r="74">
      <c r="B74" s="79"/>
      <c r="C74" s="79"/>
      <c r="G74" s="103"/>
      <c r="H74" s="103"/>
    </row>
    <row r="75">
      <c r="B75" s="79"/>
      <c r="C75" s="79"/>
      <c r="G75" s="103"/>
      <c r="H75" s="103"/>
    </row>
    <row r="76">
      <c r="B76" s="79"/>
      <c r="C76" s="79"/>
      <c r="G76" s="103"/>
      <c r="H76" s="103"/>
    </row>
    <row r="77">
      <c r="B77" s="79"/>
      <c r="C77" s="79"/>
      <c r="G77" s="103"/>
      <c r="H77" s="103"/>
    </row>
    <row r="78">
      <c r="B78" s="79"/>
      <c r="C78" s="79"/>
      <c r="G78" s="103"/>
      <c r="H78" s="103"/>
    </row>
    <row r="79">
      <c r="B79" s="79"/>
      <c r="C79" s="79"/>
      <c r="G79" s="103"/>
      <c r="H79" s="103"/>
    </row>
    <row r="80">
      <c r="B80" s="79"/>
      <c r="C80" s="79"/>
      <c r="G80" s="103"/>
      <c r="H80" s="103"/>
    </row>
    <row r="81">
      <c r="B81" s="79"/>
      <c r="C81" s="79"/>
      <c r="G81" s="103"/>
      <c r="H81" s="103"/>
    </row>
    <row r="82">
      <c r="B82" s="79"/>
      <c r="C82" s="79"/>
      <c r="G82" s="103"/>
      <c r="H82" s="103"/>
    </row>
    <row r="83">
      <c r="B83" s="79"/>
      <c r="C83" s="79"/>
      <c r="G83" s="103"/>
      <c r="H83" s="103"/>
    </row>
    <row r="84">
      <c r="B84" s="79"/>
      <c r="C84" s="79"/>
      <c r="G84" s="103"/>
      <c r="H84" s="103"/>
    </row>
    <row r="85">
      <c r="B85" s="79"/>
      <c r="C85" s="79"/>
      <c r="G85" s="103"/>
      <c r="H85" s="103"/>
    </row>
    <row r="86">
      <c r="B86" s="79"/>
      <c r="C86" s="79"/>
      <c r="G86" s="103"/>
      <c r="H86" s="103"/>
    </row>
    <row r="87">
      <c r="B87" s="79"/>
      <c r="C87" s="79"/>
      <c r="G87" s="103"/>
      <c r="H87" s="103"/>
    </row>
    <row r="88">
      <c r="B88" s="79"/>
      <c r="C88" s="79"/>
      <c r="G88" s="103"/>
      <c r="H88" s="103"/>
    </row>
    <row r="89">
      <c r="B89" s="79"/>
      <c r="C89" s="79"/>
      <c r="G89" s="103"/>
      <c r="H89" s="103"/>
    </row>
    <row r="90">
      <c r="B90" s="79"/>
      <c r="C90" s="79"/>
      <c r="G90" s="103"/>
      <c r="H90" s="103"/>
    </row>
    <row r="91">
      <c r="B91" s="79"/>
      <c r="C91" s="79"/>
      <c r="G91" s="103"/>
      <c r="H91" s="103"/>
    </row>
    <row r="92">
      <c r="B92" s="79"/>
      <c r="C92" s="79"/>
      <c r="G92" s="103"/>
      <c r="H92" s="103"/>
    </row>
    <row r="93">
      <c r="B93" s="79"/>
      <c r="C93" s="79"/>
      <c r="G93" s="103"/>
      <c r="H93" s="103"/>
    </row>
    <row r="94">
      <c r="B94" s="79"/>
      <c r="C94" s="79"/>
      <c r="G94" s="103"/>
      <c r="H94" s="103"/>
    </row>
    <row r="95">
      <c r="B95" s="79"/>
      <c r="C95" s="79"/>
      <c r="G95" s="103"/>
      <c r="H95" s="103"/>
    </row>
    <row r="96">
      <c r="B96" s="79"/>
      <c r="C96" s="79"/>
      <c r="G96" s="103"/>
      <c r="H96" s="103"/>
    </row>
    <row r="97">
      <c r="B97" s="79"/>
      <c r="C97" s="79"/>
      <c r="G97" s="103"/>
      <c r="H97" s="103"/>
    </row>
    <row r="98">
      <c r="B98" s="79"/>
      <c r="C98" s="79"/>
      <c r="G98" s="103"/>
      <c r="H98" s="103"/>
    </row>
    <row r="99">
      <c r="B99" s="79"/>
      <c r="C99" s="79"/>
      <c r="G99" s="103"/>
      <c r="H99" s="103"/>
    </row>
    <row r="100">
      <c r="B100" s="79"/>
      <c r="C100" s="79"/>
      <c r="G100" s="103"/>
      <c r="H100" s="103"/>
    </row>
    <row r="101">
      <c r="B101" s="79"/>
      <c r="C101" s="79"/>
      <c r="G101" s="103"/>
      <c r="H101" s="103"/>
    </row>
    <row r="102">
      <c r="B102" s="79"/>
      <c r="C102" s="79"/>
      <c r="G102" s="103"/>
      <c r="H102" s="103"/>
    </row>
    <row r="103">
      <c r="B103" s="79"/>
      <c r="C103" s="79"/>
      <c r="G103" s="103"/>
      <c r="H103" s="103"/>
    </row>
    <row r="104">
      <c r="B104" s="79"/>
      <c r="C104" s="79"/>
      <c r="G104" s="103"/>
      <c r="H104" s="103"/>
    </row>
    <row r="105">
      <c r="B105" s="79"/>
      <c r="C105" s="79"/>
      <c r="G105" s="103"/>
      <c r="H105" s="103"/>
    </row>
    <row r="106">
      <c r="B106" s="79"/>
      <c r="C106" s="79"/>
      <c r="G106" s="103"/>
      <c r="H106" s="103"/>
    </row>
    <row r="107">
      <c r="B107" s="79"/>
      <c r="C107" s="79"/>
      <c r="G107" s="103"/>
      <c r="H107" s="103"/>
    </row>
    <row r="108">
      <c r="B108" s="79"/>
      <c r="C108" s="79"/>
      <c r="G108" s="103"/>
      <c r="H108" s="103"/>
    </row>
    <row r="109">
      <c r="B109" s="79"/>
      <c r="C109" s="79"/>
      <c r="G109" s="103"/>
      <c r="H109" s="103"/>
    </row>
    <row r="110">
      <c r="B110" s="79"/>
      <c r="C110" s="79"/>
      <c r="G110" s="103"/>
      <c r="H110" s="103"/>
    </row>
    <row r="111">
      <c r="B111" s="79"/>
      <c r="C111" s="79"/>
      <c r="G111" s="103"/>
      <c r="H111" s="103"/>
    </row>
    <row r="112">
      <c r="B112" s="79"/>
      <c r="C112" s="79"/>
      <c r="G112" s="103"/>
      <c r="H112" s="103"/>
    </row>
    <row r="113">
      <c r="B113" s="79"/>
      <c r="C113" s="79"/>
      <c r="G113" s="103"/>
      <c r="H113" s="103"/>
    </row>
    <row r="114">
      <c r="B114" s="79"/>
      <c r="C114" s="79"/>
      <c r="G114" s="103"/>
      <c r="H114" s="103"/>
    </row>
    <row r="115">
      <c r="B115" s="79"/>
      <c r="C115" s="79"/>
      <c r="G115" s="103"/>
      <c r="H115" s="103"/>
    </row>
    <row r="116">
      <c r="B116" s="79"/>
      <c r="C116" s="79"/>
      <c r="G116" s="103"/>
      <c r="H116" s="103"/>
    </row>
    <row r="117">
      <c r="B117" s="79"/>
      <c r="C117" s="79"/>
      <c r="G117" s="103"/>
      <c r="H117" s="103"/>
    </row>
    <row r="118">
      <c r="B118" s="79"/>
      <c r="C118" s="79"/>
      <c r="G118" s="103"/>
      <c r="H118" s="103"/>
    </row>
    <row r="119">
      <c r="B119" s="79"/>
      <c r="C119" s="79"/>
      <c r="G119" s="103"/>
      <c r="H119" s="103"/>
    </row>
    <row r="120">
      <c r="B120" s="79"/>
      <c r="C120" s="79"/>
      <c r="G120" s="103"/>
      <c r="H120" s="103"/>
    </row>
    <row r="121">
      <c r="B121" s="79"/>
      <c r="C121" s="79"/>
      <c r="G121" s="103"/>
      <c r="H121" s="103"/>
    </row>
    <row r="122">
      <c r="B122" s="79"/>
      <c r="C122" s="79"/>
      <c r="G122" s="103"/>
      <c r="H122" s="103"/>
    </row>
    <row r="123">
      <c r="B123" s="79"/>
      <c r="C123" s="79"/>
      <c r="G123" s="103"/>
      <c r="H123" s="103"/>
    </row>
    <row r="124">
      <c r="B124" s="79"/>
      <c r="C124" s="79"/>
      <c r="G124" s="103"/>
      <c r="H124" s="103"/>
    </row>
    <row r="125">
      <c r="B125" s="79"/>
      <c r="C125" s="79"/>
      <c r="G125" s="103"/>
      <c r="H125" s="103"/>
    </row>
    <row r="126">
      <c r="B126" s="79"/>
      <c r="C126" s="79"/>
      <c r="G126" s="103"/>
      <c r="H126" s="103"/>
    </row>
    <row r="127">
      <c r="B127" s="79"/>
      <c r="C127" s="79"/>
      <c r="G127" s="103"/>
      <c r="H127" s="103"/>
    </row>
    <row r="128">
      <c r="B128" s="79"/>
      <c r="C128" s="79"/>
      <c r="G128" s="103"/>
      <c r="H128" s="103"/>
    </row>
    <row r="129">
      <c r="B129" s="79"/>
      <c r="C129" s="79"/>
      <c r="G129" s="103"/>
      <c r="H129" s="103"/>
    </row>
    <row r="130">
      <c r="B130" s="79"/>
      <c r="C130" s="79"/>
      <c r="G130" s="103"/>
      <c r="H130" s="103"/>
    </row>
    <row r="131">
      <c r="B131" s="79"/>
      <c r="C131" s="79"/>
      <c r="G131" s="103"/>
      <c r="H131" s="103"/>
    </row>
    <row r="132">
      <c r="B132" s="79"/>
      <c r="C132" s="79"/>
      <c r="G132" s="103"/>
      <c r="H132" s="103"/>
    </row>
    <row r="133">
      <c r="B133" s="79"/>
      <c r="C133" s="79"/>
      <c r="G133" s="103"/>
      <c r="H133" s="103"/>
    </row>
    <row r="134">
      <c r="B134" s="79"/>
      <c r="C134" s="79"/>
      <c r="G134" s="103"/>
      <c r="H134" s="103"/>
    </row>
    <row r="135">
      <c r="B135" s="79"/>
      <c r="C135" s="79"/>
      <c r="G135" s="103"/>
      <c r="H135" s="103"/>
    </row>
    <row r="136">
      <c r="B136" s="79"/>
      <c r="C136" s="79"/>
      <c r="G136" s="103"/>
      <c r="H136" s="103"/>
    </row>
    <row r="137">
      <c r="B137" s="79"/>
      <c r="C137" s="79"/>
      <c r="G137" s="103"/>
      <c r="H137" s="103"/>
    </row>
    <row r="138">
      <c r="B138" s="79"/>
      <c r="C138" s="79"/>
      <c r="G138" s="103"/>
      <c r="H138" s="103"/>
    </row>
    <row r="139">
      <c r="B139" s="79"/>
      <c r="C139" s="79"/>
      <c r="G139" s="103"/>
      <c r="H139" s="103"/>
    </row>
    <row r="140">
      <c r="B140" s="79"/>
      <c r="C140" s="79"/>
      <c r="G140" s="103"/>
      <c r="H140" s="103"/>
    </row>
    <row r="141">
      <c r="B141" s="79"/>
      <c r="C141" s="79"/>
      <c r="G141" s="103"/>
      <c r="H141" s="103"/>
    </row>
    <row r="142">
      <c r="B142" s="79"/>
      <c r="C142" s="79"/>
      <c r="G142" s="103"/>
      <c r="H142" s="103"/>
    </row>
    <row r="143">
      <c r="B143" s="79"/>
      <c r="C143" s="79"/>
      <c r="G143" s="103"/>
      <c r="H143" s="103"/>
    </row>
    <row r="144">
      <c r="B144" s="79"/>
      <c r="C144" s="79"/>
      <c r="G144" s="103"/>
      <c r="H144" s="103"/>
    </row>
    <row r="145">
      <c r="B145" s="79"/>
      <c r="C145" s="79"/>
      <c r="G145" s="103"/>
      <c r="H145" s="103"/>
    </row>
    <row r="146">
      <c r="B146" s="79"/>
      <c r="C146" s="79"/>
      <c r="G146" s="103"/>
      <c r="H146" s="103"/>
    </row>
    <row r="147">
      <c r="B147" s="79"/>
      <c r="C147" s="79"/>
      <c r="G147" s="103"/>
      <c r="H147" s="103"/>
    </row>
    <row r="148">
      <c r="B148" s="79"/>
      <c r="C148" s="79"/>
      <c r="G148" s="103"/>
      <c r="H148" s="103"/>
    </row>
    <row r="149">
      <c r="B149" s="79"/>
      <c r="C149" s="79"/>
      <c r="G149" s="103"/>
      <c r="H149" s="103"/>
    </row>
    <row r="150">
      <c r="B150" s="79"/>
      <c r="C150" s="79"/>
      <c r="G150" s="103"/>
      <c r="H150" s="103"/>
    </row>
    <row r="151">
      <c r="B151" s="79"/>
      <c r="C151" s="79"/>
      <c r="G151" s="103"/>
      <c r="H151" s="103"/>
    </row>
    <row r="152">
      <c r="B152" s="79"/>
      <c r="C152" s="79"/>
      <c r="G152" s="103"/>
      <c r="H152" s="103"/>
    </row>
    <row r="153">
      <c r="B153" s="79"/>
      <c r="C153" s="79"/>
      <c r="G153" s="103"/>
      <c r="H153" s="103"/>
    </row>
    <row r="154">
      <c r="B154" s="79"/>
      <c r="C154" s="79"/>
      <c r="G154" s="103"/>
      <c r="H154" s="103"/>
    </row>
    <row r="155">
      <c r="B155" s="79"/>
      <c r="C155" s="79"/>
      <c r="G155" s="103"/>
      <c r="H155" s="103"/>
    </row>
    <row r="156">
      <c r="B156" s="79"/>
      <c r="C156" s="79"/>
      <c r="G156" s="103"/>
      <c r="H156" s="103"/>
    </row>
    <row r="157">
      <c r="B157" s="79"/>
      <c r="C157" s="79"/>
      <c r="G157" s="103"/>
      <c r="H157" s="103"/>
    </row>
    <row r="158">
      <c r="B158" s="79"/>
      <c r="C158" s="79"/>
      <c r="G158" s="103"/>
      <c r="H158" s="103"/>
    </row>
    <row r="159">
      <c r="B159" s="79"/>
      <c r="C159" s="79"/>
      <c r="G159" s="103"/>
      <c r="H159" s="103"/>
    </row>
    <row r="160">
      <c r="B160" s="79"/>
      <c r="C160" s="79"/>
      <c r="G160" s="103"/>
      <c r="H160" s="103"/>
    </row>
    <row r="161">
      <c r="B161" s="79"/>
      <c r="C161" s="79"/>
      <c r="G161" s="103"/>
      <c r="H161" s="103"/>
    </row>
    <row r="162">
      <c r="B162" s="79"/>
      <c r="C162" s="79"/>
      <c r="G162" s="103"/>
      <c r="H162" s="103"/>
    </row>
    <row r="163">
      <c r="B163" s="79"/>
      <c r="C163" s="79"/>
      <c r="G163" s="103"/>
      <c r="H163" s="103"/>
    </row>
    <row r="164">
      <c r="B164" s="79"/>
      <c r="C164" s="79"/>
      <c r="G164" s="103"/>
      <c r="H164" s="103"/>
    </row>
    <row r="165">
      <c r="B165" s="79"/>
      <c r="C165" s="79"/>
      <c r="G165" s="103"/>
      <c r="H165" s="103"/>
    </row>
    <row r="166">
      <c r="B166" s="79"/>
      <c r="C166" s="79"/>
      <c r="G166" s="103"/>
      <c r="H166" s="103"/>
    </row>
    <row r="167">
      <c r="B167" s="79"/>
      <c r="C167" s="79"/>
      <c r="G167" s="103"/>
      <c r="H167" s="103"/>
    </row>
    <row r="168">
      <c r="B168" s="79"/>
      <c r="C168" s="79"/>
      <c r="G168" s="103"/>
      <c r="H168" s="103"/>
    </row>
    <row r="169">
      <c r="B169" s="79"/>
      <c r="C169" s="79"/>
      <c r="G169" s="103"/>
      <c r="H169" s="103"/>
    </row>
    <row r="170">
      <c r="B170" s="79"/>
      <c r="C170" s="79"/>
      <c r="G170" s="103"/>
      <c r="H170" s="103"/>
    </row>
    <row r="171">
      <c r="B171" s="79"/>
      <c r="C171" s="79"/>
      <c r="G171" s="103"/>
      <c r="H171" s="103"/>
    </row>
    <row r="172">
      <c r="B172" s="79"/>
      <c r="C172" s="79"/>
      <c r="G172" s="103"/>
      <c r="H172" s="103"/>
    </row>
    <row r="173">
      <c r="B173" s="79"/>
      <c r="C173" s="79"/>
      <c r="G173" s="103"/>
      <c r="H173" s="103"/>
    </row>
    <row r="174">
      <c r="B174" s="79"/>
      <c r="C174" s="79"/>
      <c r="G174" s="103"/>
      <c r="H174" s="103"/>
    </row>
    <row r="175">
      <c r="B175" s="79"/>
      <c r="C175" s="79"/>
      <c r="G175" s="103"/>
      <c r="H175" s="103"/>
    </row>
    <row r="176">
      <c r="B176" s="79"/>
      <c r="C176" s="79"/>
      <c r="G176" s="103"/>
      <c r="H176" s="103"/>
    </row>
    <row r="177">
      <c r="B177" s="79"/>
      <c r="C177" s="79"/>
      <c r="G177" s="103"/>
      <c r="H177" s="103"/>
    </row>
    <row r="178">
      <c r="B178" s="79"/>
      <c r="C178" s="79"/>
      <c r="G178" s="103"/>
      <c r="H178" s="103"/>
    </row>
    <row r="179">
      <c r="B179" s="79"/>
      <c r="C179" s="79"/>
      <c r="G179" s="103"/>
      <c r="H179" s="103"/>
    </row>
    <row r="180">
      <c r="B180" s="79"/>
      <c r="C180" s="79"/>
      <c r="G180" s="103"/>
      <c r="H180" s="103"/>
    </row>
    <row r="181">
      <c r="B181" s="79"/>
      <c r="C181" s="79"/>
      <c r="G181" s="103"/>
      <c r="H181" s="103"/>
    </row>
    <row r="182">
      <c r="B182" s="79"/>
      <c r="C182" s="79"/>
      <c r="G182" s="103"/>
      <c r="H182" s="103"/>
    </row>
    <row r="183">
      <c r="B183" s="79"/>
      <c r="C183" s="79"/>
      <c r="G183" s="103"/>
      <c r="H183" s="103"/>
    </row>
    <row r="184">
      <c r="B184" s="79"/>
      <c r="C184" s="79"/>
      <c r="G184" s="103"/>
      <c r="H184" s="103"/>
    </row>
    <row r="185">
      <c r="B185" s="79"/>
      <c r="C185" s="79"/>
      <c r="G185" s="103"/>
      <c r="H185" s="103"/>
    </row>
    <row r="186">
      <c r="B186" s="79"/>
      <c r="C186" s="79"/>
      <c r="G186" s="103"/>
      <c r="H186" s="103"/>
    </row>
    <row r="187">
      <c r="B187" s="79"/>
      <c r="C187" s="79"/>
      <c r="G187" s="103"/>
      <c r="H187" s="103"/>
    </row>
    <row r="188">
      <c r="B188" s="79"/>
      <c r="C188" s="79"/>
      <c r="G188" s="103"/>
      <c r="H188" s="103"/>
    </row>
    <row r="189">
      <c r="B189" s="79"/>
      <c r="C189" s="79"/>
      <c r="G189" s="103"/>
      <c r="H189" s="103"/>
    </row>
    <row r="190">
      <c r="B190" s="79"/>
      <c r="C190" s="79"/>
      <c r="G190" s="103"/>
      <c r="H190" s="103"/>
    </row>
    <row r="191">
      <c r="B191" s="79"/>
      <c r="C191" s="79"/>
      <c r="G191" s="103"/>
      <c r="H191" s="103"/>
    </row>
    <row r="192">
      <c r="B192" s="79"/>
      <c r="C192" s="79"/>
      <c r="G192" s="103"/>
      <c r="H192" s="103"/>
    </row>
    <row r="193">
      <c r="B193" s="79"/>
      <c r="C193" s="79"/>
      <c r="G193" s="103"/>
      <c r="H193" s="103"/>
    </row>
    <row r="194">
      <c r="B194" s="79"/>
      <c r="C194" s="79"/>
      <c r="G194" s="103"/>
      <c r="H194" s="103"/>
    </row>
    <row r="195">
      <c r="B195" s="79"/>
      <c r="C195" s="79"/>
      <c r="G195" s="103"/>
      <c r="H195" s="103"/>
    </row>
    <row r="196">
      <c r="B196" s="79"/>
      <c r="C196" s="79"/>
      <c r="G196" s="103"/>
      <c r="H196" s="103"/>
    </row>
    <row r="197">
      <c r="B197" s="79"/>
      <c r="C197" s="79"/>
      <c r="G197" s="103"/>
      <c r="H197" s="103"/>
    </row>
    <row r="198">
      <c r="B198" s="79"/>
      <c r="C198" s="79"/>
      <c r="G198" s="103"/>
      <c r="H198" s="103"/>
    </row>
    <row r="199">
      <c r="B199" s="79"/>
      <c r="C199" s="79"/>
      <c r="G199" s="103"/>
      <c r="H199" s="103"/>
    </row>
    <row r="200">
      <c r="B200" s="79"/>
      <c r="C200" s="79"/>
      <c r="G200" s="103"/>
      <c r="H200" s="103"/>
    </row>
    <row r="201">
      <c r="B201" s="79"/>
      <c r="C201" s="79"/>
      <c r="G201" s="103"/>
      <c r="H201" s="103"/>
    </row>
    <row r="202">
      <c r="B202" s="79"/>
      <c r="C202" s="79"/>
      <c r="G202" s="103"/>
      <c r="H202" s="103"/>
    </row>
    <row r="203">
      <c r="B203" s="79"/>
      <c r="C203" s="79"/>
      <c r="G203" s="103"/>
      <c r="H203" s="103"/>
    </row>
    <row r="204">
      <c r="B204" s="79"/>
      <c r="C204" s="79"/>
      <c r="G204" s="103"/>
      <c r="H204" s="103"/>
    </row>
    <row r="205">
      <c r="B205" s="79"/>
      <c r="C205" s="79"/>
      <c r="G205" s="103"/>
      <c r="H205" s="103"/>
    </row>
    <row r="206">
      <c r="B206" s="79"/>
      <c r="C206" s="79"/>
      <c r="G206" s="103"/>
      <c r="H206" s="103"/>
    </row>
    <row r="207">
      <c r="B207" s="79"/>
      <c r="C207" s="79"/>
      <c r="G207" s="103"/>
      <c r="H207" s="103"/>
    </row>
    <row r="208">
      <c r="B208" s="79"/>
      <c r="C208" s="79"/>
      <c r="G208" s="103"/>
      <c r="H208" s="103"/>
    </row>
    <row r="209">
      <c r="B209" s="79"/>
      <c r="C209" s="79"/>
      <c r="G209" s="103"/>
      <c r="H209" s="103"/>
    </row>
    <row r="210">
      <c r="B210" s="79"/>
      <c r="C210" s="79"/>
      <c r="G210" s="103"/>
      <c r="H210" s="103"/>
    </row>
    <row r="211">
      <c r="B211" s="79"/>
      <c r="C211" s="79"/>
      <c r="G211" s="103"/>
      <c r="H211" s="103"/>
    </row>
    <row r="212">
      <c r="B212" s="79"/>
      <c r="C212" s="79"/>
      <c r="G212" s="103"/>
      <c r="H212" s="103"/>
    </row>
    <row r="213">
      <c r="B213" s="79"/>
      <c r="C213" s="79"/>
      <c r="G213" s="103"/>
      <c r="H213" s="103"/>
    </row>
    <row r="214">
      <c r="B214" s="79"/>
      <c r="C214" s="79"/>
      <c r="G214" s="103"/>
      <c r="H214" s="103"/>
    </row>
    <row r="215">
      <c r="B215" s="79"/>
      <c r="C215" s="79"/>
      <c r="G215" s="103"/>
      <c r="H215" s="103"/>
    </row>
    <row r="216">
      <c r="B216" s="79"/>
      <c r="C216" s="79"/>
      <c r="G216" s="103"/>
      <c r="H216" s="103"/>
    </row>
    <row r="217">
      <c r="B217" s="79"/>
      <c r="C217" s="79"/>
      <c r="G217" s="103"/>
      <c r="H217" s="103"/>
    </row>
    <row r="218">
      <c r="B218" s="79"/>
      <c r="C218" s="79"/>
      <c r="G218" s="103"/>
      <c r="H218" s="103"/>
    </row>
    <row r="219">
      <c r="B219" s="79"/>
      <c r="C219" s="79"/>
      <c r="G219" s="103"/>
      <c r="H219" s="103"/>
    </row>
    <row r="220">
      <c r="B220" s="79"/>
      <c r="C220" s="79"/>
      <c r="G220" s="103"/>
      <c r="H220" s="103"/>
    </row>
    <row r="221">
      <c r="B221" s="79"/>
      <c r="C221" s="79"/>
      <c r="G221" s="103"/>
      <c r="H221" s="103"/>
    </row>
    <row r="222">
      <c r="B222" s="79"/>
      <c r="C222" s="79"/>
      <c r="G222" s="103"/>
      <c r="H222" s="103"/>
    </row>
    <row r="223">
      <c r="B223" s="79"/>
      <c r="C223" s="79"/>
      <c r="G223" s="103"/>
      <c r="H223" s="103"/>
    </row>
    <row r="224">
      <c r="B224" s="79"/>
      <c r="C224" s="79"/>
      <c r="G224" s="103"/>
      <c r="H224" s="103"/>
    </row>
    <row r="225">
      <c r="B225" s="79"/>
      <c r="C225" s="79"/>
      <c r="G225" s="103"/>
      <c r="H225" s="103"/>
    </row>
    <row r="226">
      <c r="B226" s="79"/>
      <c r="C226" s="79"/>
      <c r="G226" s="103"/>
      <c r="H226" s="103"/>
    </row>
    <row r="227">
      <c r="B227" s="79"/>
      <c r="C227" s="79"/>
      <c r="G227" s="103"/>
      <c r="H227" s="103"/>
    </row>
    <row r="228">
      <c r="B228" s="79"/>
      <c r="C228" s="79"/>
      <c r="G228" s="103"/>
      <c r="H228" s="103"/>
    </row>
    <row r="229">
      <c r="B229" s="79"/>
      <c r="C229" s="79"/>
      <c r="G229" s="103"/>
      <c r="H229" s="103"/>
    </row>
    <row r="230">
      <c r="B230" s="79"/>
      <c r="C230" s="79"/>
      <c r="G230" s="103"/>
      <c r="H230" s="103"/>
    </row>
    <row r="231">
      <c r="B231" s="79"/>
      <c r="C231" s="79"/>
      <c r="G231" s="103"/>
      <c r="H231" s="103"/>
    </row>
    <row r="232">
      <c r="B232" s="79"/>
      <c r="C232" s="79"/>
      <c r="G232" s="103"/>
      <c r="H232" s="103"/>
    </row>
    <row r="233">
      <c r="B233" s="79"/>
      <c r="C233" s="79"/>
      <c r="G233" s="103"/>
      <c r="H233" s="103"/>
    </row>
    <row r="234">
      <c r="B234" s="79"/>
      <c r="C234" s="79"/>
      <c r="G234" s="103"/>
      <c r="H234" s="103"/>
    </row>
    <row r="235">
      <c r="B235" s="79"/>
      <c r="C235" s="79"/>
      <c r="G235" s="103"/>
      <c r="H235" s="103"/>
    </row>
    <row r="236">
      <c r="B236" s="79"/>
      <c r="C236" s="79"/>
      <c r="G236" s="103"/>
      <c r="H236" s="103"/>
    </row>
    <row r="237">
      <c r="B237" s="79"/>
      <c r="C237" s="79"/>
      <c r="G237" s="103"/>
      <c r="H237" s="103"/>
    </row>
    <row r="238">
      <c r="B238" s="79"/>
      <c r="C238" s="79"/>
      <c r="G238" s="103"/>
      <c r="H238" s="103"/>
    </row>
    <row r="239">
      <c r="B239" s="79"/>
      <c r="C239" s="79"/>
      <c r="G239" s="103"/>
      <c r="H239" s="103"/>
    </row>
    <row r="240">
      <c r="B240" s="79"/>
      <c r="C240" s="79"/>
      <c r="G240" s="103"/>
      <c r="H240" s="103"/>
    </row>
    <row r="241">
      <c r="B241" s="79"/>
      <c r="C241" s="79"/>
      <c r="G241" s="103"/>
      <c r="H241" s="103"/>
    </row>
    <row r="242">
      <c r="B242" s="79"/>
      <c r="C242" s="79"/>
      <c r="G242" s="103"/>
      <c r="H242" s="103"/>
    </row>
    <row r="243">
      <c r="B243" s="79"/>
      <c r="C243" s="79"/>
      <c r="G243" s="103"/>
      <c r="H243" s="103"/>
    </row>
    <row r="244">
      <c r="B244" s="79"/>
      <c r="C244" s="79"/>
      <c r="G244" s="103"/>
      <c r="H244" s="103"/>
    </row>
    <row r="245">
      <c r="B245" s="79"/>
      <c r="C245" s="79"/>
      <c r="G245" s="103"/>
      <c r="H245" s="103"/>
    </row>
    <row r="246">
      <c r="B246" s="79"/>
      <c r="C246" s="79"/>
      <c r="G246" s="103"/>
      <c r="H246" s="103"/>
    </row>
    <row r="247">
      <c r="B247" s="79"/>
      <c r="C247" s="79"/>
      <c r="G247" s="103"/>
      <c r="H247" s="103"/>
    </row>
    <row r="248">
      <c r="B248" s="79"/>
      <c r="C248" s="79"/>
      <c r="G248" s="103"/>
      <c r="H248" s="103"/>
    </row>
    <row r="249">
      <c r="B249" s="79"/>
      <c r="C249" s="79"/>
      <c r="G249" s="103"/>
      <c r="H249" s="103"/>
    </row>
    <row r="250">
      <c r="B250" s="79"/>
      <c r="C250" s="79"/>
      <c r="G250" s="103"/>
      <c r="H250" s="103"/>
    </row>
    <row r="251">
      <c r="B251" s="79"/>
      <c r="C251" s="79"/>
      <c r="G251" s="103"/>
      <c r="H251" s="103"/>
    </row>
    <row r="252">
      <c r="B252" s="79"/>
      <c r="C252" s="79"/>
      <c r="G252" s="103"/>
      <c r="H252" s="103"/>
    </row>
    <row r="253">
      <c r="B253" s="79"/>
      <c r="C253" s="79"/>
      <c r="G253" s="103"/>
      <c r="H253" s="103"/>
    </row>
    <row r="254">
      <c r="B254" s="79"/>
      <c r="C254" s="79"/>
      <c r="G254" s="103"/>
      <c r="H254" s="103"/>
    </row>
    <row r="255">
      <c r="B255" s="79"/>
      <c r="C255" s="79"/>
      <c r="G255" s="103"/>
      <c r="H255" s="103"/>
    </row>
    <row r="256">
      <c r="B256" s="79"/>
      <c r="C256" s="79"/>
      <c r="G256" s="103"/>
      <c r="H256" s="103"/>
    </row>
    <row r="257">
      <c r="B257" s="79"/>
      <c r="C257" s="79"/>
      <c r="G257" s="103"/>
      <c r="H257" s="103"/>
    </row>
    <row r="258">
      <c r="B258" s="79"/>
      <c r="C258" s="79"/>
      <c r="G258" s="103"/>
      <c r="H258" s="103"/>
    </row>
    <row r="259">
      <c r="B259" s="79"/>
      <c r="C259" s="79"/>
      <c r="G259" s="103"/>
      <c r="H259" s="103"/>
    </row>
    <row r="260">
      <c r="B260" s="79"/>
      <c r="C260" s="79"/>
      <c r="G260" s="103"/>
      <c r="H260" s="103"/>
    </row>
    <row r="261">
      <c r="B261" s="79"/>
      <c r="C261" s="79"/>
      <c r="G261" s="103"/>
      <c r="H261" s="103"/>
    </row>
    <row r="262">
      <c r="B262" s="79"/>
      <c r="C262" s="79"/>
      <c r="G262" s="103"/>
      <c r="H262" s="103"/>
    </row>
    <row r="263">
      <c r="B263" s="79"/>
      <c r="C263" s="79"/>
      <c r="G263" s="103"/>
      <c r="H263" s="103"/>
    </row>
    <row r="264">
      <c r="B264" s="79"/>
      <c r="C264" s="79"/>
      <c r="G264" s="103"/>
      <c r="H264" s="103"/>
    </row>
    <row r="265">
      <c r="B265" s="79"/>
      <c r="C265" s="79"/>
      <c r="G265" s="103"/>
      <c r="H265" s="103"/>
    </row>
    <row r="266">
      <c r="B266" s="79"/>
      <c r="C266" s="79"/>
      <c r="G266" s="103"/>
      <c r="H266" s="103"/>
    </row>
    <row r="267">
      <c r="B267" s="79"/>
      <c r="C267" s="79"/>
      <c r="G267" s="103"/>
      <c r="H267" s="103"/>
    </row>
    <row r="268">
      <c r="B268" s="79"/>
      <c r="C268" s="79"/>
      <c r="G268" s="103"/>
      <c r="H268" s="103"/>
    </row>
    <row r="269">
      <c r="B269" s="79"/>
      <c r="C269" s="79"/>
      <c r="G269" s="103"/>
      <c r="H269" s="103"/>
    </row>
    <row r="270">
      <c r="B270" s="79"/>
      <c r="C270" s="79"/>
      <c r="G270" s="103"/>
      <c r="H270" s="103"/>
    </row>
    <row r="271">
      <c r="B271" s="79"/>
      <c r="C271" s="79"/>
      <c r="G271" s="103"/>
      <c r="H271" s="103"/>
    </row>
    <row r="272">
      <c r="B272" s="79"/>
      <c r="C272" s="79"/>
      <c r="G272" s="103"/>
      <c r="H272" s="103"/>
    </row>
    <row r="273">
      <c r="B273" s="79"/>
      <c r="C273" s="79"/>
      <c r="G273" s="103"/>
      <c r="H273" s="103"/>
    </row>
    <row r="274">
      <c r="B274" s="79"/>
      <c r="C274" s="79"/>
      <c r="G274" s="103"/>
      <c r="H274" s="103"/>
    </row>
    <row r="275">
      <c r="B275" s="79"/>
      <c r="C275" s="79"/>
      <c r="G275" s="103"/>
      <c r="H275" s="103"/>
    </row>
    <row r="276">
      <c r="B276" s="79"/>
      <c r="C276" s="79"/>
      <c r="G276" s="103"/>
      <c r="H276" s="103"/>
    </row>
    <row r="277">
      <c r="B277" s="79"/>
      <c r="C277" s="79"/>
      <c r="G277" s="103"/>
      <c r="H277" s="103"/>
    </row>
    <row r="278">
      <c r="B278" s="79"/>
      <c r="C278" s="79"/>
      <c r="G278" s="103"/>
      <c r="H278" s="103"/>
    </row>
    <row r="279">
      <c r="B279" s="79"/>
      <c r="C279" s="79"/>
      <c r="G279" s="103"/>
      <c r="H279" s="103"/>
    </row>
    <row r="280">
      <c r="B280" s="79"/>
      <c r="C280" s="79"/>
      <c r="G280" s="103"/>
      <c r="H280" s="103"/>
    </row>
    <row r="281">
      <c r="B281" s="79"/>
      <c r="C281" s="79"/>
      <c r="G281" s="103"/>
      <c r="H281" s="103"/>
    </row>
    <row r="282">
      <c r="B282" s="79"/>
      <c r="C282" s="79"/>
      <c r="G282" s="103"/>
      <c r="H282" s="103"/>
    </row>
    <row r="283">
      <c r="B283" s="79"/>
      <c r="C283" s="79"/>
      <c r="G283" s="103"/>
      <c r="H283" s="103"/>
    </row>
    <row r="284">
      <c r="B284" s="79"/>
      <c r="C284" s="79"/>
      <c r="G284" s="103"/>
      <c r="H284" s="103"/>
    </row>
    <row r="285">
      <c r="B285" s="79"/>
      <c r="C285" s="79"/>
      <c r="G285" s="103"/>
      <c r="H285" s="103"/>
    </row>
    <row r="286">
      <c r="B286" s="79"/>
      <c r="C286" s="79"/>
      <c r="G286" s="103"/>
      <c r="H286" s="103"/>
    </row>
    <row r="287">
      <c r="B287" s="79"/>
      <c r="C287" s="79"/>
      <c r="G287" s="103"/>
      <c r="H287" s="103"/>
    </row>
    <row r="288">
      <c r="B288" s="79"/>
      <c r="C288" s="79"/>
      <c r="G288" s="103"/>
      <c r="H288" s="103"/>
    </row>
    <row r="289">
      <c r="B289" s="79"/>
      <c r="C289" s="79"/>
      <c r="G289" s="103"/>
      <c r="H289" s="103"/>
    </row>
    <row r="290">
      <c r="B290" s="79"/>
      <c r="C290" s="79"/>
      <c r="G290" s="103"/>
      <c r="H290" s="103"/>
    </row>
    <row r="291">
      <c r="B291" s="79"/>
      <c r="C291" s="79"/>
      <c r="G291" s="103"/>
      <c r="H291" s="103"/>
    </row>
    <row r="292">
      <c r="B292" s="79"/>
      <c r="C292" s="79"/>
      <c r="G292" s="103"/>
      <c r="H292" s="103"/>
    </row>
    <row r="293">
      <c r="B293" s="79"/>
      <c r="C293" s="79"/>
      <c r="G293" s="103"/>
      <c r="H293" s="103"/>
    </row>
    <row r="294">
      <c r="B294" s="79"/>
      <c r="C294" s="79"/>
      <c r="G294" s="103"/>
      <c r="H294" s="103"/>
    </row>
    <row r="295">
      <c r="B295" s="79"/>
      <c r="C295" s="79"/>
      <c r="G295" s="103"/>
      <c r="H295" s="103"/>
    </row>
    <row r="296">
      <c r="B296" s="79"/>
      <c r="C296" s="79"/>
      <c r="G296" s="103"/>
      <c r="H296" s="103"/>
    </row>
    <row r="297">
      <c r="B297" s="79"/>
      <c r="C297" s="79"/>
      <c r="G297" s="103"/>
      <c r="H297" s="103"/>
    </row>
    <row r="298">
      <c r="B298" s="79"/>
      <c r="C298" s="79"/>
      <c r="G298" s="103"/>
      <c r="H298" s="103"/>
    </row>
    <row r="299">
      <c r="B299" s="79"/>
      <c r="C299" s="79"/>
      <c r="G299" s="103"/>
      <c r="H299" s="103"/>
    </row>
    <row r="300">
      <c r="B300" s="79"/>
      <c r="C300" s="79"/>
      <c r="G300" s="103"/>
      <c r="H300" s="103"/>
    </row>
    <row r="301">
      <c r="B301" s="79"/>
      <c r="C301" s="79"/>
      <c r="G301" s="103"/>
      <c r="H301" s="103"/>
    </row>
    <row r="302">
      <c r="B302" s="79"/>
      <c r="C302" s="79"/>
      <c r="G302" s="103"/>
      <c r="H302" s="103"/>
    </row>
    <row r="303">
      <c r="B303" s="79"/>
      <c r="C303" s="79"/>
      <c r="G303" s="103"/>
      <c r="H303" s="103"/>
    </row>
    <row r="304">
      <c r="B304" s="79"/>
      <c r="C304" s="79"/>
      <c r="G304" s="103"/>
      <c r="H304" s="103"/>
    </row>
    <row r="305">
      <c r="B305" s="79"/>
      <c r="C305" s="79"/>
      <c r="G305" s="103"/>
      <c r="H305" s="103"/>
    </row>
    <row r="306">
      <c r="B306" s="79"/>
      <c r="C306" s="79"/>
      <c r="G306" s="103"/>
      <c r="H306" s="103"/>
    </row>
    <row r="307">
      <c r="B307" s="79"/>
      <c r="C307" s="79"/>
      <c r="G307" s="103"/>
      <c r="H307" s="103"/>
    </row>
    <row r="308">
      <c r="B308" s="79"/>
      <c r="C308" s="79"/>
      <c r="G308" s="103"/>
      <c r="H308" s="103"/>
    </row>
    <row r="309">
      <c r="B309" s="79"/>
      <c r="C309" s="79"/>
      <c r="G309" s="103"/>
      <c r="H309" s="103"/>
    </row>
    <row r="310">
      <c r="B310" s="79"/>
      <c r="C310" s="79"/>
      <c r="G310" s="103"/>
      <c r="H310" s="103"/>
    </row>
    <row r="311">
      <c r="B311" s="79"/>
      <c r="C311" s="79"/>
      <c r="G311" s="103"/>
      <c r="H311" s="103"/>
    </row>
    <row r="312">
      <c r="B312" s="79"/>
      <c r="C312" s="79"/>
      <c r="G312" s="103"/>
      <c r="H312" s="103"/>
    </row>
    <row r="313">
      <c r="B313" s="79"/>
      <c r="C313" s="79"/>
      <c r="G313" s="103"/>
      <c r="H313" s="103"/>
    </row>
    <row r="314">
      <c r="B314" s="79"/>
      <c r="C314" s="79"/>
      <c r="G314" s="103"/>
      <c r="H314" s="103"/>
    </row>
    <row r="315">
      <c r="B315" s="79"/>
      <c r="C315" s="79"/>
      <c r="G315" s="103"/>
      <c r="H315" s="103"/>
    </row>
    <row r="316">
      <c r="B316" s="79"/>
      <c r="C316" s="79"/>
      <c r="G316" s="103"/>
      <c r="H316" s="103"/>
    </row>
    <row r="317">
      <c r="B317" s="79"/>
      <c r="C317" s="79"/>
      <c r="G317" s="103"/>
      <c r="H317" s="103"/>
    </row>
    <row r="318">
      <c r="B318" s="79"/>
      <c r="C318" s="79"/>
      <c r="G318" s="103"/>
      <c r="H318" s="103"/>
    </row>
    <row r="319">
      <c r="B319" s="79"/>
      <c r="C319" s="79"/>
      <c r="G319" s="103"/>
      <c r="H319" s="103"/>
    </row>
    <row r="320">
      <c r="B320" s="79"/>
      <c r="C320" s="79"/>
      <c r="G320" s="103"/>
      <c r="H320" s="103"/>
    </row>
    <row r="321">
      <c r="B321" s="79"/>
      <c r="C321" s="79"/>
      <c r="G321" s="103"/>
      <c r="H321" s="103"/>
    </row>
    <row r="322">
      <c r="B322" s="79"/>
      <c r="C322" s="79"/>
      <c r="G322" s="103"/>
      <c r="H322" s="103"/>
    </row>
    <row r="323">
      <c r="B323" s="79"/>
      <c r="C323" s="79"/>
      <c r="G323" s="103"/>
      <c r="H323" s="103"/>
    </row>
    <row r="324">
      <c r="B324" s="79"/>
      <c r="C324" s="79"/>
      <c r="G324" s="103"/>
      <c r="H324" s="103"/>
    </row>
    <row r="325">
      <c r="B325" s="79"/>
      <c r="C325" s="79"/>
      <c r="G325" s="103"/>
      <c r="H325" s="103"/>
    </row>
    <row r="326">
      <c r="B326" s="79"/>
      <c r="C326" s="79"/>
      <c r="G326" s="103"/>
      <c r="H326" s="103"/>
    </row>
    <row r="327">
      <c r="B327" s="79"/>
      <c r="C327" s="79"/>
      <c r="G327" s="103"/>
      <c r="H327" s="103"/>
    </row>
    <row r="328">
      <c r="B328" s="79"/>
      <c r="C328" s="79"/>
      <c r="G328" s="103"/>
      <c r="H328" s="103"/>
    </row>
    <row r="329">
      <c r="B329" s="79"/>
      <c r="C329" s="79"/>
      <c r="G329" s="103"/>
      <c r="H329" s="103"/>
    </row>
    <row r="330">
      <c r="B330" s="79"/>
      <c r="C330" s="79"/>
      <c r="G330" s="103"/>
      <c r="H330" s="103"/>
    </row>
    <row r="331">
      <c r="B331" s="79"/>
      <c r="C331" s="79"/>
      <c r="G331" s="103"/>
      <c r="H331" s="103"/>
    </row>
    <row r="332">
      <c r="B332" s="79"/>
      <c r="C332" s="79"/>
      <c r="G332" s="103"/>
      <c r="H332" s="103"/>
    </row>
    <row r="333">
      <c r="B333" s="79"/>
      <c r="C333" s="79"/>
      <c r="G333" s="103"/>
      <c r="H333" s="103"/>
    </row>
    <row r="334">
      <c r="B334" s="79"/>
      <c r="C334" s="79"/>
      <c r="G334" s="103"/>
      <c r="H334" s="103"/>
    </row>
    <row r="335">
      <c r="B335" s="79"/>
      <c r="C335" s="79"/>
      <c r="G335" s="103"/>
      <c r="H335" s="103"/>
    </row>
    <row r="336">
      <c r="B336" s="79"/>
      <c r="C336" s="79"/>
      <c r="G336" s="103"/>
      <c r="H336" s="103"/>
    </row>
    <row r="337">
      <c r="B337" s="79"/>
      <c r="C337" s="79"/>
      <c r="G337" s="103"/>
      <c r="H337" s="103"/>
    </row>
    <row r="338">
      <c r="B338" s="79"/>
      <c r="C338" s="79"/>
      <c r="G338" s="103"/>
      <c r="H338" s="103"/>
    </row>
    <row r="339">
      <c r="B339" s="79"/>
      <c r="C339" s="79"/>
      <c r="G339" s="103"/>
      <c r="H339" s="103"/>
    </row>
    <row r="340">
      <c r="B340" s="79"/>
      <c r="C340" s="79"/>
      <c r="G340" s="103"/>
      <c r="H340" s="103"/>
    </row>
    <row r="341">
      <c r="B341" s="79"/>
      <c r="C341" s="79"/>
      <c r="G341" s="103"/>
      <c r="H341" s="103"/>
    </row>
    <row r="342">
      <c r="B342" s="79"/>
      <c r="C342" s="79"/>
      <c r="G342" s="103"/>
      <c r="H342" s="103"/>
    </row>
    <row r="343">
      <c r="B343" s="79"/>
      <c r="C343" s="79"/>
      <c r="G343" s="103"/>
      <c r="H343" s="103"/>
    </row>
    <row r="344">
      <c r="B344" s="79"/>
      <c r="C344" s="79"/>
      <c r="G344" s="103"/>
      <c r="H344" s="103"/>
    </row>
    <row r="345">
      <c r="B345" s="79"/>
      <c r="C345" s="79"/>
      <c r="G345" s="103"/>
      <c r="H345" s="103"/>
    </row>
    <row r="346">
      <c r="B346" s="79"/>
      <c r="C346" s="79"/>
      <c r="G346" s="103"/>
      <c r="H346" s="103"/>
    </row>
    <row r="347">
      <c r="B347" s="79"/>
      <c r="C347" s="79"/>
      <c r="G347" s="103"/>
      <c r="H347" s="103"/>
    </row>
    <row r="348">
      <c r="B348" s="79"/>
      <c r="C348" s="79"/>
      <c r="G348" s="103"/>
      <c r="H348" s="103"/>
    </row>
    <row r="349">
      <c r="B349" s="79"/>
      <c r="C349" s="79"/>
      <c r="G349" s="103"/>
      <c r="H349" s="103"/>
    </row>
    <row r="350">
      <c r="B350" s="79"/>
      <c r="C350" s="79"/>
      <c r="G350" s="103"/>
      <c r="H350" s="103"/>
    </row>
    <row r="351">
      <c r="B351" s="79"/>
      <c r="C351" s="79"/>
      <c r="G351" s="103"/>
      <c r="H351" s="103"/>
    </row>
    <row r="352">
      <c r="B352" s="79"/>
      <c r="C352" s="79"/>
      <c r="G352" s="103"/>
      <c r="H352" s="103"/>
    </row>
    <row r="353">
      <c r="B353" s="79"/>
      <c r="C353" s="79"/>
      <c r="G353" s="103"/>
      <c r="H353" s="103"/>
    </row>
    <row r="354">
      <c r="B354" s="79"/>
      <c r="C354" s="79"/>
      <c r="G354" s="103"/>
      <c r="H354" s="103"/>
    </row>
    <row r="355">
      <c r="B355" s="79"/>
      <c r="C355" s="79"/>
      <c r="G355" s="103"/>
      <c r="H355" s="103"/>
    </row>
    <row r="356">
      <c r="B356" s="79"/>
      <c r="C356" s="79"/>
      <c r="G356" s="103"/>
      <c r="H356" s="103"/>
    </row>
    <row r="357">
      <c r="B357" s="79"/>
      <c r="C357" s="79"/>
      <c r="G357" s="103"/>
      <c r="H357" s="103"/>
    </row>
    <row r="358">
      <c r="B358" s="79"/>
      <c r="C358" s="79"/>
      <c r="G358" s="103"/>
      <c r="H358" s="103"/>
    </row>
    <row r="359">
      <c r="B359" s="79"/>
      <c r="C359" s="79"/>
      <c r="G359" s="103"/>
      <c r="H359" s="103"/>
    </row>
    <row r="360">
      <c r="B360" s="79"/>
      <c r="C360" s="79"/>
      <c r="G360" s="103"/>
      <c r="H360" s="103"/>
    </row>
    <row r="361">
      <c r="B361" s="79"/>
      <c r="C361" s="79"/>
      <c r="G361" s="103"/>
      <c r="H361" s="103"/>
    </row>
    <row r="362">
      <c r="B362" s="79"/>
      <c r="C362" s="79"/>
      <c r="G362" s="103"/>
      <c r="H362" s="103"/>
    </row>
    <row r="363">
      <c r="B363" s="79"/>
      <c r="C363" s="79"/>
      <c r="G363" s="103"/>
      <c r="H363" s="103"/>
    </row>
    <row r="364">
      <c r="B364" s="79"/>
      <c r="C364" s="79"/>
      <c r="G364" s="103"/>
      <c r="H364" s="103"/>
    </row>
    <row r="365">
      <c r="B365" s="79"/>
      <c r="C365" s="79"/>
      <c r="G365" s="103"/>
      <c r="H365" s="103"/>
    </row>
    <row r="366">
      <c r="B366" s="79"/>
      <c r="C366" s="79"/>
      <c r="G366" s="103"/>
      <c r="H366" s="103"/>
    </row>
    <row r="367">
      <c r="B367" s="79"/>
      <c r="C367" s="79"/>
      <c r="G367" s="103"/>
      <c r="H367" s="103"/>
    </row>
    <row r="368">
      <c r="B368" s="79"/>
      <c r="C368" s="79"/>
      <c r="G368" s="103"/>
      <c r="H368" s="103"/>
    </row>
    <row r="369">
      <c r="B369" s="79"/>
      <c r="C369" s="79"/>
      <c r="G369" s="103"/>
      <c r="H369" s="103"/>
    </row>
    <row r="370">
      <c r="B370" s="79"/>
      <c r="C370" s="79"/>
      <c r="G370" s="103"/>
      <c r="H370" s="103"/>
    </row>
    <row r="371">
      <c r="B371" s="79"/>
      <c r="C371" s="79"/>
      <c r="G371" s="103"/>
      <c r="H371" s="103"/>
    </row>
    <row r="372">
      <c r="B372" s="79"/>
      <c r="C372" s="79"/>
      <c r="G372" s="103"/>
      <c r="H372" s="103"/>
    </row>
    <row r="373">
      <c r="B373" s="79"/>
      <c r="C373" s="79"/>
      <c r="G373" s="103"/>
      <c r="H373" s="103"/>
    </row>
    <row r="374">
      <c r="B374" s="79"/>
      <c r="C374" s="79"/>
      <c r="G374" s="103"/>
      <c r="H374" s="103"/>
    </row>
    <row r="375">
      <c r="B375" s="79"/>
      <c r="C375" s="79"/>
      <c r="G375" s="103"/>
      <c r="H375" s="103"/>
    </row>
    <row r="376">
      <c r="B376" s="79"/>
      <c r="C376" s="79"/>
      <c r="G376" s="103"/>
      <c r="H376" s="103"/>
    </row>
    <row r="377">
      <c r="B377" s="79"/>
      <c r="C377" s="79"/>
      <c r="G377" s="103"/>
      <c r="H377" s="103"/>
    </row>
    <row r="378">
      <c r="B378" s="79"/>
      <c r="C378" s="79"/>
      <c r="G378" s="103"/>
      <c r="H378" s="103"/>
    </row>
    <row r="379">
      <c r="B379" s="79"/>
      <c r="C379" s="79"/>
      <c r="G379" s="103"/>
      <c r="H379" s="103"/>
    </row>
    <row r="380">
      <c r="B380" s="79"/>
      <c r="C380" s="79"/>
      <c r="G380" s="103"/>
      <c r="H380" s="103"/>
    </row>
    <row r="381">
      <c r="B381" s="79"/>
      <c r="C381" s="79"/>
      <c r="G381" s="103"/>
      <c r="H381" s="103"/>
    </row>
    <row r="382">
      <c r="B382" s="79"/>
      <c r="C382" s="79"/>
      <c r="G382" s="103"/>
      <c r="H382" s="103"/>
    </row>
    <row r="383">
      <c r="B383" s="79"/>
      <c r="C383" s="79"/>
      <c r="G383" s="103"/>
      <c r="H383" s="103"/>
    </row>
    <row r="384">
      <c r="B384" s="79"/>
      <c r="C384" s="79"/>
      <c r="G384" s="103"/>
      <c r="H384" s="103"/>
    </row>
    <row r="385">
      <c r="B385" s="79"/>
      <c r="C385" s="79"/>
      <c r="G385" s="103"/>
      <c r="H385" s="103"/>
    </row>
    <row r="386">
      <c r="B386" s="79"/>
      <c r="C386" s="79"/>
      <c r="G386" s="103"/>
      <c r="H386" s="103"/>
    </row>
    <row r="387">
      <c r="B387" s="79"/>
      <c r="C387" s="79"/>
      <c r="G387" s="103"/>
      <c r="H387" s="103"/>
    </row>
    <row r="388">
      <c r="B388" s="79"/>
      <c r="C388" s="79"/>
      <c r="G388" s="103"/>
      <c r="H388" s="103"/>
    </row>
    <row r="389">
      <c r="B389" s="79"/>
      <c r="C389" s="79"/>
      <c r="G389" s="103"/>
      <c r="H389" s="103"/>
    </row>
    <row r="390">
      <c r="B390" s="79"/>
      <c r="C390" s="79"/>
      <c r="G390" s="103"/>
      <c r="H390" s="103"/>
    </row>
    <row r="391">
      <c r="B391" s="79"/>
      <c r="C391" s="79"/>
      <c r="G391" s="103"/>
      <c r="H391" s="103"/>
    </row>
    <row r="392">
      <c r="B392" s="79"/>
      <c r="C392" s="79"/>
      <c r="G392" s="103"/>
      <c r="H392" s="103"/>
    </row>
    <row r="393">
      <c r="B393" s="79"/>
      <c r="C393" s="79"/>
      <c r="G393" s="103"/>
      <c r="H393" s="103"/>
    </row>
    <row r="394">
      <c r="B394" s="79"/>
      <c r="C394" s="79"/>
      <c r="G394" s="103"/>
      <c r="H394" s="103"/>
    </row>
    <row r="395">
      <c r="B395" s="79"/>
      <c r="C395" s="79"/>
      <c r="G395" s="103"/>
      <c r="H395" s="103"/>
    </row>
    <row r="396">
      <c r="B396" s="79"/>
      <c r="C396" s="79"/>
      <c r="G396" s="103"/>
      <c r="H396" s="103"/>
    </row>
    <row r="397">
      <c r="B397" s="79"/>
      <c r="C397" s="79"/>
      <c r="G397" s="103"/>
      <c r="H397" s="103"/>
    </row>
    <row r="398">
      <c r="B398" s="79"/>
      <c r="C398" s="79"/>
      <c r="G398" s="103"/>
      <c r="H398" s="103"/>
    </row>
    <row r="399">
      <c r="B399" s="79"/>
      <c r="C399" s="79"/>
      <c r="G399" s="103"/>
      <c r="H399" s="103"/>
    </row>
    <row r="400">
      <c r="B400" s="79"/>
      <c r="C400" s="79"/>
      <c r="G400" s="103"/>
      <c r="H400" s="103"/>
    </row>
    <row r="401">
      <c r="B401" s="79"/>
      <c r="C401" s="79"/>
      <c r="G401" s="103"/>
      <c r="H401" s="103"/>
    </row>
    <row r="402">
      <c r="B402" s="79"/>
      <c r="C402" s="79"/>
      <c r="G402" s="103"/>
      <c r="H402" s="103"/>
    </row>
    <row r="403">
      <c r="B403" s="79"/>
      <c r="C403" s="79"/>
      <c r="G403" s="103"/>
      <c r="H403" s="103"/>
    </row>
    <row r="404">
      <c r="B404" s="79"/>
      <c r="C404" s="79"/>
      <c r="G404" s="103"/>
      <c r="H404" s="103"/>
    </row>
    <row r="405">
      <c r="B405" s="79"/>
      <c r="C405" s="79"/>
      <c r="G405" s="103"/>
      <c r="H405" s="103"/>
    </row>
    <row r="406">
      <c r="B406" s="79"/>
      <c r="C406" s="79"/>
      <c r="G406" s="103"/>
      <c r="H406" s="103"/>
    </row>
    <row r="407">
      <c r="B407" s="79"/>
      <c r="C407" s="79"/>
      <c r="G407" s="103"/>
      <c r="H407" s="103"/>
    </row>
    <row r="408">
      <c r="B408" s="79"/>
      <c r="C408" s="79"/>
      <c r="G408" s="103"/>
      <c r="H408" s="103"/>
    </row>
    <row r="409">
      <c r="B409" s="79"/>
      <c r="C409" s="79"/>
      <c r="G409" s="103"/>
      <c r="H409" s="103"/>
    </row>
    <row r="410">
      <c r="B410" s="79"/>
      <c r="C410" s="79"/>
      <c r="G410" s="103"/>
      <c r="H410" s="103"/>
    </row>
    <row r="411">
      <c r="B411" s="79"/>
      <c r="C411" s="79"/>
      <c r="G411" s="103"/>
      <c r="H411" s="103"/>
    </row>
    <row r="412">
      <c r="B412" s="79"/>
      <c r="C412" s="79"/>
      <c r="G412" s="103"/>
      <c r="H412" s="103"/>
    </row>
    <row r="413">
      <c r="B413" s="79"/>
      <c r="C413" s="79"/>
      <c r="G413" s="103"/>
      <c r="H413" s="103"/>
    </row>
    <row r="414">
      <c r="B414" s="79"/>
      <c r="C414" s="79"/>
      <c r="G414" s="103"/>
      <c r="H414" s="103"/>
    </row>
    <row r="415">
      <c r="B415" s="79"/>
      <c r="C415" s="79"/>
      <c r="G415" s="103"/>
      <c r="H415" s="103"/>
    </row>
    <row r="416">
      <c r="B416" s="79"/>
      <c r="C416" s="79"/>
      <c r="G416" s="103"/>
      <c r="H416" s="103"/>
    </row>
    <row r="417">
      <c r="B417" s="79"/>
      <c r="C417" s="79"/>
      <c r="G417" s="103"/>
      <c r="H417" s="103"/>
    </row>
    <row r="418">
      <c r="B418" s="79"/>
      <c r="C418" s="79"/>
      <c r="G418" s="103"/>
      <c r="H418" s="103"/>
    </row>
    <row r="419">
      <c r="B419" s="79"/>
      <c r="C419" s="79"/>
      <c r="G419" s="103"/>
      <c r="H419" s="103"/>
    </row>
    <row r="420">
      <c r="B420" s="79"/>
      <c r="C420" s="79"/>
      <c r="G420" s="103"/>
      <c r="H420" s="103"/>
    </row>
    <row r="421">
      <c r="B421" s="79"/>
      <c r="C421" s="79"/>
      <c r="G421" s="103"/>
      <c r="H421" s="103"/>
    </row>
    <row r="422">
      <c r="B422" s="79"/>
      <c r="C422" s="79"/>
      <c r="G422" s="103"/>
      <c r="H422" s="103"/>
    </row>
    <row r="423">
      <c r="B423" s="79"/>
      <c r="C423" s="79"/>
      <c r="G423" s="103"/>
      <c r="H423" s="103"/>
    </row>
    <row r="424">
      <c r="B424" s="79"/>
      <c r="C424" s="79"/>
      <c r="G424" s="103"/>
      <c r="H424" s="103"/>
    </row>
    <row r="425">
      <c r="B425" s="79"/>
      <c r="C425" s="79"/>
      <c r="G425" s="103"/>
      <c r="H425" s="103"/>
    </row>
    <row r="426">
      <c r="B426" s="79"/>
      <c r="C426" s="79"/>
      <c r="G426" s="103"/>
      <c r="H426" s="103"/>
    </row>
    <row r="427">
      <c r="B427" s="79"/>
      <c r="C427" s="79"/>
      <c r="G427" s="103"/>
      <c r="H427" s="103"/>
    </row>
    <row r="428">
      <c r="B428" s="79"/>
      <c r="C428" s="79"/>
      <c r="G428" s="103"/>
      <c r="H428" s="103"/>
    </row>
    <row r="429">
      <c r="B429" s="79"/>
      <c r="C429" s="79"/>
      <c r="G429" s="103"/>
      <c r="H429" s="103"/>
    </row>
    <row r="430">
      <c r="B430" s="79"/>
      <c r="C430" s="79"/>
      <c r="G430" s="103"/>
      <c r="H430" s="103"/>
    </row>
    <row r="431">
      <c r="B431" s="79"/>
      <c r="C431" s="79"/>
      <c r="G431" s="103"/>
      <c r="H431" s="103"/>
    </row>
    <row r="432">
      <c r="B432" s="79"/>
      <c r="C432" s="79"/>
      <c r="G432" s="103"/>
      <c r="H432" s="103"/>
    </row>
    <row r="433">
      <c r="B433" s="79"/>
      <c r="C433" s="79"/>
      <c r="G433" s="103"/>
      <c r="H433" s="103"/>
    </row>
    <row r="434">
      <c r="B434" s="79"/>
      <c r="C434" s="79"/>
      <c r="G434" s="103"/>
      <c r="H434" s="103"/>
    </row>
    <row r="435">
      <c r="B435" s="79"/>
      <c r="C435" s="79"/>
      <c r="G435" s="103"/>
      <c r="H435" s="103"/>
    </row>
    <row r="436">
      <c r="B436" s="79"/>
      <c r="C436" s="79"/>
      <c r="G436" s="103"/>
      <c r="H436" s="103"/>
    </row>
    <row r="437">
      <c r="B437" s="79"/>
      <c r="C437" s="79"/>
      <c r="G437" s="103"/>
      <c r="H437" s="103"/>
    </row>
    <row r="438">
      <c r="B438" s="79"/>
      <c r="C438" s="79"/>
      <c r="G438" s="103"/>
      <c r="H438" s="103"/>
    </row>
    <row r="439">
      <c r="B439" s="79"/>
      <c r="C439" s="79"/>
      <c r="G439" s="103"/>
      <c r="H439" s="103"/>
    </row>
    <row r="440">
      <c r="B440" s="79"/>
      <c r="C440" s="79"/>
      <c r="G440" s="103"/>
      <c r="H440" s="103"/>
    </row>
    <row r="441">
      <c r="B441" s="79"/>
      <c r="C441" s="79"/>
      <c r="G441" s="103"/>
      <c r="H441" s="103"/>
    </row>
    <row r="442">
      <c r="B442" s="79"/>
      <c r="C442" s="79"/>
      <c r="G442" s="103"/>
      <c r="H442" s="103"/>
    </row>
    <row r="443">
      <c r="B443" s="79"/>
      <c r="C443" s="79"/>
      <c r="G443" s="103"/>
      <c r="H443" s="103"/>
    </row>
    <row r="444">
      <c r="B444" s="79"/>
      <c r="C444" s="79"/>
      <c r="G444" s="103"/>
      <c r="H444" s="103"/>
    </row>
    <row r="445">
      <c r="B445" s="79"/>
      <c r="C445" s="79"/>
      <c r="G445" s="103"/>
      <c r="H445" s="103"/>
    </row>
    <row r="446">
      <c r="B446" s="79"/>
      <c r="C446" s="79"/>
      <c r="G446" s="103"/>
      <c r="H446" s="103"/>
    </row>
    <row r="447">
      <c r="B447" s="79"/>
      <c r="C447" s="79"/>
      <c r="G447" s="103"/>
      <c r="H447" s="103"/>
    </row>
    <row r="448">
      <c r="B448" s="79"/>
      <c r="C448" s="79"/>
      <c r="G448" s="103"/>
      <c r="H448" s="103"/>
    </row>
    <row r="449">
      <c r="B449" s="79"/>
      <c r="C449" s="79"/>
      <c r="G449" s="103"/>
      <c r="H449" s="103"/>
    </row>
    <row r="450">
      <c r="B450" s="79"/>
      <c r="C450" s="79"/>
      <c r="G450" s="103"/>
      <c r="H450" s="103"/>
    </row>
    <row r="451">
      <c r="B451" s="79"/>
      <c r="C451" s="79"/>
      <c r="G451" s="103"/>
      <c r="H451" s="103"/>
    </row>
    <row r="452">
      <c r="B452" s="79"/>
      <c r="C452" s="79"/>
      <c r="G452" s="103"/>
      <c r="H452" s="103"/>
    </row>
    <row r="453">
      <c r="B453" s="79"/>
      <c r="C453" s="79"/>
      <c r="G453" s="103"/>
      <c r="H453" s="103"/>
    </row>
    <row r="454">
      <c r="B454" s="79"/>
      <c r="C454" s="79"/>
      <c r="G454" s="103"/>
      <c r="H454" s="103"/>
    </row>
    <row r="455">
      <c r="B455" s="79"/>
      <c r="C455" s="79"/>
      <c r="G455" s="103"/>
      <c r="H455" s="103"/>
    </row>
    <row r="456">
      <c r="B456" s="79"/>
      <c r="C456" s="79"/>
      <c r="G456" s="103"/>
      <c r="H456" s="103"/>
    </row>
    <row r="457">
      <c r="B457" s="79"/>
      <c r="C457" s="79"/>
      <c r="G457" s="103"/>
      <c r="H457" s="103"/>
    </row>
    <row r="458">
      <c r="B458" s="79"/>
      <c r="C458" s="79"/>
      <c r="G458" s="103"/>
      <c r="H458" s="103"/>
    </row>
    <row r="459">
      <c r="B459" s="79"/>
      <c r="C459" s="79"/>
      <c r="G459" s="103"/>
      <c r="H459" s="103"/>
    </row>
    <row r="460">
      <c r="B460" s="79"/>
      <c r="C460" s="79"/>
      <c r="G460" s="103"/>
      <c r="H460" s="103"/>
    </row>
    <row r="461">
      <c r="B461" s="79"/>
      <c r="C461" s="79"/>
      <c r="G461" s="103"/>
      <c r="H461" s="103"/>
    </row>
    <row r="462">
      <c r="B462" s="79"/>
      <c r="C462" s="79"/>
      <c r="G462" s="103"/>
      <c r="H462" s="103"/>
    </row>
    <row r="463">
      <c r="B463" s="79"/>
      <c r="C463" s="79"/>
      <c r="G463" s="103"/>
      <c r="H463" s="103"/>
    </row>
    <row r="464">
      <c r="B464" s="79"/>
      <c r="C464" s="79"/>
      <c r="G464" s="103"/>
      <c r="H464" s="103"/>
    </row>
    <row r="465">
      <c r="B465" s="79"/>
      <c r="C465" s="79"/>
      <c r="G465" s="103"/>
      <c r="H465" s="103"/>
    </row>
    <row r="466">
      <c r="B466" s="79"/>
      <c r="C466" s="79"/>
      <c r="G466" s="103"/>
      <c r="H466" s="103"/>
    </row>
    <row r="467">
      <c r="B467" s="79"/>
      <c r="C467" s="79"/>
      <c r="G467" s="103"/>
      <c r="H467" s="103"/>
    </row>
    <row r="468">
      <c r="B468" s="79"/>
      <c r="C468" s="79"/>
      <c r="G468" s="103"/>
      <c r="H468" s="103"/>
    </row>
    <row r="469">
      <c r="B469" s="79"/>
      <c r="C469" s="79"/>
      <c r="G469" s="103"/>
      <c r="H469" s="103"/>
    </row>
    <row r="470">
      <c r="B470" s="79"/>
      <c r="C470" s="79"/>
      <c r="G470" s="103"/>
      <c r="H470" s="103"/>
    </row>
    <row r="471">
      <c r="B471" s="79"/>
      <c r="C471" s="79"/>
      <c r="G471" s="103"/>
      <c r="H471" s="103"/>
    </row>
    <row r="472">
      <c r="B472" s="79"/>
      <c r="C472" s="79"/>
      <c r="G472" s="103"/>
      <c r="H472" s="103"/>
    </row>
    <row r="473">
      <c r="B473" s="79"/>
      <c r="C473" s="79"/>
      <c r="G473" s="103"/>
      <c r="H473" s="103"/>
    </row>
    <row r="474">
      <c r="B474" s="79"/>
      <c r="C474" s="79"/>
      <c r="G474" s="103"/>
      <c r="H474" s="103"/>
    </row>
    <row r="475">
      <c r="B475" s="79"/>
      <c r="C475" s="79"/>
      <c r="G475" s="103"/>
      <c r="H475" s="103"/>
    </row>
    <row r="476">
      <c r="B476" s="79"/>
      <c r="C476" s="79"/>
      <c r="G476" s="103"/>
      <c r="H476" s="103"/>
    </row>
    <row r="477">
      <c r="B477" s="79"/>
      <c r="C477" s="79"/>
      <c r="G477" s="103"/>
      <c r="H477" s="103"/>
    </row>
    <row r="478">
      <c r="B478" s="79"/>
      <c r="C478" s="79"/>
      <c r="G478" s="103"/>
      <c r="H478" s="103"/>
    </row>
    <row r="479">
      <c r="B479" s="79"/>
      <c r="C479" s="79"/>
      <c r="G479" s="103"/>
      <c r="H479" s="103"/>
    </row>
    <row r="480">
      <c r="B480" s="79"/>
      <c r="C480" s="79"/>
      <c r="G480" s="103"/>
      <c r="H480" s="103"/>
    </row>
    <row r="481">
      <c r="B481" s="79"/>
      <c r="C481" s="79"/>
      <c r="G481" s="103"/>
      <c r="H481" s="103"/>
    </row>
    <row r="482">
      <c r="B482" s="79"/>
      <c r="C482" s="79"/>
      <c r="G482" s="103"/>
      <c r="H482" s="103"/>
    </row>
    <row r="483">
      <c r="B483" s="79"/>
      <c r="C483" s="79"/>
      <c r="G483" s="103"/>
      <c r="H483" s="103"/>
    </row>
    <row r="484">
      <c r="B484" s="79"/>
      <c r="C484" s="79"/>
      <c r="G484" s="103"/>
      <c r="H484" s="103"/>
    </row>
    <row r="485">
      <c r="B485" s="79"/>
      <c r="C485" s="79"/>
      <c r="G485" s="103"/>
      <c r="H485" s="103"/>
    </row>
    <row r="486">
      <c r="B486" s="79"/>
      <c r="C486" s="79"/>
      <c r="G486" s="103"/>
      <c r="H486" s="103"/>
    </row>
    <row r="487">
      <c r="B487" s="79"/>
      <c r="C487" s="79"/>
      <c r="G487" s="103"/>
      <c r="H487" s="103"/>
    </row>
    <row r="488">
      <c r="B488" s="79"/>
      <c r="C488" s="79"/>
      <c r="G488" s="103"/>
      <c r="H488" s="103"/>
    </row>
    <row r="489">
      <c r="B489" s="79"/>
      <c r="C489" s="79"/>
      <c r="G489" s="103"/>
      <c r="H489" s="103"/>
    </row>
    <row r="490">
      <c r="B490" s="79"/>
      <c r="C490" s="79"/>
      <c r="G490" s="103"/>
      <c r="H490" s="103"/>
    </row>
    <row r="491">
      <c r="B491" s="79"/>
      <c r="C491" s="79"/>
      <c r="G491" s="103"/>
      <c r="H491" s="103"/>
    </row>
    <row r="492">
      <c r="B492" s="79"/>
      <c r="C492" s="79"/>
      <c r="G492" s="103"/>
      <c r="H492" s="103"/>
    </row>
    <row r="493">
      <c r="B493" s="79"/>
      <c r="C493" s="79"/>
      <c r="G493" s="103"/>
      <c r="H493" s="103"/>
    </row>
    <row r="494">
      <c r="B494" s="79"/>
      <c r="C494" s="79"/>
      <c r="G494" s="103"/>
      <c r="H494" s="103"/>
    </row>
    <row r="495">
      <c r="B495" s="79"/>
      <c r="C495" s="79"/>
      <c r="G495" s="103"/>
      <c r="H495" s="103"/>
    </row>
    <row r="496">
      <c r="B496" s="79"/>
      <c r="C496" s="79"/>
      <c r="G496" s="103"/>
      <c r="H496" s="103"/>
    </row>
    <row r="497">
      <c r="B497" s="79"/>
      <c r="C497" s="79"/>
      <c r="G497" s="103"/>
      <c r="H497" s="103"/>
    </row>
    <row r="498">
      <c r="B498" s="79"/>
      <c r="C498" s="79"/>
      <c r="G498" s="103"/>
      <c r="H498" s="103"/>
    </row>
    <row r="499">
      <c r="B499" s="79"/>
      <c r="C499" s="79"/>
      <c r="G499" s="103"/>
      <c r="H499" s="103"/>
    </row>
    <row r="500">
      <c r="B500" s="79"/>
      <c r="C500" s="79"/>
      <c r="G500" s="103"/>
      <c r="H500" s="103"/>
    </row>
    <row r="501">
      <c r="B501" s="79"/>
      <c r="C501" s="79"/>
      <c r="G501" s="103"/>
      <c r="H501" s="103"/>
    </row>
    <row r="502">
      <c r="B502" s="79"/>
      <c r="C502" s="79"/>
      <c r="G502" s="103"/>
      <c r="H502" s="103"/>
    </row>
    <row r="503">
      <c r="B503" s="79"/>
      <c r="C503" s="79"/>
      <c r="G503" s="103"/>
      <c r="H503" s="103"/>
    </row>
    <row r="504">
      <c r="B504" s="79"/>
      <c r="C504" s="79"/>
      <c r="G504" s="103"/>
      <c r="H504" s="103"/>
    </row>
    <row r="505">
      <c r="B505" s="79"/>
      <c r="C505" s="79"/>
      <c r="G505" s="103"/>
      <c r="H505" s="103"/>
    </row>
    <row r="506">
      <c r="B506" s="79"/>
      <c r="C506" s="79"/>
      <c r="G506" s="103"/>
      <c r="H506" s="103"/>
    </row>
    <row r="507">
      <c r="B507" s="79"/>
      <c r="C507" s="79"/>
      <c r="G507" s="103"/>
      <c r="H507" s="103"/>
    </row>
    <row r="508">
      <c r="B508" s="79"/>
      <c r="C508" s="79"/>
      <c r="G508" s="103"/>
      <c r="H508" s="103"/>
    </row>
    <row r="509">
      <c r="B509" s="79"/>
      <c r="C509" s="79"/>
      <c r="G509" s="103"/>
      <c r="H509" s="103"/>
    </row>
    <row r="510">
      <c r="B510" s="79"/>
      <c r="C510" s="79"/>
      <c r="G510" s="103"/>
      <c r="H510" s="103"/>
    </row>
    <row r="511">
      <c r="B511" s="79"/>
      <c r="C511" s="79"/>
      <c r="G511" s="103"/>
      <c r="H511" s="103"/>
    </row>
    <row r="512">
      <c r="B512" s="79"/>
      <c r="C512" s="79"/>
      <c r="G512" s="103"/>
      <c r="H512" s="103"/>
    </row>
    <row r="513">
      <c r="B513" s="79"/>
      <c r="C513" s="79"/>
      <c r="G513" s="103"/>
      <c r="H513" s="103"/>
    </row>
    <row r="514">
      <c r="B514" s="79"/>
      <c r="C514" s="79"/>
      <c r="G514" s="103"/>
      <c r="H514" s="103"/>
    </row>
    <row r="515">
      <c r="B515" s="79"/>
      <c r="C515" s="79"/>
      <c r="G515" s="103"/>
      <c r="H515" s="103"/>
    </row>
    <row r="516">
      <c r="B516" s="79"/>
      <c r="C516" s="79"/>
      <c r="G516" s="103"/>
      <c r="H516" s="103"/>
    </row>
    <row r="517">
      <c r="B517" s="79"/>
      <c r="C517" s="79"/>
      <c r="G517" s="103"/>
      <c r="H517" s="103"/>
    </row>
    <row r="518">
      <c r="B518" s="79"/>
      <c r="C518" s="79"/>
      <c r="G518" s="103"/>
      <c r="H518" s="103"/>
    </row>
    <row r="519">
      <c r="B519" s="79"/>
      <c r="C519" s="79"/>
      <c r="G519" s="103"/>
      <c r="H519" s="103"/>
    </row>
    <row r="520">
      <c r="B520" s="79"/>
      <c r="C520" s="79"/>
      <c r="G520" s="103"/>
      <c r="H520" s="103"/>
    </row>
    <row r="521">
      <c r="B521" s="79"/>
      <c r="C521" s="79"/>
      <c r="G521" s="103"/>
      <c r="H521" s="103"/>
    </row>
    <row r="522">
      <c r="B522" s="79"/>
      <c r="C522" s="79"/>
      <c r="G522" s="103"/>
      <c r="H522" s="103"/>
    </row>
    <row r="523">
      <c r="B523" s="79"/>
      <c r="C523" s="79"/>
      <c r="G523" s="103"/>
      <c r="H523" s="103"/>
    </row>
    <row r="524">
      <c r="B524" s="79"/>
      <c r="C524" s="79"/>
      <c r="G524" s="103"/>
      <c r="H524" s="103"/>
    </row>
    <row r="525">
      <c r="B525" s="79"/>
      <c r="C525" s="79"/>
      <c r="G525" s="103"/>
      <c r="H525" s="103"/>
    </row>
    <row r="526">
      <c r="B526" s="79"/>
      <c r="C526" s="79"/>
      <c r="G526" s="103"/>
      <c r="H526" s="103"/>
    </row>
    <row r="527">
      <c r="B527" s="79"/>
      <c r="C527" s="79"/>
      <c r="G527" s="103"/>
      <c r="H527" s="103"/>
    </row>
    <row r="528">
      <c r="B528" s="79"/>
      <c r="C528" s="79"/>
      <c r="G528" s="103"/>
      <c r="H528" s="103"/>
    </row>
    <row r="529">
      <c r="B529" s="79"/>
      <c r="C529" s="79"/>
      <c r="G529" s="103"/>
      <c r="H529" s="103"/>
    </row>
    <row r="530">
      <c r="B530" s="79"/>
      <c r="C530" s="79"/>
      <c r="G530" s="103"/>
      <c r="H530" s="103"/>
    </row>
    <row r="531">
      <c r="B531" s="79"/>
      <c r="C531" s="79"/>
      <c r="G531" s="103"/>
      <c r="H531" s="103"/>
    </row>
    <row r="532">
      <c r="B532" s="79"/>
      <c r="C532" s="79"/>
      <c r="G532" s="103"/>
      <c r="H532" s="103"/>
    </row>
    <row r="533">
      <c r="B533" s="79"/>
      <c r="C533" s="79"/>
      <c r="G533" s="103"/>
      <c r="H533" s="103"/>
    </row>
    <row r="534">
      <c r="B534" s="79"/>
      <c r="C534" s="79"/>
      <c r="G534" s="103"/>
      <c r="H534" s="103"/>
    </row>
    <row r="535">
      <c r="B535" s="79"/>
      <c r="C535" s="79"/>
      <c r="G535" s="103"/>
      <c r="H535" s="103"/>
    </row>
    <row r="536">
      <c r="B536" s="79"/>
      <c r="C536" s="79"/>
      <c r="G536" s="103"/>
      <c r="H536" s="103"/>
    </row>
    <row r="537">
      <c r="B537" s="79"/>
      <c r="C537" s="79"/>
      <c r="G537" s="103"/>
      <c r="H537" s="103"/>
    </row>
    <row r="538">
      <c r="B538" s="79"/>
      <c r="C538" s="79"/>
      <c r="G538" s="103"/>
      <c r="H538" s="103"/>
    </row>
    <row r="539">
      <c r="B539" s="79"/>
      <c r="C539" s="79"/>
      <c r="G539" s="103"/>
      <c r="H539" s="103"/>
    </row>
    <row r="540">
      <c r="B540" s="79"/>
      <c r="C540" s="79"/>
      <c r="G540" s="103"/>
      <c r="H540" s="103"/>
    </row>
    <row r="541">
      <c r="B541" s="79"/>
      <c r="C541" s="79"/>
      <c r="G541" s="103"/>
      <c r="H541" s="103"/>
    </row>
    <row r="542">
      <c r="B542" s="79"/>
      <c r="C542" s="79"/>
      <c r="G542" s="103"/>
      <c r="H542" s="103"/>
    </row>
    <row r="543">
      <c r="B543" s="79"/>
      <c r="C543" s="79"/>
      <c r="G543" s="103"/>
      <c r="H543" s="103"/>
    </row>
    <row r="544">
      <c r="B544" s="79"/>
      <c r="C544" s="79"/>
      <c r="G544" s="103"/>
      <c r="H544" s="103"/>
    </row>
    <row r="545">
      <c r="B545" s="79"/>
      <c r="C545" s="79"/>
      <c r="G545" s="103"/>
      <c r="H545" s="103"/>
    </row>
    <row r="546">
      <c r="B546" s="79"/>
      <c r="C546" s="79"/>
      <c r="G546" s="103"/>
      <c r="H546" s="103"/>
    </row>
    <row r="547">
      <c r="B547" s="79"/>
      <c r="C547" s="79"/>
      <c r="G547" s="103"/>
      <c r="H547" s="103"/>
    </row>
    <row r="548">
      <c r="B548" s="79"/>
      <c r="C548" s="79"/>
      <c r="G548" s="103"/>
      <c r="H548" s="103"/>
    </row>
    <row r="549">
      <c r="B549" s="79"/>
      <c r="C549" s="79"/>
      <c r="G549" s="103"/>
      <c r="H549" s="103"/>
    </row>
    <row r="550">
      <c r="B550" s="79"/>
      <c r="C550" s="79"/>
      <c r="G550" s="103"/>
      <c r="H550" s="103"/>
    </row>
    <row r="551">
      <c r="B551" s="79"/>
      <c r="C551" s="79"/>
      <c r="G551" s="103"/>
      <c r="H551" s="103"/>
    </row>
    <row r="552">
      <c r="B552" s="79"/>
      <c r="C552" s="79"/>
      <c r="G552" s="103"/>
      <c r="H552" s="103"/>
    </row>
    <row r="553">
      <c r="B553" s="79"/>
      <c r="C553" s="79"/>
      <c r="G553" s="103"/>
      <c r="H553" s="103"/>
    </row>
    <row r="554">
      <c r="B554" s="79"/>
      <c r="C554" s="79"/>
      <c r="G554" s="103"/>
      <c r="H554" s="103"/>
    </row>
    <row r="555">
      <c r="B555" s="79"/>
      <c r="C555" s="79"/>
      <c r="G555" s="103"/>
      <c r="H555" s="103"/>
    </row>
    <row r="556">
      <c r="B556" s="79"/>
      <c r="C556" s="79"/>
      <c r="G556" s="103"/>
      <c r="H556" s="103"/>
    </row>
    <row r="557">
      <c r="B557" s="79"/>
      <c r="C557" s="79"/>
      <c r="G557" s="103"/>
      <c r="H557" s="103"/>
    </row>
    <row r="558">
      <c r="B558" s="79"/>
      <c r="C558" s="79"/>
      <c r="G558" s="103"/>
      <c r="H558" s="103"/>
    </row>
    <row r="559">
      <c r="B559" s="79"/>
      <c r="C559" s="79"/>
      <c r="G559" s="103"/>
      <c r="H559" s="103"/>
    </row>
    <row r="560">
      <c r="B560" s="79"/>
      <c r="C560" s="79"/>
      <c r="G560" s="103"/>
      <c r="H560" s="103"/>
    </row>
    <row r="561">
      <c r="B561" s="79"/>
      <c r="C561" s="79"/>
      <c r="G561" s="103"/>
      <c r="H561" s="103"/>
    </row>
    <row r="562">
      <c r="B562" s="79"/>
      <c r="C562" s="79"/>
      <c r="G562" s="103"/>
      <c r="H562" s="103"/>
    </row>
    <row r="563">
      <c r="B563" s="79"/>
      <c r="C563" s="79"/>
      <c r="G563" s="103"/>
      <c r="H563" s="103"/>
    </row>
    <row r="564">
      <c r="B564" s="79"/>
      <c r="C564" s="79"/>
      <c r="G564" s="103"/>
      <c r="H564" s="103"/>
    </row>
    <row r="565">
      <c r="B565" s="79"/>
      <c r="C565" s="79"/>
      <c r="G565" s="103"/>
      <c r="H565" s="103"/>
    </row>
    <row r="566">
      <c r="B566" s="79"/>
      <c r="C566" s="79"/>
      <c r="G566" s="103"/>
      <c r="H566" s="103"/>
    </row>
    <row r="567">
      <c r="B567" s="79"/>
      <c r="C567" s="79"/>
      <c r="G567" s="103"/>
      <c r="H567" s="103"/>
    </row>
    <row r="568">
      <c r="B568" s="79"/>
      <c r="C568" s="79"/>
      <c r="G568" s="103"/>
      <c r="H568" s="103"/>
    </row>
    <row r="569">
      <c r="B569" s="79"/>
      <c r="C569" s="79"/>
      <c r="G569" s="103"/>
      <c r="H569" s="103"/>
    </row>
    <row r="570">
      <c r="B570" s="79"/>
      <c r="C570" s="79"/>
      <c r="G570" s="103"/>
      <c r="H570" s="103"/>
    </row>
    <row r="571">
      <c r="B571" s="79"/>
      <c r="C571" s="79"/>
      <c r="G571" s="103"/>
      <c r="H571" s="103"/>
    </row>
    <row r="572">
      <c r="B572" s="79"/>
      <c r="C572" s="79"/>
      <c r="G572" s="103"/>
      <c r="H572" s="103"/>
    </row>
    <row r="573">
      <c r="B573" s="79"/>
      <c r="C573" s="79"/>
      <c r="G573" s="103"/>
      <c r="H573" s="103"/>
    </row>
    <row r="574">
      <c r="B574" s="79"/>
      <c r="C574" s="79"/>
      <c r="G574" s="103"/>
      <c r="H574" s="103"/>
    </row>
    <row r="575">
      <c r="B575" s="79"/>
      <c r="C575" s="79"/>
      <c r="G575" s="103"/>
      <c r="H575" s="103"/>
    </row>
    <row r="576">
      <c r="B576" s="79"/>
      <c r="C576" s="79"/>
      <c r="G576" s="103"/>
      <c r="H576" s="103"/>
    </row>
    <row r="577">
      <c r="B577" s="79"/>
      <c r="C577" s="79"/>
      <c r="G577" s="103"/>
      <c r="H577" s="103"/>
    </row>
    <row r="578">
      <c r="B578" s="79"/>
      <c r="C578" s="79"/>
      <c r="G578" s="103"/>
      <c r="H578" s="103"/>
    </row>
    <row r="579">
      <c r="B579" s="79"/>
      <c r="C579" s="79"/>
      <c r="G579" s="103"/>
      <c r="H579" s="103"/>
    </row>
    <row r="580">
      <c r="B580" s="79"/>
      <c r="C580" s="79"/>
      <c r="G580" s="103"/>
      <c r="H580" s="103"/>
    </row>
    <row r="581">
      <c r="B581" s="79"/>
      <c r="C581" s="79"/>
      <c r="G581" s="103"/>
      <c r="H581" s="103"/>
    </row>
    <row r="582">
      <c r="B582" s="79"/>
      <c r="C582" s="79"/>
      <c r="G582" s="103"/>
      <c r="H582" s="103"/>
    </row>
    <row r="583">
      <c r="B583" s="79"/>
      <c r="C583" s="79"/>
      <c r="G583" s="103"/>
      <c r="H583" s="103"/>
    </row>
    <row r="584">
      <c r="B584" s="79"/>
      <c r="C584" s="79"/>
      <c r="G584" s="103"/>
      <c r="H584" s="103"/>
    </row>
    <row r="585">
      <c r="B585" s="79"/>
      <c r="C585" s="79"/>
      <c r="G585" s="103"/>
      <c r="H585" s="103"/>
    </row>
    <row r="586">
      <c r="B586" s="79"/>
      <c r="C586" s="79"/>
      <c r="G586" s="103"/>
      <c r="H586" s="103"/>
    </row>
    <row r="587">
      <c r="B587" s="79"/>
      <c r="C587" s="79"/>
      <c r="G587" s="103"/>
      <c r="H587" s="103"/>
    </row>
    <row r="588">
      <c r="B588" s="79"/>
      <c r="C588" s="79"/>
      <c r="G588" s="103"/>
      <c r="H588" s="103"/>
    </row>
    <row r="589">
      <c r="B589" s="79"/>
      <c r="C589" s="79"/>
      <c r="G589" s="103"/>
      <c r="H589" s="103"/>
    </row>
    <row r="590">
      <c r="B590" s="79"/>
      <c r="C590" s="79"/>
      <c r="G590" s="103"/>
      <c r="H590" s="103"/>
    </row>
    <row r="591">
      <c r="B591" s="79"/>
      <c r="C591" s="79"/>
      <c r="G591" s="103"/>
      <c r="H591" s="103"/>
    </row>
    <row r="592">
      <c r="B592" s="79"/>
      <c r="C592" s="79"/>
      <c r="G592" s="103"/>
      <c r="H592" s="103"/>
    </row>
    <row r="593">
      <c r="B593" s="79"/>
      <c r="C593" s="79"/>
      <c r="G593" s="103"/>
      <c r="H593" s="103"/>
    </row>
    <row r="594">
      <c r="B594" s="79"/>
      <c r="C594" s="79"/>
      <c r="G594" s="103"/>
      <c r="H594" s="103"/>
    </row>
    <row r="595">
      <c r="B595" s="79"/>
      <c r="C595" s="79"/>
      <c r="G595" s="103"/>
      <c r="H595" s="103"/>
    </row>
    <row r="596">
      <c r="B596" s="79"/>
      <c r="C596" s="79"/>
      <c r="G596" s="103"/>
      <c r="H596" s="103"/>
    </row>
    <row r="597">
      <c r="B597" s="79"/>
      <c r="C597" s="79"/>
      <c r="G597" s="103"/>
      <c r="H597" s="103"/>
    </row>
    <row r="598">
      <c r="B598" s="79"/>
      <c r="C598" s="79"/>
      <c r="G598" s="103"/>
      <c r="H598" s="103"/>
    </row>
    <row r="599">
      <c r="B599" s="79"/>
      <c r="C599" s="79"/>
      <c r="G599" s="103"/>
      <c r="H599" s="103"/>
    </row>
    <row r="600">
      <c r="B600" s="79"/>
      <c r="C600" s="79"/>
      <c r="G600" s="103"/>
      <c r="H600" s="103"/>
    </row>
    <row r="601">
      <c r="B601" s="79"/>
      <c r="C601" s="79"/>
      <c r="G601" s="103"/>
      <c r="H601" s="103"/>
    </row>
    <row r="602">
      <c r="B602" s="79"/>
      <c r="C602" s="79"/>
      <c r="G602" s="103"/>
      <c r="H602" s="103"/>
    </row>
    <row r="603">
      <c r="B603" s="79"/>
      <c r="C603" s="79"/>
      <c r="G603" s="103"/>
      <c r="H603" s="103"/>
    </row>
    <row r="604">
      <c r="B604" s="79"/>
      <c r="C604" s="79"/>
      <c r="G604" s="103"/>
      <c r="H604" s="103"/>
    </row>
    <row r="605">
      <c r="B605" s="79"/>
      <c r="C605" s="79"/>
      <c r="G605" s="103"/>
      <c r="H605" s="103"/>
    </row>
    <row r="606">
      <c r="B606" s="79"/>
      <c r="C606" s="79"/>
      <c r="G606" s="103"/>
      <c r="H606" s="103"/>
    </row>
    <row r="607">
      <c r="B607" s="79"/>
      <c r="C607" s="79"/>
      <c r="G607" s="103"/>
      <c r="H607" s="103"/>
    </row>
    <row r="608">
      <c r="B608" s="79"/>
      <c r="C608" s="79"/>
      <c r="G608" s="103"/>
      <c r="H608" s="103"/>
    </row>
    <row r="609">
      <c r="B609" s="79"/>
      <c r="C609" s="79"/>
      <c r="G609" s="103"/>
      <c r="H609" s="103"/>
    </row>
    <row r="610">
      <c r="B610" s="79"/>
      <c r="C610" s="79"/>
      <c r="G610" s="103"/>
      <c r="H610" s="103"/>
    </row>
    <row r="611">
      <c r="B611" s="79"/>
      <c r="C611" s="79"/>
      <c r="G611" s="103"/>
      <c r="H611" s="103"/>
    </row>
    <row r="612">
      <c r="B612" s="79"/>
      <c r="C612" s="79"/>
      <c r="G612" s="103"/>
      <c r="H612" s="103"/>
    </row>
    <row r="613">
      <c r="B613" s="79"/>
      <c r="C613" s="79"/>
      <c r="G613" s="103"/>
      <c r="H613" s="103"/>
    </row>
    <row r="614">
      <c r="B614" s="79"/>
      <c r="C614" s="79"/>
      <c r="G614" s="103"/>
      <c r="H614" s="103"/>
    </row>
    <row r="615">
      <c r="B615" s="79"/>
      <c r="C615" s="79"/>
      <c r="G615" s="103"/>
      <c r="H615" s="103"/>
    </row>
    <row r="616">
      <c r="B616" s="79"/>
      <c r="C616" s="79"/>
      <c r="G616" s="103"/>
      <c r="H616" s="103"/>
    </row>
    <row r="617">
      <c r="B617" s="79"/>
      <c r="C617" s="79"/>
      <c r="G617" s="103"/>
      <c r="H617" s="103"/>
    </row>
    <row r="618">
      <c r="B618" s="79"/>
      <c r="C618" s="79"/>
      <c r="G618" s="103"/>
      <c r="H618" s="103"/>
    </row>
    <row r="619">
      <c r="B619" s="79"/>
      <c r="C619" s="79"/>
      <c r="G619" s="103"/>
      <c r="H619" s="103"/>
    </row>
    <row r="620">
      <c r="B620" s="79"/>
      <c r="C620" s="79"/>
      <c r="G620" s="103"/>
      <c r="H620" s="103"/>
    </row>
    <row r="621">
      <c r="B621" s="79"/>
      <c r="C621" s="79"/>
      <c r="G621" s="103"/>
      <c r="H621" s="103"/>
    </row>
    <row r="622">
      <c r="B622" s="79"/>
      <c r="C622" s="79"/>
      <c r="G622" s="103"/>
      <c r="H622" s="103"/>
    </row>
    <row r="623">
      <c r="B623" s="79"/>
      <c r="C623" s="79"/>
      <c r="G623" s="103"/>
      <c r="H623" s="103"/>
    </row>
    <row r="624">
      <c r="B624" s="79"/>
      <c r="C624" s="79"/>
      <c r="G624" s="103"/>
      <c r="H624" s="103"/>
    </row>
    <row r="625">
      <c r="B625" s="79"/>
      <c r="C625" s="79"/>
      <c r="G625" s="103"/>
      <c r="H625" s="103"/>
    </row>
    <row r="626">
      <c r="B626" s="79"/>
      <c r="C626" s="79"/>
      <c r="G626" s="103"/>
      <c r="H626" s="103"/>
    </row>
    <row r="627">
      <c r="B627" s="79"/>
      <c r="C627" s="79"/>
      <c r="G627" s="103"/>
      <c r="H627" s="103"/>
    </row>
    <row r="628">
      <c r="B628" s="79"/>
      <c r="C628" s="79"/>
      <c r="G628" s="103"/>
      <c r="H628" s="103"/>
    </row>
    <row r="629">
      <c r="B629" s="79"/>
      <c r="C629" s="79"/>
      <c r="G629" s="103"/>
      <c r="H629" s="103"/>
    </row>
    <row r="630">
      <c r="B630" s="79"/>
      <c r="C630" s="79"/>
      <c r="G630" s="103"/>
      <c r="H630" s="103"/>
    </row>
    <row r="631">
      <c r="B631" s="79"/>
      <c r="C631" s="79"/>
      <c r="G631" s="103"/>
      <c r="H631" s="103"/>
    </row>
    <row r="632">
      <c r="B632" s="79"/>
      <c r="C632" s="79"/>
      <c r="G632" s="103"/>
      <c r="H632" s="103"/>
    </row>
    <row r="633">
      <c r="B633" s="79"/>
      <c r="C633" s="79"/>
      <c r="G633" s="103"/>
      <c r="H633" s="103"/>
    </row>
    <row r="634">
      <c r="B634" s="79"/>
      <c r="C634" s="79"/>
      <c r="G634" s="103"/>
      <c r="H634" s="103"/>
    </row>
    <row r="635">
      <c r="B635" s="79"/>
      <c r="C635" s="79"/>
      <c r="G635" s="103"/>
      <c r="H635" s="103"/>
    </row>
    <row r="636">
      <c r="B636" s="79"/>
      <c r="C636" s="79"/>
      <c r="G636" s="103"/>
      <c r="H636" s="103"/>
    </row>
    <row r="637">
      <c r="B637" s="79"/>
      <c r="C637" s="79"/>
      <c r="G637" s="103"/>
      <c r="H637" s="103"/>
    </row>
    <row r="638">
      <c r="B638" s="79"/>
      <c r="C638" s="79"/>
      <c r="G638" s="103"/>
      <c r="H638" s="103"/>
    </row>
    <row r="639">
      <c r="B639" s="79"/>
      <c r="C639" s="79"/>
      <c r="G639" s="103"/>
      <c r="H639" s="103"/>
    </row>
    <row r="640">
      <c r="B640" s="79"/>
      <c r="C640" s="79"/>
      <c r="G640" s="103"/>
      <c r="H640" s="103"/>
    </row>
    <row r="641">
      <c r="B641" s="79"/>
      <c r="C641" s="79"/>
      <c r="G641" s="103"/>
      <c r="H641" s="103"/>
    </row>
    <row r="642">
      <c r="B642" s="79"/>
      <c r="C642" s="79"/>
      <c r="G642" s="103"/>
      <c r="H642" s="103"/>
    </row>
    <row r="643">
      <c r="B643" s="79"/>
      <c r="C643" s="79"/>
      <c r="G643" s="103"/>
      <c r="H643" s="103"/>
    </row>
    <row r="644">
      <c r="B644" s="79"/>
      <c r="C644" s="79"/>
      <c r="G644" s="103"/>
      <c r="H644" s="103"/>
    </row>
    <row r="645">
      <c r="B645" s="79"/>
      <c r="C645" s="79"/>
      <c r="G645" s="103"/>
      <c r="H645" s="103"/>
    </row>
    <row r="646">
      <c r="B646" s="79"/>
      <c r="C646" s="79"/>
      <c r="G646" s="103"/>
      <c r="H646" s="103"/>
    </row>
    <row r="647">
      <c r="B647" s="79"/>
      <c r="C647" s="79"/>
      <c r="G647" s="103"/>
      <c r="H647" s="103"/>
    </row>
    <row r="648">
      <c r="B648" s="79"/>
      <c r="C648" s="79"/>
      <c r="G648" s="103"/>
      <c r="H648" s="103"/>
    </row>
    <row r="649">
      <c r="B649" s="79"/>
      <c r="C649" s="79"/>
      <c r="G649" s="103"/>
      <c r="H649" s="103"/>
    </row>
    <row r="650">
      <c r="B650" s="79"/>
      <c r="C650" s="79"/>
      <c r="G650" s="103"/>
      <c r="H650" s="103"/>
    </row>
    <row r="651">
      <c r="B651" s="79"/>
      <c r="C651" s="79"/>
      <c r="G651" s="103"/>
      <c r="H651" s="103"/>
    </row>
    <row r="652">
      <c r="B652" s="79"/>
      <c r="C652" s="79"/>
      <c r="G652" s="103"/>
      <c r="H652" s="103"/>
    </row>
    <row r="653">
      <c r="B653" s="79"/>
      <c r="C653" s="79"/>
      <c r="G653" s="103"/>
      <c r="H653" s="103"/>
    </row>
    <row r="654">
      <c r="B654" s="79"/>
      <c r="C654" s="79"/>
      <c r="G654" s="103"/>
      <c r="H654" s="103"/>
    </row>
    <row r="655">
      <c r="B655" s="79"/>
      <c r="C655" s="79"/>
      <c r="G655" s="103"/>
      <c r="H655" s="103"/>
    </row>
    <row r="656">
      <c r="B656" s="79"/>
      <c r="C656" s="79"/>
      <c r="G656" s="103"/>
      <c r="H656" s="103"/>
    </row>
    <row r="657">
      <c r="B657" s="79"/>
      <c r="C657" s="79"/>
      <c r="G657" s="103"/>
      <c r="H657" s="103"/>
    </row>
    <row r="658">
      <c r="B658" s="79"/>
      <c r="C658" s="79"/>
      <c r="G658" s="103"/>
      <c r="H658" s="103"/>
    </row>
    <row r="659">
      <c r="B659" s="79"/>
      <c r="C659" s="79"/>
      <c r="G659" s="103"/>
      <c r="H659" s="103"/>
    </row>
    <row r="660">
      <c r="B660" s="79"/>
      <c r="C660" s="79"/>
      <c r="G660" s="103"/>
      <c r="H660" s="103"/>
    </row>
    <row r="661">
      <c r="B661" s="79"/>
      <c r="C661" s="79"/>
      <c r="G661" s="103"/>
      <c r="H661" s="103"/>
    </row>
    <row r="662">
      <c r="B662" s="79"/>
      <c r="C662" s="79"/>
      <c r="G662" s="103"/>
      <c r="H662" s="103"/>
    </row>
    <row r="663">
      <c r="B663" s="79"/>
      <c r="C663" s="79"/>
      <c r="G663" s="103"/>
      <c r="H663" s="103"/>
    </row>
    <row r="664">
      <c r="B664" s="79"/>
      <c r="C664" s="79"/>
      <c r="G664" s="103"/>
      <c r="H664" s="103"/>
    </row>
    <row r="665">
      <c r="B665" s="79"/>
      <c r="C665" s="79"/>
      <c r="G665" s="103"/>
      <c r="H665" s="103"/>
    </row>
    <row r="666">
      <c r="B666" s="79"/>
      <c r="C666" s="79"/>
      <c r="G666" s="103"/>
      <c r="H666" s="103"/>
    </row>
    <row r="667">
      <c r="B667" s="79"/>
      <c r="C667" s="79"/>
      <c r="G667" s="103"/>
      <c r="H667" s="103"/>
    </row>
    <row r="668">
      <c r="B668" s="79"/>
      <c r="C668" s="79"/>
      <c r="G668" s="103"/>
      <c r="H668" s="103"/>
    </row>
    <row r="669">
      <c r="B669" s="79"/>
      <c r="C669" s="79"/>
      <c r="G669" s="103"/>
      <c r="H669" s="103"/>
    </row>
    <row r="670">
      <c r="B670" s="79"/>
      <c r="C670" s="79"/>
      <c r="G670" s="103"/>
      <c r="H670" s="103"/>
    </row>
    <row r="671">
      <c r="B671" s="79"/>
      <c r="C671" s="79"/>
      <c r="G671" s="103"/>
      <c r="H671" s="103"/>
    </row>
    <row r="672">
      <c r="B672" s="79"/>
      <c r="C672" s="79"/>
      <c r="G672" s="103"/>
      <c r="H672" s="103"/>
    </row>
    <row r="673">
      <c r="B673" s="79"/>
      <c r="C673" s="79"/>
      <c r="G673" s="103"/>
      <c r="H673" s="103"/>
    </row>
    <row r="674">
      <c r="B674" s="79"/>
      <c r="C674" s="79"/>
      <c r="G674" s="103"/>
      <c r="H674" s="103"/>
    </row>
    <row r="675">
      <c r="B675" s="79"/>
      <c r="C675" s="79"/>
      <c r="G675" s="103"/>
      <c r="H675" s="103"/>
    </row>
    <row r="676">
      <c r="B676" s="79"/>
      <c r="C676" s="79"/>
      <c r="G676" s="103"/>
      <c r="H676" s="103"/>
    </row>
    <row r="677">
      <c r="B677" s="79"/>
      <c r="C677" s="79"/>
      <c r="G677" s="103"/>
      <c r="H677" s="103"/>
    </row>
    <row r="678">
      <c r="B678" s="79"/>
      <c r="C678" s="79"/>
      <c r="G678" s="103"/>
      <c r="H678" s="103"/>
    </row>
    <row r="679">
      <c r="B679" s="79"/>
      <c r="C679" s="79"/>
      <c r="G679" s="103"/>
      <c r="H679" s="103"/>
    </row>
    <row r="680">
      <c r="B680" s="79"/>
      <c r="C680" s="79"/>
      <c r="G680" s="103"/>
      <c r="H680" s="103"/>
    </row>
    <row r="681">
      <c r="B681" s="79"/>
      <c r="C681" s="79"/>
      <c r="G681" s="103"/>
      <c r="H681" s="103"/>
    </row>
    <row r="682">
      <c r="B682" s="79"/>
      <c r="C682" s="79"/>
      <c r="G682" s="103"/>
      <c r="H682" s="103"/>
    </row>
    <row r="683">
      <c r="B683" s="79"/>
      <c r="C683" s="79"/>
      <c r="G683" s="103"/>
      <c r="H683" s="103"/>
    </row>
    <row r="684">
      <c r="B684" s="79"/>
      <c r="C684" s="79"/>
      <c r="G684" s="103"/>
      <c r="H684" s="103"/>
    </row>
    <row r="685">
      <c r="B685" s="79"/>
      <c r="C685" s="79"/>
      <c r="G685" s="103"/>
      <c r="H685" s="103"/>
    </row>
    <row r="686">
      <c r="B686" s="79"/>
      <c r="C686" s="79"/>
      <c r="G686" s="103"/>
      <c r="H686" s="103"/>
    </row>
    <row r="687">
      <c r="B687" s="79"/>
      <c r="C687" s="79"/>
      <c r="G687" s="103"/>
      <c r="H687" s="103"/>
    </row>
    <row r="688">
      <c r="B688" s="79"/>
      <c r="C688" s="79"/>
      <c r="G688" s="103"/>
      <c r="H688" s="103"/>
    </row>
    <row r="689">
      <c r="B689" s="79"/>
      <c r="C689" s="79"/>
      <c r="G689" s="103"/>
      <c r="H689" s="103"/>
    </row>
    <row r="690">
      <c r="B690" s="79"/>
      <c r="C690" s="79"/>
      <c r="G690" s="103"/>
      <c r="H690" s="103"/>
    </row>
    <row r="691">
      <c r="B691" s="79"/>
      <c r="C691" s="79"/>
      <c r="G691" s="103"/>
      <c r="H691" s="103"/>
    </row>
    <row r="692">
      <c r="B692" s="79"/>
      <c r="C692" s="79"/>
      <c r="G692" s="103"/>
      <c r="H692" s="103"/>
    </row>
    <row r="693">
      <c r="B693" s="79"/>
      <c r="C693" s="79"/>
      <c r="G693" s="103"/>
      <c r="H693" s="103"/>
    </row>
    <row r="694">
      <c r="B694" s="79"/>
      <c r="C694" s="79"/>
      <c r="G694" s="103"/>
      <c r="H694" s="103"/>
    </row>
    <row r="695">
      <c r="B695" s="79"/>
      <c r="C695" s="79"/>
      <c r="G695" s="103"/>
      <c r="H695" s="103"/>
    </row>
    <row r="696">
      <c r="B696" s="79"/>
      <c r="C696" s="79"/>
      <c r="G696" s="103"/>
      <c r="H696" s="103"/>
    </row>
    <row r="697">
      <c r="B697" s="79"/>
      <c r="C697" s="79"/>
      <c r="G697" s="103"/>
      <c r="H697" s="103"/>
    </row>
    <row r="698">
      <c r="B698" s="79"/>
      <c r="C698" s="79"/>
      <c r="G698" s="103"/>
      <c r="H698" s="103"/>
    </row>
    <row r="699">
      <c r="B699" s="79"/>
      <c r="C699" s="79"/>
      <c r="G699" s="103"/>
      <c r="H699" s="103"/>
    </row>
    <row r="700">
      <c r="B700" s="79"/>
      <c r="C700" s="79"/>
      <c r="G700" s="103"/>
      <c r="H700" s="103"/>
    </row>
    <row r="701">
      <c r="B701" s="79"/>
      <c r="C701" s="79"/>
      <c r="G701" s="103"/>
      <c r="H701" s="103"/>
    </row>
    <row r="702">
      <c r="B702" s="79"/>
      <c r="C702" s="79"/>
      <c r="G702" s="103"/>
      <c r="H702" s="103"/>
    </row>
    <row r="703">
      <c r="B703" s="79"/>
      <c r="C703" s="79"/>
      <c r="G703" s="103"/>
      <c r="H703" s="103"/>
    </row>
    <row r="704">
      <c r="B704" s="79"/>
      <c r="C704" s="79"/>
      <c r="G704" s="103"/>
      <c r="H704" s="103"/>
    </row>
    <row r="705">
      <c r="B705" s="79"/>
      <c r="C705" s="79"/>
      <c r="G705" s="103"/>
      <c r="H705" s="103"/>
    </row>
    <row r="706">
      <c r="B706" s="79"/>
      <c r="C706" s="79"/>
      <c r="G706" s="103"/>
      <c r="H706" s="103"/>
    </row>
    <row r="707">
      <c r="B707" s="79"/>
      <c r="C707" s="79"/>
      <c r="G707" s="103"/>
      <c r="H707" s="103"/>
    </row>
    <row r="708">
      <c r="B708" s="79"/>
      <c r="C708" s="79"/>
      <c r="G708" s="103"/>
      <c r="H708" s="103"/>
    </row>
    <row r="709">
      <c r="B709" s="79"/>
      <c r="C709" s="79"/>
      <c r="G709" s="103"/>
      <c r="H709" s="103"/>
    </row>
    <row r="710">
      <c r="B710" s="79"/>
      <c r="C710" s="79"/>
      <c r="G710" s="103"/>
      <c r="H710" s="103"/>
    </row>
    <row r="711">
      <c r="B711" s="79"/>
      <c r="C711" s="79"/>
      <c r="G711" s="103"/>
      <c r="H711" s="103"/>
    </row>
    <row r="712">
      <c r="B712" s="79"/>
      <c r="C712" s="79"/>
      <c r="G712" s="103"/>
      <c r="H712" s="103"/>
    </row>
    <row r="713">
      <c r="B713" s="79"/>
      <c r="C713" s="79"/>
      <c r="G713" s="103"/>
      <c r="H713" s="103"/>
    </row>
    <row r="714">
      <c r="B714" s="79"/>
      <c r="C714" s="79"/>
      <c r="G714" s="103"/>
      <c r="H714" s="103"/>
    </row>
    <row r="715">
      <c r="B715" s="79"/>
      <c r="C715" s="79"/>
      <c r="G715" s="103"/>
      <c r="H715" s="103"/>
    </row>
    <row r="716">
      <c r="B716" s="79"/>
      <c r="C716" s="79"/>
      <c r="G716" s="103"/>
      <c r="H716" s="103"/>
    </row>
    <row r="717">
      <c r="B717" s="79"/>
      <c r="C717" s="79"/>
      <c r="G717" s="103"/>
      <c r="H717" s="103"/>
    </row>
    <row r="718">
      <c r="B718" s="79"/>
      <c r="C718" s="79"/>
      <c r="G718" s="103"/>
      <c r="H718" s="103"/>
    </row>
    <row r="719">
      <c r="B719" s="79"/>
      <c r="C719" s="79"/>
      <c r="G719" s="103"/>
      <c r="H719" s="103"/>
    </row>
    <row r="720">
      <c r="B720" s="79"/>
      <c r="C720" s="79"/>
      <c r="G720" s="103"/>
      <c r="H720" s="103"/>
    </row>
    <row r="721">
      <c r="B721" s="79"/>
      <c r="C721" s="79"/>
      <c r="G721" s="103"/>
      <c r="H721" s="103"/>
    </row>
    <row r="722">
      <c r="B722" s="79"/>
      <c r="C722" s="79"/>
      <c r="G722" s="103"/>
      <c r="H722" s="103"/>
    </row>
    <row r="723">
      <c r="B723" s="79"/>
      <c r="C723" s="79"/>
      <c r="G723" s="103"/>
      <c r="H723" s="103"/>
    </row>
    <row r="724">
      <c r="B724" s="79"/>
      <c r="C724" s="79"/>
      <c r="G724" s="103"/>
      <c r="H724" s="103"/>
    </row>
    <row r="725">
      <c r="B725" s="79"/>
      <c r="C725" s="79"/>
      <c r="G725" s="103"/>
      <c r="H725" s="103"/>
    </row>
    <row r="726">
      <c r="B726" s="79"/>
      <c r="C726" s="79"/>
      <c r="G726" s="103"/>
      <c r="H726" s="103"/>
    </row>
    <row r="727">
      <c r="B727" s="79"/>
      <c r="C727" s="79"/>
      <c r="G727" s="103"/>
      <c r="H727" s="103"/>
    </row>
    <row r="728">
      <c r="B728" s="79"/>
      <c r="C728" s="79"/>
      <c r="G728" s="103"/>
      <c r="H728" s="103"/>
    </row>
    <row r="729">
      <c r="B729" s="79"/>
      <c r="C729" s="79"/>
      <c r="G729" s="103"/>
      <c r="H729" s="103"/>
    </row>
    <row r="730">
      <c r="B730" s="79"/>
      <c r="C730" s="79"/>
      <c r="G730" s="103"/>
      <c r="H730" s="103"/>
    </row>
    <row r="731">
      <c r="B731" s="79"/>
      <c r="C731" s="79"/>
      <c r="G731" s="103"/>
      <c r="H731" s="103"/>
    </row>
    <row r="732">
      <c r="B732" s="79"/>
      <c r="C732" s="79"/>
      <c r="G732" s="103"/>
      <c r="H732" s="103"/>
    </row>
    <row r="733">
      <c r="B733" s="79"/>
      <c r="C733" s="79"/>
      <c r="G733" s="103"/>
      <c r="H733" s="103"/>
    </row>
    <row r="734">
      <c r="B734" s="79"/>
      <c r="C734" s="79"/>
      <c r="G734" s="103"/>
      <c r="H734" s="103"/>
    </row>
    <row r="735">
      <c r="B735" s="79"/>
      <c r="C735" s="79"/>
      <c r="G735" s="103"/>
      <c r="H735" s="103"/>
    </row>
    <row r="736">
      <c r="B736" s="79"/>
      <c r="C736" s="79"/>
      <c r="G736" s="103"/>
      <c r="H736" s="103"/>
    </row>
    <row r="737">
      <c r="B737" s="79"/>
      <c r="C737" s="79"/>
      <c r="G737" s="103"/>
      <c r="H737" s="103"/>
    </row>
    <row r="738">
      <c r="B738" s="79"/>
      <c r="C738" s="79"/>
      <c r="G738" s="103"/>
      <c r="H738" s="103"/>
    </row>
    <row r="739">
      <c r="B739" s="79"/>
      <c r="C739" s="79"/>
      <c r="G739" s="103"/>
      <c r="H739" s="103"/>
    </row>
    <row r="740">
      <c r="B740" s="79"/>
      <c r="C740" s="79"/>
      <c r="G740" s="103"/>
      <c r="H740" s="103"/>
    </row>
    <row r="741">
      <c r="B741" s="79"/>
      <c r="C741" s="79"/>
      <c r="G741" s="103"/>
      <c r="H741" s="103"/>
    </row>
    <row r="742">
      <c r="B742" s="79"/>
      <c r="C742" s="79"/>
      <c r="G742" s="103"/>
      <c r="H742" s="103"/>
    </row>
    <row r="743">
      <c r="B743" s="79"/>
      <c r="C743" s="79"/>
      <c r="G743" s="103"/>
      <c r="H743" s="103"/>
    </row>
    <row r="744">
      <c r="B744" s="79"/>
      <c r="C744" s="79"/>
      <c r="G744" s="103"/>
      <c r="H744" s="103"/>
    </row>
    <row r="745">
      <c r="B745" s="79"/>
      <c r="C745" s="79"/>
      <c r="G745" s="103"/>
      <c r="H745" s="103"/>
    </row>
    <row r="746">
      <c r="B746" s="79"/>
      <c r="C746" s="79"/>
      <c r="G746" s="103"/>
      <c r="H746" s="103"/>
    </row>
    <row r="747">
      <c r="B747" s="79"/>
      <c r="C747" s="79"/>
      <c r="G747" s="103"/>
      <c r="H747" s="103"/>
    </row>
    <row r="748">
      <c r="B748" s="79"/>
      <c r="C748" s="79"/>
      <c r="G748" s="103"/>
      <c r="H748" s="103"/>
    </row>
    <row r="749">
      <c r="B749" s="79"/>
      <c r="C749" s="79"/>
      <c r="G749" s="103"/>
      <c r="H749" s="103"/>
    </row>
    <row r="750">
      <c r="B750" s="79"/>
      <c r="C750" s="79"/>
      <c r="G750" s="103"/>
      <c r="H750" s="103"/>
    </row>
    <row r="751">
      <c r="B751" s="79"/>
      <c r="C751" s="79"/>
      <c r="G751" s="103"/>
      <c r="H751" s="103"/>
    </row>
    <row r="752">
      <c r="B752" s="79"/>
      <c r="C752" s="79"/>
      <c r="G752" s="103"/>
      <c r="H752" s="103"/>
    </row>
    <row r="753">
      <c r="B753" s="79"/>
      <c r="C753" s="79"/>
      <c r="G753" s="103"/>
      <c r="H753" s="103"/>
    </row>
    <row r="754">
      <c r="B754" s="79"/>
      <c r="C754" s="79"/>
      <c r="G754" s="103"/>
      <c r="H754" s="103"/>
    </row>
    <row r="755">
      <c r="B755" s="79"/>
      <c r="C755" s="79"/>
      <c r="G755" s="103"/>
      <c r="H755" s="103"/>
    </row>
    <row r="756">
      <c r="B756" s="79"/>
      <c r="C756" s="79"/>
      <c r="G756" s="103"/>
      <c r="H756" s="103"/>
    </row>
    <row r="757">
      <c r="B757" s="79"/>
      <c r="C757" s="79"/>
      <c r="G757" s="103"/>
      <c r="H757" s="103"/>
    </row>
    <row r="758">
      <c r="B758" s="79"/>
      <c r="C758" s="79"/>
      <c r="G758" s="103"/>
      <c r="H758" s="103"/>
    </row>
    <row r="759">
      <c r="B759" s="79"/>
      <c r="C759" s="79"/>
      <c r="G759" s="103"/>
      <c r="H759" s="103"/>
    </row>
    <row r="760">
      <c r="B760" s="79"/>
      <c r="C760" s="79"/>
      <c r="G760" s="103"/>
      <c r="H760" s="103"/>
    </row>
    <row r="761">
      <c r="B761" s="79"/>
      <c r="C761" s="79"/>
      <c r="G761" s="103"/>
      <c r="H761" s="103"/>
    </row>
    <row r="762">
      <c r="B762" s="79"/>
      <c r="C762" s="79"/>
      <c r="G762" s="103"/>
      <c r="H762" s="103"/>
    </row>
    <row r="763">
      <c r="B763" s="79"/>
      <c r="C763" s="79"/>
      <c r="G763" s="103"/>
      <c r="H763" s="103"/>
    </row>
    <row r="764">
      <c r="B764" s="79"/>
      <c r="C764" s="79"/>
      <c r="G764" s="103"/>
      <c r="H764" s="103"/>
    </row>
    <row r="765">
      <c r="B765" s="79"/>
      <c r="C765" s="79"/>
      <c r="G765" s="103"/>
      <c r="H765" s="103"/>
    </row>
    <row r="766">
      <c r="B766" s="79"/>
      <c r="C766" s="79"/>
      <c r="G766" s="103"/>
      <c r="H766" s="103"/>
    </row>
    <row r="767">
      <c r="B767" s="79"/>
      <c r="C767" s="79"/>
      <c r="G767" s="103"/>
      <c r="H767" s="103"/>
    </row>
    <row r="768">
      <c r="B768" s="79"/>
      <c r="C768" s="79"/>
      <c r="G768" s="103"/>
      <c r="H768" s="103"/>
    </row>
    <row r="769">
      <c r="B769" s="79"/>
      <c r="C769" s="79"/>
      <c r="G769" s="103"/>
      <c r="H769" s="103"/>
    </row>
    <row r="770">
      <c r="B770" s="79"/>
      <c r="C770" s="79"/>
      <c r="G770" s="103"/>
      <c r="H770" s="103"/>
    </row>
    <row r="771">
      <c r="B771" s="79"/>
      <c r="C771" s="79"/>
      <c r="G771" s="103"/>
      <c r="H771" s="103"/>
    </row>
    <row r="772">
      <c r="B772" s="79"/>
      <c r="C772" s="79"/>
      <c r="G772" s="103"/>
      <c r="H772" s="103"/>
    </row>
    <row r="773">
      <c r="B773" s="79"/>
      <c r="C773" s="79"/>
      <c r="G773" s="103"/>
      <c r="H773" s="103"/>
    </row>
    <row r="774">
      <c r="B774" s="79"/>
      <c r="C774" s="79"/>
      <c r="G774" s="103"/>
      <c r="H774" s="103"/>
    </row>
    <row r="775">
      <c r="B775" s="79"/>
      <c r="C775" s="79"/>
      <c r="G775" s="103"/>
      <c r="H775" s="103"/>
    </row>
    <row r="776">
      <c r="B776" s="79"/>
      <c r="C776" s="79"/>
      <c r="G776" s="103"/>
      <c r="H776" s="103"/>
    </row>
    <row r="777">
      <c r="B777" s="79"/>
      <c r="C777" s="79"/>
      <c r="G777" s="103"/>
      <c r="H777" s="103"/>
    </row>
    <row r="778">
      <c r="B778" s="79"/>
      <c r="C778" s="79"/>
      <c r="G778" s="103"/>
      <c r="H778" s="103"/>
    </row>
    <row r="779">
      <c r="B779" s="79"/>
      <c r="C779" s="79"/>
      <c r="G779" s="103"/>
      <c r="H779" s="103"/>
    </row>
    <row r="780">
      <c r="B780" s="79"/>
      <c r="C780" s="79"/>
      <c r="G780" s="103"/>
      <c r="H780" s="103"/>
    </row>
    <row r="781">
      <c r="B781" s="79"/>
      <c r="C781" s="79"/>
      <c r="G781" s="103"/>
      <c r="H781" s="103"/>
    </row>
    <row r="782">
      <c r="B782" s="79"/>
      <c r="C782" s="79"/>
      <c r="G782" s="103"/>
      <c r="H782" s="103"/>
    </row>
    <row r="783">
      <c r="B783" s="79"/>
      <c r="C783" s="79"/>
      <c r="G783" s="103"/>
      <c r="H783" s="103"/>
    </row>
    <row r="784">
      <c r="B784" s="79"/>
      <c r="C784" s="79"/>
      <c r="G784" s="103"/>
      <c r="H784" s="103"/>
    </row>
    <row r="785">
      <c r="B785" s="79"/>
      <c r="C785" s="79"/>
      <c r="G785" s="103"/>
      <c r="H785" s="103"/>
    </row>
    <row r="786">
      <c r="B786" s="79"/>
      <c r="C786" s="79"/>
      <c r="G786" s="103"/>
      <c r="H786" s="103"/>
    </row>
    <row r="787">
      <c r="B787" s="79"/>
      <c r="C787" s="79"/>
      <c r="G787" s="103"/>
      <c r="H787" s="103"/>
    </row>
    <row r="788">
      <c r="B788" s="79"/>
      <c r="C788" s="79"/>
      <c r="G788" s="103"/>
      <c r="H788" s="103"/>
    </row>
    <row r="789">
      <c r="B789" s="79"/>
      <c r="C789" s="79"/>
      <c r="G789" s="103"/>
      <c r="H789" s="103"/>
    </row>
    <row r="790">
      <c r="B790" s="79"/>
      <c r="C790" s="79"/>
      <c r="G790" s="103"/>
      <c r="H790" s="103"/>
    </row>
    <row r="791">
      <c r="B791" s="79"/>
      <c r="C791" s="79"/>
      <c r="G791" s="103"/>
      <c r="H791" s="103"/>
    </row>
    <row r="792">
      <c r="B792" s="79"/>
      <c r="C792" s="79"/>
      <c r="G792" s="103"/>
      <c r="H792" s="103"/>
    </row>
    <row r="793">
      <c r="B793" s="79"/>
      <c r="C793" s="79"/>
      <c r="G793" s="103"/>
      <c r="H793" s="103"/>
    </row>
    <row r="794">
      <c r="B794" s="79"/>
      <c r="C794" s="79"/>
      <c r="G794" s="103"/>
      <c r="H794" s="103"/>
    </row>
    <row r="795">
      <c r="B795" s="79"/>
      <c r="C795" s="79"/>
      <c r="G795" s="103"/>
      <c r="H795" s="103"/>
    </row>
    <row r="796">
      <c r="B796" s="79"/>
      <c r="C796" s="79"/>
      <c r="G796" s="103"/>
      <c r="H796" s="103"/>
    </row>
    <row r="797">
      <c r="B797" s="79"/>
      <c r="C797" s="79"/>
      <c r="G797" s="103"/>
      <c r="H797" s="103"/>
    </row>
    <row r="798">
      <c r="B798" s="79"/>
      <c r="C798" s="79"/>
      <c r="G798" s="103"/>
      <c r="H798" s="103"/>
    </row>
    <row r="799">
      <c r="B799" s="79"/>
      <c r="C799" s="79"/>
      <c r="G799" s="103"/>
      <c r="H799" s="103"/>
    </row>
    <row r="800">
      <c r="B800" s="79"/>
      <c r="C800" s="79"/>
      <c r="G800" s="103"/>
      <c r="H800" s="103"/>
    </row>
    <row r="801">
      <c r="B801" s="79"/>
      <c r="C801" s="79"/>
      <c r="G801" s="103"/>
      <c r="H801" s="103"/>
    </row>
    <row r="802">
      <c r="B802" s="79"/>
      <c r="C802" s="79"/>
      <c r="G802" s="103"/>
      <c r="H802" s="103"/>
    </row>
    <row r="803">
      <c r="B803" s="79"/>
      <c r="C803" s="79"/>
      <c r="G803" s="103"/>
      <c r="H803" s="103"/>
    </row>
    <row r="804">
      <c r="B804" s="79"/>
      <c r="C804" s="79"/>
      <c r="G804" s="103"/>
      <c r="H804" s="103"/>
    </row>
    <row r="805">
      <c r="B805" s="79"/>
      <c r="C805" s="79"/>
      <c r="G805" s="103"/>
      <c r="H805" s="103"/>
    </row>
    <row r="806">
      <c r="B806" s="79"/>
      <c r="C806" s="79"/>
      <c r="G806" s="103"/>
      <c r="H806" s="103"/>
    </row>
    <row r="807">
      <c r="B807" s="79"/>
      <c r="C807" s="79"/>
      <c r="G807" s="103"/>
      <c r="H807" s="103"/>
    </row>
    <row r="808">
      <c r="B808" s="79"/>
      <c r="C808" s="79"/>
      <c r="G808" s="103"/>
      <c r="H808" s="103"/>
    </row>
    <row r="809">
      <c r="B809" s="79"/>
      <c r="C809" s="79"/>
      <c r="G809" s="103"/>
      <c r="H809" s="103"/>
    </row>
    <row r="810">
      <c r="B810" s="79"/>
      <c r="C810" s="79"/>
      <c r="G810" s="103"/>
      <c r="H810" s="103"/>
    </row>
    <row r="811">
      <c r="B811" s="79"/>
      <c r="C811" s="79"/>
      <c r="G811" s="103"/>
      <c r="H811" s="103"/>
    </row>
    <row r="812">
      <c r="B812" s="79"/>
      <c r="C812" s="79"/>
      <c r="G812" s="103"/>
      <c r="H812" s="103"/>
    </row>
    <row r="813">
      <c r="B813" s="79"/>
      <c r="C813" s="79"/>
      <c r="G813" s="103"/>
      <c r="H813" s="103"/>
    </row>
    <row r="814">
      <c r="B814" s="79"/>
      <c r="C814" s="79"/>
      <c r="G814" s="103"/>
      <c r="H814" s="103"/>
    </row>
    <row r="815">
      <c r="B815" s="79"/>
      <c r="C815" s="79"/>
      <c r="G815" s="103"/>
      <c r="H815" s="103"/>
    </row>
    <row r="816">
      <c r="B816" s="79"/>
      <c r="C816" s="79"/>
      <c r="G816" s="103"/>
      <c r="H816" s="103"/>
    </row>
    <row r="817">
      <c r="B817" s="79"/>
      <c r="C817" s="79"/>
      <c r="G817" s="103"/>
      <c r="H817" s="103"/>
    </row>
    <row r="818">
      <c r="B818" s="79"/>
      <c r="C818" s="79"/>
      <c r="G818" s="103"/>
      <c r="H818" s="103"/>
    </row>
    <row r="819">
      <c r="B819" s="79"/>
      <c r="C819" s="79"/>
      <c r="G819" s="103"/>
      <c r="H819" s="103"/>
    </row>
    <row r="820">
      <c r="B820" s="79"/>
      <c r="C820" s="79"/>
      <c r="G820" s="103"/>
      <c r="H820" s="103"/>
    </row>
    <row r="821">
      <c r="B821" s="79"/>
      <c r="C821" s="79"/>
      <c r="G821" s="103"/>
      <c r="H821" s="103"/>
    </row>
    <row r="822">
      <c r="B822" s="79"/>
      <c r="C822" s="79"/>
      <c r="G822" s="103"/>
      <c r="H822" s="103"/>
    </row>
    <row r="823">
      <c r="B823" s="79"/>
      <c r="C823" s="79"/>
      <c r="G823" s="103"/>
      <c r="H823" s="103"/>
    </row>
    <row r="824">
      <c r="B824" s="79"/>
      <c r="C824" s="79"/>
      <c r="G824" s="103"/>
      <c r="H824" s="103"/>
    </row>
    <row r="825">
      <c r="B825" s="79"/>
      <c r="C825" s="79"/>
      <c r="G825" s="103"/>
      <c r="H825" s="103"/>
    </row>
    <row r="826">
      <c r="B826" s="79"/>
      <c r="C826" s="79"/>
      <c r="G826" s="103"/>
      <c r="H826" s="103"/>
    </row>
    <row r="827">
      <c r="B827" s="79"/>
      <c r="C827" s="79"/>
      <c r="G827" s="103"/>
      <c r="H827" s="103"/>
    </row>
    <row r="828">
      <c r="B828" s="79"/>
      <c r="C828" s="79"/>
      <c r="G828" s="103"/>
      <c r="H828" s="103"/>
    </row>
    <row r="829">
      <c r="B829" s="79"/>
      <c r="C829" s="79"/>
      <c r="G829" s="103"/>
      <c r="H829" s="103"/>
    </row>
    <row r="830">
      <c r="B830" s="79"/>
      <c r="C830" s="79"/>
      <c r="G830" s="103"/>
      <c r="H830" s="103"/>
    </row>
    <row r="831">
      <c r="B831" s="79"/>
      <c r="C831" s="79"/>
      <c r="G831" s="103"/>
      <c r="H831" s="103"/>
    </row>
    <row r="832">
      <c r="B832" s="79"/>
      <c r="C832" s="79"/>
      <c r="G832" s="103"/>
      <c r="H832" s="103"/>
    </row>
    <row r="833">
      <c r="B833" s="79"/>
      <c r="C833" s="79"/>
      <c r="G833" s="103"/>
      <c r="H833" s="103"/>
    </row>
    <row r="834">
      <c r="B834" s="79"/>
      <c r="C834" s="79"/>
      <c r="G834" s="103"/>
      <c r="H834" s="103"/>
    </row>
    <row r="835">
      <c r="B835" s="79"/>
      <c r="C835" s="79"/>
      <c r="G835" s="103"/>
      <c r="H835" s="103"/>
    </row>
    <row r="836">
      <c r="B836" s="79"/>
      <c r="C836" s="79"/>
      <c r="G836" s="103"/>
      <c r="H836" s="103"/>
    </row>
    <row r="837">
      <c r="B837" s="79"/>
      <c r="C837" s="79"/>
      <c r="G837" s="103"/>
      <c r="H837" s="103"/>
    </row>
    <row r="838">
      <c r="B838" s="79"/>
      <c r="C838" s="79"/>
      <c r="G838" s="103"/>
      <c r="H838" s="103"/>
    </row>
    <row r="839">
      <c r="B839" s="79"/>
      <c r="C839" s="79"/>
      <c r="G839" s="103"/>
      <c r="H839" s="103"/>
    </row>
    <row r="840">
      <c r="B840" s="79"/>
      <c r="C840" s="79"/>
      <c r="G840" s="103"/>
      <c r="H840" s="103"/>
    </row>
    <row r="841">
      <c r="B841" s="79"/>
      <c r="C841" s="79"/>
      <c r="G841" s="103"/>
      <c r="H841" s="103"/>
    </row>
    <row r="842">
      <c r="B842" s="79"/>
      <c r="C842" s="79"/>
      <c r="G842" s="103"/>
      <c r="H842" s="103"/>
    </row>
    <row r="843">
      <c r="B843" s="79"/>
      <c r="C843" s="79"/>
      <c r="G843" s="103"/>
      <c r="H843" s="103"/>
    </row>
    <row r="844">
      <c r="B844" s="79"/>
      <c r="C844" s="79"/>
      <c r="G844" s="103"/>
      <c r="H844" s="103"/>
    </row>
    <row r="845">
      <c r="B845" s="79"/>
      <c r="C845" s="79"/>
      <c r="G845" s="103"/>
      <c r="H845" s="103"/>
    </row>
    <row r="846">
      <c r="B846" s="79"/>
      <c r="C846" s="79"/>
      <c r="G846" s="103"/>
      <c r="H846" s="103"/>
    </row>
    <row r="847">
      <c r="B847" s="79"/>
      <c r="C847" s="79"/>
      <c r="G847" s="103"/>
      <c r="H847" s="103"/>
    </row>
    <row r="848">
      <c r="B848" s="79"/>
      <c r="C848" s="79"/>
      <c r="G848" s="103"/>
      <c r="H848" s="103"/>
    </row>
    <row r="849">
      <c r="B849" s="79"/>
      <c r="C849" s="79"/>
      <c r="G849" s="103"/>
      <c r="H849" s="103"/>
    </row>
    <row r="850">
      <c r="B850" s="79"/>
      <c r="C850" s="79"/>
      <c r="G850" s="103"/>
      <c r="H850" s="103"/>
    </row>
    <row r="851">
      <c r="B851" s="79"/>
      <c r="C851" s="79"/>
      <c r="G851" s="103"/>
      <c r="H851" s="103"/>
    </row>
    <row r="852">
      <c r="B852" s="79"/>
      <c r="C852" s="79"/>
      <c r="G852" s="103"/>
      <c r="H852" s="103"/>
    </row>
    <row r="853">
      <c r="B853" s="79"/>
      <c r="C853" s="79"/>
      <c r="G853" s="103"/>
      <c r="H853" s="103"/>
    </row>
    <row r="854">
      <c r="B854" s="79"/>
      <c r="C854" s="79"/>
      <c r="G854" s="103"/>
      <c r="H854" s="103"/>
    </row>
    <row r="855">
      <c r="B855" s="79"/>
      <c r="C855" s="79"/>
      <c r="G855" s="103"/>
      <c r="H855" s="103"/>
    </row>
    <row r="856">
      <c r="B856" s="79"/>
      <c r="C856" s="79"/>
      <c r="G856" s="103"/>
      <c r="H856" s="103"/>
    </row>
    <row r="857">
      <c r="B857" s="79"/>
      <c r="C857" s="79"/>
      <c r="G857" s="103"/>
      <c r="H857" s="103"/>
    </row>
    <row r="858">
      <c r="B858" s="79"/>
      <c r="C858" s="79"/>
      <c r="G858" s="103"/>
      <c r="H858" s="103"/>
    </row>
    <row r="859">
      <c r="B859" s="79"/>
      <c r="C859" s="79"/>
      <c r="G859" s="103"/>
      <c r="H859" s="103"/>
    </row>
    <row r="860">
      <c r="B860" s="79"/>
      <c r="C860" s="79"/>
      <c r="G860" s="103"/>
      <c r="H860" s="103"/>
    </row>
    <row r="861">
      <c r="B861" s="79"/>
      <c r="C861" s="79"/>
      <c r="G861" s="103"/>
      <c r="H861" s="103"/>
    </row>
    <row r="862">
      <c r="B862" s="79"/>
      <c r="C862" s="79"/>
      <c r="G862" s="103"/>
      <c r="H862" s="103"/>
    </row>
    <row r="863">
      <c r="B863" s="79"/>
      <c r="C863" s="79"/>
      <c r="G863" s="103"/>
      <c r="H863" s="103"/>
    </row>
    <row r="864">
      <c r="B864" s="79"/>
      <c r="C864" s="79"/>
      <c r="G864" s="103"/>
      <c r="H864" s="103"/>
    </row>
    <row r="865">
      <c r="B865" s="79"/>
      <c r="C865" s="79"/>
      <c r="G865" s="103"/>
      <c r="H865" s="103"/>
    </row>
    <row r="866">
      <c r="B866" s="79"/>
      <c r="C866" s="79"/>
      <c r="G866" s="103"/>
      <c r="H866" s="103"/>
    </row>
    <row r="867">
      <c r="B867" s="79"/>
      <c r="C867" s="79"/>
      <c r="G867" s="103"/>
      <c r="H867" s="103"/>
    </row>
    <row r="868">
      <c r="B868" s="79"/>
      <c r="C868" s="79"/>
      <c r="G868" s="103"/>
      <c r="H868" s="103"/>
    </row>
    <row r="869">
      <c r="B869" s="79"/>
      <c r="C869" s="79"/>
      <c r="G869" s="103"/>
      <c r="H869" s="103"/>
    </row>
    <row r="870">
      <c r="B870" s="79"/>
      <c r="C870" s="79"/>
      <c r="G870" s="103"/>
      <c r="H870" s="103"/>
    </row>
    <row r="871">
      <c r="B871" s="79"/>
      <c r="C871" s="79"/>
      <c r="G871" s="103"/>
      <c r="H871" s="103"/>
    </row>
    <row r="872">
      <c r="B872" s="79"/>
      <c r="C872" s="79"/>
      <c r="G872" s="103"/>
      <c r="H872" s="103"/>
    </row>
    <row r="873">
      <c r="B873" s="79"/>
      <c r="C873" s="79"/>
      <c r="G873" s="103"/>
      <c r="H873" s="103"/>
    </row>
    <row r="874">
      <c r="B874" s="79"/>
      <c r="C874" s="79"/>
      <c r="G874" s="103"/>
      <c r="H874" s="103"/>
    </row>
    <row r="875">
      <c r="B875" s="79"/>
      <c r="C875" s="79"/>
      <c r="G875" s="103"/>
      <c r="H875" s="103"/>
    </row>
    <row r="876">
      <c r="B876" s="79"/>
      <c r="C876" s="79"/>
      <c r="G876" s="103"/>
      <c r="H876" s="103"/>
    </row>
    <row r="877">
      <c r="B877" s="79"/>
      <c r="C877" s="79"/>
      <c r="G877" s="103"/>
      <c r="H877" s="103"/>
    </row>
    <row r="878">
      <c r="B878" s="79"/>
      <c r="C878" s="79"/>
      <c r="G878" s="103"/>
      <c r="H878" s="103"/>
    </row>
    <row r="879">
      <c r="B879" s="79"/>
      <c r="C879" s="79"/>
      <c r="G879" s="103"/>
      <c r="H879" s="103"/>
    </row>
    <row r="880">
      <c r="B880" s="79"/>
      <c r="C880" s="79"/>
      <c r="G880" s="103"/>
      <c r="H880" s="103"/>
    </row>
    <row r="881">
      <c r="B881" s="79"/>
      <c r="C881" s="79"/>
      <c r="G881" s="103"/>
      <c r="H881" s="103"/>
    </row>
    <row r="882">
      <c r="B882" s="79"/>
      <c r="C882" s="79"/>
      <c r="G882" s="103"/>
      <c r="H882" s="103"/>
    </row>
    <row r="883">
      <c r="B883" s="79"/>
      <c r="C883" s="79"/>
      <c r="G883" s="103"/>
      <c r="H883" s="103"/>
    </row>
    <row r="884">
      <c r="B884" s="79"/>
      <c r="C884" s="79"/>
      <c r="G884" s="103"/>
      <c r="H884" s="103"/>
    </row>
    <row r="885">
      <c r="B885" s="79"/>
      <c r="C885" s="79"/>
      <c r="G885" s="103"/>
      <c r="H885" s="103"/>
    </row>
    <row r="886">
      <c r="B886" s="79"/>
      <c r="C886" s="79"/>
      <c r="G886" s="103"/>
      <c r="H886" s="103"/>
    </row>
    <row r="887">
      <c r="B887" s="79"/>
      <c r="C887" s="79"/>
      <c r="G887" s="103"/>
      <c r="H887" s="103"/>
    </row>
    <row r="888">
      <c r="B888" s="79"/>
      <c r="C888" s="79"/>
      <c r="G888" s="103"/>
      <c r="H888" s="103"/>
    </row>
    <row r="889">
      <c r="B889" s="79"/>
      <c r="C889" s="79"/>
      <c r="G889" s="103"/>
      <c r="H889" s="103"/>
    </row>
    <row r="890">
      <c r="B890" s="79"/>
      <c r="C890" s="79"/>
      <c r="G890" s="103"/>
      <c r="H890" s="103"/>
    </row>
    <row r="891">
      <c r="B891" s="79"/>
      <c r="C891" s="79"/>
      <c r="G891" s="103"/>
      <c r="H891" s="103"/>
    </row>
    <row r="892">
      <c r="B892" s="79"/>
      <c r="C892" s="79"/>
      <c r="G892" s="103"/>
      <c r="H892" s="103"/>
    </row>
    <row r="893">
      <c r="B893" s="79"/>
      <c r="C893" s="79"/>
      <c r="G893" s="103"/>
      <c r="H893" s="103"/>
    </row>
    <row r="894">
      <c r="B894" s="79"/>
      <c r="C894" s="79"/>
      <c r="G894" s="103"/>
      <c r="H894" s="103"/>
    </row>
    <row r="895">
      <c r="B895" s="79"/>
      <c r="C895" s="79"/>
      <c r="G895" s="103"/>
      <c r="H895" s="103"/>
    </row>
    <row r="896">
      <c r="B896" s="79"/>
      <c r="C896" s="79"/>
      <c r="G896" s="103"/>
      <c r="H896" s="103"/>
    </row>
    <row r="897">
      <c r="B897" s="79"/>
      <c r="C897" s="79"/>
      <c r="G897" s="103"/>
      <c r="H897" s="103"/>
    </row>
    <row r="898">
      <c r="B898" s="79"/>
      <c r="C898" s="79"/>
      <c r="G898" s="103"/>
      <c r="H898" s="103"/>
    </row>
    <row r="899">
      <c r="B899" s="79"/>
      <c r="C899" s="79"/>
      <c r="G899" s="103"/>
      <c r="H899" s="103"/>
    </row>
    <row r="900">
      <c r="B900" s="79"/>
      <c r="C900" s="79"/>
      <c r="G900" s="103"/>
      <c r="H900" s="103"/>
    </row>
    <row r="901">
      <c r="B901" s="79"/>
      <c r="C901" s="79"/>
      <c r="G901" s="103"/>
      <c r="H901" s="103"/>
    </row>
    <row r="902">
      <c r="B902" s="79"/>
      <c r="C902" s="79"/>
      <c r="G902" s="103"/>
      <c r="H902" s="103"/>
    </row>
    <row r="903">
      <c r="B903" s="79"/>
      <c r="C903" s="79"/>
      <c r="G903" s="103"/>
      <c r="H903" s="103"/>
    </row>
    <row r="904">
      <c r="B904" s="79"/>
      <c r="C904" s="79"/>
      <c r="G904" s="103"/>
      <c r="H904" s="103"/>
    </row>
    <row r="905">
      <c r="B905" s="79"/>
      <c r="C905" s="79"/>
      <c r="G905" s="103"/>
      <c r="H905" s="103"/>
    </row>
    <row r="906">
      <c r="B906" s="79"/>
      <c r="C906" s="79"/>
      <c r="G906" s="103"/>
      <c r="H906" s="103"/>
    </row>
    <row r="907">
      <c r="B907" s="79"/>
      <c r="C907" s="79"/>
      <c r="G907" s="103"/>
      <c r="H907" s="103"/>
    </row>
    <row r="908">
      <c r="B908" s="79"/>
      <c r="C908" s="79"/>
      <c r="G908" s="103"/>
      <c r="H908" s="103"/>
    </row>
    <row r="909">
      <c r="B909" s="79"/>
      <c r="C909" s="79"/>
      <c r="G909" s="103"/>
      <c r="H909" s="103"/>
    </row>
    <row r="910">
      <c r="B910" s="79"/>
      <c r="C910" s="79"/>
      <c r="G910" s="103"/>
      <c r="H910" s="103"/>
    </row>
    <row r="911">
      <c r="B911" s="79"/>
      <c r="C911" s="79"/>
      <c r="G911" s="103"/>
      <c r="H911" s="103"/>
    </row>
    <row r="912">
      <c r="B912" s="79"/>
      <c r="C912" s="79"/>
      <c r="G912" s="103"/>
      <c r="H912" s="103"/>
    </row>
    <row r="913">
      <c r="B913" s="79"/>
      <c r="C913" s="79"/>
      <c r="G913" s="103"/>
      <c r="H913" s="103"/>
    </row>
    <row r="914">
      <c r="B914" s="79"/>
      <c r="C914" s="79"/>
      <c r="G914" s="103"/>
      <c r="H914" s="103"/>
    </row>
    <row r="915">
      <c r="B915" s="79"/>
      <c r="C915" s="79"/>
      <c r="G915" s="103"/>
      <c r="H915" s="103"/>
    </row>
    <row r="916">
      <c r="B916" s="79"/>
      <c r="C916" s="79"/>
      <c r="G916" s="103"/>
      <c r="H916" s="103"/>
    </row>
    <row r="917">
      <c r="B917" s="79"/>
      <c r="C917" s="79"/>
      <c r="G917" s="103"/>
      <c r="H917" s="103"/>
    </row>
    <row r="918">
      <c r="B918" s="79"/>
      <c r="C918" s="79"/>
      <c r="G918" s="103"/>
      <c r="H918" s="103"/>
    </row>
    <row r="919">
      <c r="B919" s="79"/>
      <c r="C919" s="79"/>
      <c r="G919" s="103"/>
      <c r="H919" s="103"/>
    </row>
    <row r="920">
      <c r="B920" s="79"/>
      <c r="C920" s="79"/>
      <c r="G920" s="103"/>
      <c r="H920" s="103"/>
    </row>
    <row r="921">
      <c r="B921" s="79"/>
      <c r="C921" s="79"/>
      <c r="G921" s="103"/>
      <c r="H921" s="103"/>
    </row>
    <row r="922">
      <c r="B922" s="79"/>
      <c r="C922" s="79"/>
      <c r="G922" s="103"/>
      <c r="H922" s="103"/>
    </row>
    <row r="923">
      <c r="B923" s="79"/>
      <c r="C923" s="79"/>
      <c r="G923" s="103"/>
      <c r="H923" s="103"/>
    </row>
    <row r="924">
      <c r="B924" s="79"/>
      <c r="C924" s="79"/>
      <c r="G924" s="103"/>
      <c r="H924" s="103"/>
    </row>
    <row r="925">
      <c r="B925" s="79"/>
      <c r="C925" s="79"/>
      <c r="G925" s="103"/>
      <c r="H925" s="103"/>
    </row>
    <row r="926">
      <c r="B926" s="79"/>
      <c r="C926" s="79"/>
      <c r="G926" s="103"/>
      <c r="H926" s="103"/>
    </row>
    <row r="927">
      <c r="B927" s="79"/>
      <c r="C927" s="79"/>
      <c r="G927" s="103"/>
      <c r="H927" s="103"/>
    </row>
    <row r="928">
      <c r="B928" s="79"/>
      <c r="C928" s="79"/>
      <c r="G928" s="103"/>
      <c r="H928" s="103"/>
    </row>
    <row r="929">
      <c r="B929" s="79"/>
      <c r="C929" s="79"/>
      <c r="G929" s="103"/>
      <c r="H929" s="103"/>
    </row>
    <row r="930">
      <c r="B930" s="79"/>
      <c r="C930" s="79"/>
      <c r="G930" s="103"/>
      <c r="H930" s="103"/>
    </row>
    <row r="931">
      <c r="B931" s="79"/>
      <c r="C931" s="79"/>
      <c r="G931" s="103"/>
      <c r="H931" s="103"/>
    </row>
    <row r="932">
      <c r="B932" s="79"/>
      <c r="C932" s="79"/>
      <c r="G932" s="103"/>
      <c r="H932" s="103"/>
    </row>
    <row r="933">
      <c r="B933" s="79"/>
      <c r="C933" s="79"/>
      <c r="G933" s="103"/>
      <c r="H933" s="103"/>
    </row>
    <row r="934">
      <c r="B934" s="79"/>
      <c r="C934" s="79"/>
      <c r="G934" s="103"/>
      <c r="H934" s="103"/>
    </row>
    <row r="935">
      <c r="B935" s="79"/>
      <c r="C935" s="79"/>
      <c r="G935" s="103"/>
      <c r="H935" s="103"/>
    </row>
    <row r="936">
      <c r="B936" s="79"/>
      <c r="C936" s="79"/>
      <c r="G936" s="103"/>
      <c r="H936" s="103"/>
    </row>
    <row r="937">
      <c r="B937" s="79"/>
      <c r="C937" s="79"/>
      <c r="G937" s="103"/>
      <c r="H937" s="103"/>
    </row>
    <row r="938">
      <c r="B938" s="79"/>
      <c r="C938" s="79"/>
      <c r="G938" s="103"/>
      <c r="H938" s="103"/>
    </row>
    <row r="939">
      <c r="B939" s="79"/>
      <c r="C939" s="79"/>
      <c r="G939" s="103"/>
      <c r="H939" s="103"/>
    </row>
    <row r="940">
      <c r="B940" s="79"/>
      <c r="C940" s="79"/>
      <c r="G940" s="103"/>
      <c r="H940" s="103"/>
    </row>
    <row r="941">
      <c r="B941" s="79"/>
      <c r="C941" s="79"/>
      <c r="G941" s="103"/>
      <c r="H941" s="103"/>
    </row>
    <row r="942">
      <c r="B942" s="79"/>
      <c r="C942" s="79"/>
      <c r="G942" s="103"/>
      <c r="H942" s="103"/>
    </row>
    <row r="943">
      <c r="B943" s="79"/>
      <c r="C943" s="79"/>
      <c r="G943" s="103"/>
      <c r="H943" s="103"/>
    </row>
    <row r="944">
      <c r="B944" s="79"/>
      <c r="C944" s="79"/>
      <c r="G944" s="103"/>
      <c r="H944" s="103"/>
    </row>
    <row r="945">
      <c r="B945" s="79"/>
      <c r="C945" s="79"/>
      <c r="G945" s="103"/>
      <c r="H945" s="103"/>
    </row>
    <row r="946">
      <c r="B946" s="79"/>
      <c r="C946" s="79"/>
      <c r="G946" s="103"/>
      <c r="H946" s="103"/>
    </row>
    <row r="947">
      <c r="B947" s="79"/>
      <c r="C947" s="79"/>
      <c r="G947" s="103"/>
      <c r="H947" s="103"/>
    </row>
    <row r="948">
      <c r="B948" s="79"/>
      <c r="C948" s="79"/>
      <c r="G948" s="103"/>
      <c r="H948" s="103"/>
    </row>
    <row r="949">
      <c r="B949" s="79"/>
      <c r="C949" s="79"/>
      <c r="G949" s="103"/>
      <c r="H949" s="103"/>
    </row>
    <row r="950">
      <c r="B950" s="79"/>
      <c r="C950" s="79"/>
      <c r="G950" s="103"/>
      <c r="H950" s="103"/>
    </row>
    <row r="951">
      <c r="B951" s="79"/>
      <c r="C951" s="79"/>
      <c r="G951" s="103"/>
      <c r="H951" s="103"/>
    </row>
    <row r="952">
      <c r="B952" s="79"/>
      <c r="C952" s="79"/>
      <c r="G952" s="103"/>
      <c r="H952" s="103"/>
    </row>
    <row r="953">
      <c r="B953" s="79"/>
      <c r="C953" s="79"/>
      <c r="G953" s="103"/>
      <c r="H953" s="103"/>
    </row>
    <row r="954">
      <c r="B954" s="79"/>
      <c r="C954" s="79"/>
      <c r="G954" s="103"/>
      <c r="H954" s="103"/>
    </row>
    <row r="955">
      <c r="B955" s="79"/>
      <c r="C955" s="79"/>
      <c r="G955" s="103"/>
      <c r="H955" s="103"/>
    </row>
    <row r="956">
      <c r="B956" s="79"/>
      <c r="C956" s="79"/>
      <c r="G956" s="103"/>
      <c r="H956" s="103"/>
    </row>
    <row r="957">
      <c r="B957" s="79"/>
      <c r="C957" s="79"/>
      <c r="G957" s="103"/>
      <c r="H957" s="103"/>
    </row>
    <row r="958">
      <c r="B958" s="79"/>
      <c r="C958" s="79"/>
      <c r="G958" s="103"/>
      <c r="H958" s="103"/>
    </row>
    <row r="959">
      <c r="B959" s="79"/>
      <c r="C959" s="79"/>
      <c r="G959" s="103"/>
      <c r="H959" s="103"/>
    </row>
    <row r="960">
      <c r="B960" s="79"/>
      <c r="C960" s="79"/>
      <c r="G960" s="103"/>
      <c r="H960" s="103"/>
    </row>
    <row r="961">
      <c r="B961" s="79"/>
      <c r="C961" s="79"/>
      <c r="G961" s="103"/>
      <c r="H961" s="103"/>
    </row>
    <row r="962">
      <c r="B962" s="79"/>
      <c r="C962" s="79"/>
      <c r="G962" s="103"/>
      <c r="H962" s="103"/>
    </row>
    <row r="963">
      <c r="B963" s="79"/>
      <c r="C963" s="79"/>
      <c r="G963" s="103"/>
      <c r="H963" s="103"/>
    </row>
    <row r="964">
      <c r="B964" s="79"/>
      <c r="C964" s="79"/>
      <c r="G964" s="103"/>
      <c r="H964" s="103"/>
    </row>
    <row r="965">
      <c r="B965" s="79"/>
      <c r="C965" s="79"/>
      <c r="G965" s="103"/>
      <c r="H965" s="103"/>
    </row>
    <row r="966">
      <c r="B966" s="79"/>
      <c r="C966" s="79"/>
      <c r="G966" s="103"/>
      <c r="H966" s="103"/>
    </row>
    <row r="967">
      <c r="B967" s="79"/>
      <c r="C967" s="79"/>
      <c r="G967" s="103"/>
      <c r="H967" s="103"/>
    </row>
    <row r="968">
      <c r="B968" s="79"/>
      <c r="C968" s="79"/>
      <c r="G968" s="103"/>
      <c r="H968" s="103"/>
    </row>
    <row r="969">
      <c r="B969" s="79"/>
      <c r="C969" s="79"/>
      <c r="G969" s="103"/>
      <c r="H969" s="103"/>
    </row>
    <row r="970">
      <c r="B970" s="79"/>
      <c r="C970" s="79"/>
      <c r="G970" s="103"/>
      <c r="H970" s="103"/>
    </row>
    <row r="971">
      <c r="B971" s="79"/>
      <c r="C971" s="79"/>
      <c r="G971" s="103"/>
      <c r="H971" s="103"/>
    </row>
    <row r="972">
      <c r="B972" s="79"/>
      <c r="C972" s="79"/>
      <c r="G972" s="103"/>
      <c r="H972" s="103"/>
    </row>
    <row r="973">
      <c r="B973" s="79"/>
      <c r="C973" s="79"/>
      <c r="G973" s="103"/>
      <c r="H973" s="103"/>
    </row>
    <row r="974">
      <c r="B974" s="79"/>
      <c r="C974" s="79"/>
      <c r="G974" s="103"/>
      <c r="H974" s="103"/>
    </row>
    <row r="975">
      <c r="B975" s="79"/>
      <c r="C975" s="79"/>
      <c r="G975" s="103"/>
      <c r="H975" s="103"/>
    </row>
    <row r="976">
      <c r="B976" s="79"/>
      <c r="C976" s="79"/>
      <c r="G976" s="103"/>
      <c r="H976" s="103"/>
    </row>
    <row r="977">
      <c r="B977" s="79"/>
      <c r="C977" s="79"/>
      <c r="G977" s="103"/>
      <c r="H977" s="103"/>
    </row>
    <row r="978">
      <c r="B978" s="79"/>
      <c r="C978" s="79"/>
      <c r="G978" s="103"/>
      <c r="H978" s="103"/>
    </row>
    <row r="979">
      <c r="B979" s="79"/>
      <c r="C979" s="79"/>
      <c r="G979" s="103"/>
      <c r="H979" s="103"/>
    </row>
    <row r="980">
      <c r="B980" s="79"/>
      <c r="C980" s="79"/>
      <c r="G980" s="103"/>
      <c r="H980" s="103"/>
    </row>
    <row r="981">
      <c r="B981" s="79"/>
      <c r="C981" s="79"/>
      <c r="G981" s="103"/>
      <c r="H981" s="103"/>
    </row>
    <row r="982">
      <c r="B982" s="79"/>
      <c r="C982" s="79"/>
      <c r="G982" s="103"/>
      <c r="H982" s="103"/>
    </row>
    <row r="983">
      <c r="B983" s="79"/>
      <c r="C983" s="79"/>
      <c r="G983" s="103"/>
      <c r="H983" s="103"/>
    </row>
    <row r="984">
      <c r="B984" s="79"/>
      <c r="C984" s="79"/>
      <c r="G984" s="103"/>
      <c r="H984" s="103"/>
    </row>
    <row r="985">
      <c r="B985" s="79"/>
      <c r="C985" s="79"/>
      <c r="G985" s="103"/>
      <c r="H985" s="103"/>
    </row>
    <row r="986">
      <c r="B986" s="79"/>
      <c r="C986" s="79"/>
      <c r="G986" s="103"/>
      <c r="H986" s="103"/>
    </row>
    <row r="987">
      <c r="B987" s="79"/>
      <c r="C987" s="79"/>
      <c r="G987" s="103"/>
      <c r="H987" s="103"/>
    </row>
    <row r="988">
      <c r="B988" s="79"/>
      <c r="C988" s="79"/>
      <c r="G988" s="103"/>
      <c r="H988" s="103"/>
    </row>
    <row r="989">
      <c r="B989" s="79"/>
      <c r="C989" s="79"/>
      <c r="G989" s="103"/>
      <c r="H989" s="103"/>
    </row>
    <row r="990">
      <c r="B990" s="79"/>
      <c r="C990" s="79"/>
      <c r="G990" s="103"/>
      <c r="H990" s="103"/>
    </row>
    <row r="991">
      <c r="B991" s="79"/>
      <c r="C991" s="79"/>
      <c r="G991" s="103"/>
      <c r="H991" s="103"/>
    </row>
    <row r="992">
      <c r="B992" s="79"/>
      <c r="C992" s="79"/>
      <c r="G992" s="103"/>
      <c r="H992" s="103"/>
    </row>
    <row r="993">
      <c r="B993" s="79"/>
      <c r="C993" s="79"/>
      <c r="G993" s="103"/>
      <c r="H993" s="103"/>
    </row>
    <row r="994">
      <c r="B994" s="79"/>
      <c r="C994" s="79"/>
      <c r="G994" s="103"/>
      <c r="H994" s="103"/>
    </row>
    <row r="995">
      <c r="B995" s="79"/>
      <c r="C995" s="79"/>
      <c r="G995" s="103"/>
      <c r="H995" s="103"/>
    </row>
    <row r="996">
      <c r="B996" s="79"/>
      <c r="C996" s="79"/>
      <c r="G996" s="103"/>
      <c r="H996" s="103"/>
    </row>
    <row r="997">
      <c r="B997" s="79"/>
      <c r="C997" s="79"/>
      <c r="G997" s="103"/>
      <c r="H997" s="103"/>
    </row>
    <row r="998">
      <c r="B998" s="79"/>
      <c r="C998" s="79"/>
      <c r="G998" s="103"/>
      <c r="H998" s="103"/>
    </row>
    <row r="999">
      <c r="B999" s="79"/>
      <c r="C999" s="79"/>
      <c r="G999" s="103"/>
      <c r="H999" s="103"/>
    </row>
    <row r="1000">
      <c r="B1000" s="79"/>
      <c r="C1000" s="79"/>
      <c r="G1000" s="103"/>
      <c r="H1000" s="103"/>
    </row>
    <row r="1001">
      <c r="B1001" s="79"/>
      <c r="C1001" s="79"/>
      <c r="G1001" s="103"/>
      <c r="H1001" s="103"/>
    </row>
    <row r="1002">
      <c r="B1002" s="79"/>
      <c r="C1002" s="79"/>
      <c r="G1002" s="103"/>
      <c r="H1002" s="103"/>
    </row>
    <row r="1003">
      <c r="B1003" s="79"/>
      <c r="C1003" s="79"/>
      <c r="G1003" s="103"/>
      <c r="H1003" s="103"/>
    </row>
    <row r="1004">
      <c r="B1004" s="79"/>
      <c r="C1004" s="79"/>
      <c r="G1004" s="103"/>
      <c r="H1004" s="103"/>
    </row>
    <row r="1005">
      <c r="B1005" s="79"/>
      <c r="C1005" s="79"/>
      <c r="G1005" s="103"/>
      <c r="H1005" s="103"/>
    </row>
  </sheetData>
  <conditionalFormatting sqref="C1:C1005">
    <cfRule type="containsText" dxfId="0" priority="1" operator="containsText" text="Nothing">
      <formula>NOT(ISERROR(SEARCH(("Nothing"),(C1))))</formula>
    </cfRule>
  </conditionalFormatting>
  <hyperlinks>
    <hyperlink display="Grand Total" location="'GRAND TOTALS'!A1" ref="J1"/>
    <hyperlink r:id="rId2" ref="B2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8.13"/>
    <col customWidth="1" min="2" max="2" width="29.63"/>
    <col customWidth="1" min="3" max="3" width="28.75"/>
    <col customWidth="1" min="4" max="4" width="5.5"/>
    <col customWidth="1" min="5" max="5" width="14.88"/>
    <col customWidth="1" min="6" max="6" width="11.5"/>
    <col customWidth="1" min="7" max="7" width="12.88"/>
    <col customWidth="1" min="8" max="8" width="8.13"/>
    <col customWidth="1" min="9" max="9" width="14.25"/>
  </cols>
  <sheetData>
    <row r="1">
      <c r="A1" s="44" t="s">
        <v>30</v>
      </c>
      <c r="B1" s="88" t="s">
        <v>31</v>
      </c>
      <c r="C1" s="44" t="s">
        <v>32</v>
      </c>
      <c r="D1" s="44" t="s">
        <v>33</v>
      </c>
      <c r="E1" s="44" t="s">
        <v>34</v>
      </c>
      <c r="F1" s="88" t="s">
        <v>35</v>
      </c>
      <c r="G1" s="44" t="s">
        <v>3112</v>
      </c>
      <c r="H1" s="44" t="s">
        <v>26</v>
      </c>
      <c r="I1" s="44" t="s">
        <v>37</v>
      </c>
      <c r="J1" s="46" t="s">
        <v>38</v>
      </c>
      <c r="K1" s="44" t="s">
        <v>1543</v>
      </c>
      <c r="L1" s="47"/>
      <c r="M1" s="47"/>
      <c r="N1" s="47"/>
      <c r="O1" s="47"/>
      <c r="P1" s="47"/>
      <c r="Q1" s="47"/>
      <c r="R1" s="47"/>
      <c r="S1" s="47"/>
      <c r="T1" s="47"/>
      <c r="U1" s="47"/>
      <c r="V1" s="47"/>
      <c r="W1" s="47"/>
      <c r="X1" s="47"/>
      <c r="Y1" s="47"/>
      <c r="Z1" s="47"/>
      <c r="AA1" s="47"/>
      <c r="AB1" s="47"/>
      <c r="AC1" s="47"/>
    </row>
    <row r="2">
      <c r="A2" s="48">
        <v>43786.0</v>
      </c>
      <c r="B2" s="113" t="s">
        <v>3113</v>
      </c>
      <c r="C2" s="63" t="s">
        <v>3114</v>
      </c>
      <c r="D2" s="49">
        <v>1.0</v>
      </c>
      <c r="E2" s="50">
        <v>45.0</v>
      </c>
      <c r="F2" s="114">
        <f t="shared" ref="F2:F18" si="1">MULTIPLY(D2, E2)</f>
        <v>45</v>
      </c>
      <c r="G2" s="49"/>
      <c r="H2" s="52"/>
      <c r="I2" s="49">
        <f>Round(AVERAGE(H2:H1024), 2)</f>
        <v>896.41</v>
      </c>
      <c r="J2" s="53">
        <f>SUM(G2:G1024)</f>
        <v>118.04</v>
      </c>
      <c r="K2" s="52">
        <f>sum(D2:D1024)</f>
        <v>984</v>
      </c>
      <c r="L2" s="52"/>
      <c r="M2" s="52"/>
      <c r="N2" s="52"/>
      <c r="O2" s="52"/>
      <c r="P2" s="52"/>
      <c r="Q2" s="52"/>
      <c r="R2" s="52"/>
      <c r="S2" s="52"/>
      <c r="T2" s="52"/>
      <c r="U2" s="52"/>
      <c r="V2" s="52"/>
      <c r="W2" s="52"/>
      <c r="X2" s="52"/>
      <c r="Y2" s="52"/>
      <c r="Z2" s="52"/>
      <c r="AA2" s="52"/>
      <c r="AB2" s="52"/>
      <c r="AC2" s="52"/>
    </row>
    <row r="3">
      <c r="A3" s="52"/>
      <c r="B3" s="113" t="s">
        <v>3115</v>
      </c>
      <c r="C3" s="63" t="s">
        <v>3116</v>
      </c>
      <c r="D3" s="49">
        <v>1.0</v>
      </c>
      <c r="E3" s="50">
        <v>30.0</v>
      </c>
      <c r="F3" s="114">
        <f t="shared" si="1"/>
        <v>30</v>
      </c>
      <c r="G3" s="49"/>
      <c r="H3" s="52"/>
      <c r="I3" s="44" t="s">
        <v>44</v>
      </c>
      <c r="J3" s="54">
        <f>SUM(F2:F1024)</f>
        <v>10638.82</v>
      </c>
      <c r="K3" s="52"/>
      <c r="L3" s="52"/>
      <c r="M3" s="52"/>
      <c r="N3" s="52"/>
      <c r="O3" s="52"/>
      <c r="P3" s="52"/>
      <c r="Q3" s="52"/>
      <c r="R3" s="52"/>
      <c r="S3" s="52"/>
      <c r="T3" s="52"/>
      <c r="U3" s="52"/>
      <c r="V3" s="52"/>
      <c r="W3" s="52"/>
      <c r="X3" s="52"/>
      <c r="Y3" s="52"/>
      <c r="Z3" s="52"/>
      <c r="AA3" s="52"/>
      <c r="AB3" s="52"/>
      <c r="AC3" s="52"/>
    </row>
    <row r="4">
      <c r="A4" s="52"/>
      <c r="B4" s="90" t="s">
        <v>3117</v>
      </c>
      <c r="C4" s="63" t="s">
        <v>3118</v>
      </c>
      <c r="D4" s="49">
        <v>1.0</v>
      </c>
      <c r="E4" s="50">
        <v>30.0</v>
      </c>
      <c r="F4" s="114">
        <f t="shared" si="1"/>
        <v>30</v>
      </c>
      <c r="G4" s="49"/>
      <c r="H4" s="52"/>
      <c r="I4" s="52">
        <f>MAX(H2:H1024)</f>
        <v>5066.68</v>
      </c>
      <c r="J4" s="47">
        <f>SUM(H2:H1024)</f>
        <v>10756.86</v>
      </c>
      <c r="K4" s="52"/>
      <c r="L4" s="52"/>
      <c r="M4" s="52"/>
      <c r="N4" s="52"/>
      <c r="O4" s="52"/>
      <c r="P4" s="52"/>
      <c r="Q4" s="52"/>
      <c r="R4" s="52"/>
      <c r="S4" s="52"/>
      <c r="T4" s="52"/>
      <c r="U4" s="52"/>
      <c r="V4" s="52"/>
      <c r="W4" s="52"/>
      <c r="X4" s="52"/>
      <c r="Y4" s="52"/>
      <c r="Z4" s="52"/>
      <c r="AA4" s="52"/>
      <c r="AB4" s="52"/>
      <c r="AC4" s="52"/>
    </row>
    <row r="5">
      <c r="A5" s="52"/>
      <c r="B5" s="63" t="s">
        <v>3119</v>
      </c>
      <c r="C5" s="63" t="s">
        <v>46</v>
      </c>
      <c r="D5" s="49">
        <v>1.0</v>
      </c>
      <c r="E5" s="50">
        <v>2.99</v>
      </c>
      <c r="F5" s="114">
        <f t="shared" si="1"/>
        <v>2.99</v>
      </c>
      <c r="G5" s="49"/>
      <c r="H5" s="52"/>
      <c r="I5" s="52"/>
      <c r="J5" s="52"/>
      <c r="K5" s="52"/>
      <c r="L5" s="52"/>
      <c r="M5" s="52"/>
      <c r="N5" s="52"/>
      <c r="O5" s="52"/>
      <c r="P5" s="52"/>
      <c r="Q5" s="52"/>
      <c r="R5" s="52"/>
      <c r="S5" s="52"/>
      <c r="T5" s="52"/>
      <c r="U5" s="52"/>
      <c r="V5" s="52"/>
      <c r="W5" s="52"/>
      <c r="X5" s="52"/>
      <c r="Y5" s="52"/>
      <c r="Z5" s="52"/>
      <c r="AA5" s="52"/>
      <c r="AB5" s="52"/>
      <c r="AC5" s="52"/>
    </row>
    <row r="6">
      <c r="A6" s="52"/>
      <c r="B6" s="63" t="s">
        <v>3120</v>
      </c>
      <c r="C6" s="63" t="s">
        <v>3121</v>
      </c>
      <c r="D6" s="49">
        <v>1.0</v>
      </c>
      <c r="E6" s="50">
        <v>12.0</v>
      </c>
      <c r="F6" s="114">
        <f t="shared" si="1"/>
        <v>12</v>
      </c>
      <c r="G6" s="49"/>
      <c r="H6" s="52"/>
      <c r="I6" s="52"/>
      <c r="J6" s="52"/>
      <c r="K6" s="52"/>
      <c r="L6" s="52"/>
      <c r="M6" s="52"/>
      <c r="N6" s="52"/>
      <c r="O6" s="52"/>
      <c r="P6" s="52"/>
      <c r="Q6" s="52"/>
      <c r="R6" s="52"/>
      <c r="S6" s="52"/>
      <c r="T6" s="52"/>
      <c r="U6" s="52"/>
      <c r="V6" s="52"/>
      <c r="W6" s="52"/>
      <c r="X6" s="52"/>
      <c r="Y6" s="52"/>
      <c r="Z6" s="52"/>
      <c r="AA6" s="52"/>
      <c r="AB6" s="52"/>
      <c r="AC6" s="52"/>
    </row>
    <row r="7">
      <c r="A7" s="52"/>
      <c r="B7" s="63" t="s">
        <v>3122</v>
      </c>
      <c r="C7" s="63" t="s">
        <v>3123</v>
      </c>
      <c r="D7" s="49">
        <v>1.0</v>
      </c>
      <c r="E7" s="50">
        <v>9.99</v>
      </c>
      <c r="F7" s="114">
        <f t="shared" si="1"/>
        <v>9.99</v>
      </c>
      <c r="G7" s="49"/>
      <c r="H7" s="52"/>
      <c r="I7" s="52"/>
      <c r="J7" s="52"/>
      <c r="K7" s="52"/>
      <c r="L7" s="52"/>
      <c r="M7" s="52"/>
      <c r="N7" s="52"/>
      <c r="O7" s="52"/>
      <c r="P7" s="52"/>
      <c r="Q7" s="52"/>
      <c r="R7" s="52"/>
      <c r="S7" s="52"/>
      <c r="T7" s="52"/>
      <c r="U7" s="52"/>
      <c r="V7" s="52"/>
      <c r="W7" s="52"/>
      <c r="X7" s="52"/>
      <c r="Y7" s="52"/>
      <c r="Z7" s="52"/>
      <c r="AA7" s="52"/>
      <c r="AB7" s="52"/>
      <c r="AC7" s="52"/>
    </row>
    <row r="8">
      <c r="A8" s="52"/>
      <c r="B8" s="63" t="s">
        <v>3124</v>
      </c>
      <c r="C8" s="49" t="s">
        <v>3125</v>
      </c>
      <c r="D8" s="49">
        <v>1.0</v>
      </c>
      <c r="E8" s="50">
        <v>5.0</v>
      </c>
      <c r="F8" s="114">
        <f t="shared" si="1"/>
        <v>5</v>
      </c>
      <c r="G8" s="49"/>
      <c r="H8" s="52"/>
      <c r="I8" s="52"/>
      <c r="J8" s="52"/>
      <c r="K8" s="52"/>
      <c r="L8" s="52"/>
      <c r="M8" s="52"/>
      <c r="N8" s="52"/>
      <c r="O8" s="52"/>
      <c r="P8" s="52"/>
      <c r="Q8" s="52"/>
      <c r="R8" s="52"/>
      <c r="S8" s="52"/>
      <c r="T8" s="52"/>
      <c r="U8" s="52"/>
      <c r="V8" s="52"/>
      <c r="W8" s="52"/>
      <c r="X8" s="52"/>
      <c r="Y8" s="52"/>
      <c r="Z8" s="52"/>
      <c r="AA8" s="52"/>
      <c r="AB8" s="52"/>
      <c r="AC8" s="52"/>
    </row>
    <row r="9">
      <c r="A9" s="52"/>
      <c r="B9" s="63" t="s">
        <v>3126</v>
      </c>
      <c r="C9" s="63" t="s">
        <v>3127</v>
      </c>
      <c r="D9" s="49">
        <v>1.0</v>
      </c>
      <c r="E9" s="50">
        <v>14.99</v>
      </c>
      <c r="F9" s="114">
        <f t="shared" si="1"/>
        <v>14.99</v>
      </c>
      <c r="G9" s="49"/>
      <c r="H9" s="52"/>
      <c r="I9" s="52"/>
      <c r="J9" s="52"/>
      <c r="K9" s="52"/>
      <c r="L9" s="52"/>
      <c r="M9" s="52"/>
      <c r="N9" s="52"/>
      <c r="O9" s="52"/>
      <c r="P9" s="52"/>
      <c r="Q9" s="52"/>
      <c r="R9" s="52"/>
      <c r="S9" s="52"/>
      <c r="T9" s="52"/>
      <c r="U9" s="52"/>
      <c r="V9" s="52"/>
      <c r="W9" s="52"/>
      <c r="X9" s="52"/>
      <c r="Y9" s="52"/>
      <c r="Z9" s="52"/>
      <c r="AA9" s="52"/>
      <c r="AB9" s="52"/>
      <c r="AC9" s="52"/>
    </row>
    <row r="10">
      <c r="A10" s="52"/>
      <c r="B10" s="63" t="s">
        <v>3128</v>
      </c>
      <c r="C10" s="63" t="s">
        <v>3129</v>
      </c>
      <c r="D10" s="49">
        <v>1.0</v>
      </c>
      <c r="E10" s="50">
        <v>15.0</v>
      </c>
      <c r="F10" s="114">
        <f t="shared" si="1"/>
        <v>15</v>
      </c>
      <c r="G10" s="49"/>
      <c r="H10" s="52"/>
      <c r="I10" s="52"/>
      <c r="J10" s="52"/>
      <c r="K10" s="52"/>
      <c r="L10" s="52"/>
      <c r="M10" s="52"/>
      <c r="N10" s="52"/>
      <c r="O10" s="52"/>
      <c r="P10" s="52"/>
      <c r="Q10" s="52"/>
      <c r="R10" s="52"/>
      <c r="S10" s="52"/>
      <c r="T10" s="52"/>
      <c r="U10" s="52"/>
      <c r="V10" s="52"/>
      <c r="W10" s="52"/>
      <c r="X10" s="52"/>
      <c r="Y10" s="52"/>
      <c r="Z10" s="52"/>
      <c r="AA10" s="52"/>
      <c r="AB10" s="52"/>
      <c r="AC10" s="52"/>
    </row>
    <row r="11">
      <c r="A11" s="49"/>
      <c r="B11" s="63" t="s">
        <v>3130</v>
      </c>
      <c r="C11" s="64" t="s">
        <v>123</v>
      </c>
      <c r="D11" s="49">
        <v>1.0</v>
      </c>
      <c r="E11" s="61">
        <v>6.0</v>
      </c>
      <c r="F11" s="115">
        <f t="shared" si="1"/>
        <v>6</v>
      </c>
      <c r="G11" s="67"/>
      <c r="H11" s="52"/>
      <c r="I11" s="52"/>
      <c r="J11" s="52"/>
      <c r="K11" s="52"/>
      <c r="L11" s="52"/>
      <c r="M11" s="52"/>
      <c r="N11" s="52"/>
      <c r="O11" s="52"/>
      <c r="P11" s="52"/>
      <c r="Q11" s="52"/>
      <c r="R11" s="52"/>
      <c r="S11" s="52"/>
      <c r="T11" s="52"/>
      <c r="U11" s="52"/>
      <c r="V11" s="52"/>
      <c r="W11" s="52"/>
      <c r="X11" s="52"/>
      <c r="Y11" s="52"/>
      <c r="Z11" s="52"/>
      <c r="AA11" s="52"/>
      <c r="AB11" s="52"/>
      <c r="AC11" s="52"/>
    </row>
    <row r="12">
      <c r="A12" s="52"/>
      <c r="B12" s="63" t="s">
        <v>3131</v>
      </c>
      <c r="C12" s="63" t="s">
        <v>3132</v>
      </c>
      <c r="D12" s="49">
        <v>1.0</v>
      </c>
      <c r="E12" s="50">
        <v>5.0</v>
      </c>
      <c r="F12" s="116">
        <f t="shared" si="1"/>
        <v>5</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63" t="s">
        <v>3133</v>
      </c>
      <c r="C13" s="63" t="s">
        <v>46</v>
      </c>
      <c r="D13" s="49">
        <v>1.0</v>
      </c>
      <c r="E13" s="50">
        <v>3.99</v>
      </c>
      <c r="F13" s="116">
        <f t="shared" si="1"/>
        <v>3.99</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63" t="s">
        <v>3134</v>
      </c>
      <c r="C14" s="63" t="s">
        <v>3135</v>
      </c>
      <c r="D14" s="49">
        <v>1.0</v>
      </c>
      <c r="E14" s="50">
        <v>5.99</v>
      </c>
      <c r="F14" s="116">
        <f t="shared" si="1"/>
        <v>5.99</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63" t="s">
        <v>3136</v>
      </c>
      <c r="C15" s="63" t="s">
        <v>3137</v>
      </c>
      <c r="D15" s="49">
        <v>3.0</v>
      </c>
      <c r="E15" s="50">
        <v>6.0</v>
      </c>
      <c r="F15" s="116">
        <f t="shared" si="1"/>
        <v>18</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63" t="s">
        <v>3138</v>
      </c>
      <c r="C16" s="63" t="s">
        <v>346</v>
      </c>
      <c r="D16" s="49">
        <v>1.0</v>
      </c>
      <c r="E16" s="50">
        <v>8.99</v>
      </c>
      <c r="F16" s="116">
        <f t="shared" si="1"/>
        <v>8.99</v>
      </c>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63" t="s">
        <v>3139</v>
      </c>
      <c r="C17" s="49" t="s">
        <v>46</v>
      </c>
      <c r="D17" s="49">
        <v>1.0</v>
      </c>
      <c r="E17" s="50">
        <v>14.0</v>
      </c>
      <c r="F17" s="117">
        <f t="shared" si="1"/>
        <v>14</v>
      </c>
      <c r="G17" s="52"/>
      <c r="H17" s="54">
        <f>SUM(F2:F17)</f>
        <v>226.94</v>
      </c>
      <c r="I17" s="52"/>
      <c r="J17" s="52"/>
      <c r="K17" s="52"/>
      <c r="L17" s="52"/>
      <c r="M17" s="52"/>
      <c r="N17" s="52"/>
      <c r="O17" s="52"/>
      <c r="P17" s="52"/>
      <c r="Q17" s="52"/>
      <c r="R17" s="52"/>
      <c r="S17" s="52"/>
      <c r="T17" s="52"/>
      <c r="U17" s="52"/>
      <c r="V17" s="52"/>
      <c r="W17" s="52"/>
      <c r="X17" s="52"/>
      <c r="Y17" s="52"/>
      <c r="Z17" s="52"/>
      <c r="AA17" s="52"/>
      <c r="AB17" s="52"/>
      <c r="AC17" s="52"/>
    </row>
    <row r="18">
      <c r="A18" s="48">
        <v>43805.0</v>
      </c>
      <c r="B18" s="63" t="s">
        <v>3140</v>
      </c>
      <c r="C18" s="49" t="s">
        <v>46</v>
      </c>
      <c r="D18" s="49">
        <v>1.0</v>
      </c>
      <c r="E18" s="50">
        <v>13.49</v>
      </c>
      <c r="F18" s="116">
        <f t="shared" si="1"/>
        <v>13.49</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63" t="s">
        <v>3141</v>
      </c>
      <c r="C19" s="49" t="s">
        <v>3142</v>
      </c>
      <c r="D19" s="49">
        <v>1.0</v>
      </c>
      <c r="E19" s="50">
        <v>2.09</v>
      </c>
      <c r="F19" s="118"/>
      <c r="G19" s="57">
        <f>MULTIPLY(D19, E19)</f>
        <v>2.09</v>
      </c>
      <c r="H19" s="52"/>
      <c r="I19" s="52"/>
      <c r="J19" s="52"/>
      <c r="K19" s="52"/>
      <c r="L19" s="52"/>
      <c r="M19" s="52"/>
      <c r="N19" s="52"/>
      <c r="O19" s="52"/>
      <c r="P19" s="52"/>
      <c r="Q19" s="52"/>
      <c r="R19" s="52"/>
      <c r="S19" s="52"/>
      <c r="T19" s="52"/>
      <c r="U19" s="52"/>
      <c r="V19" s="52"/>
      <c r="W19" s="52"/>
      <c r="X19" s="52"/>
      <c r="Y19" s="52"/>
      <c r="Z19" s="52"/>
      <c r="AA19" s="52"/>
      <c r="AB19" s="52"/>
      <c r="AC19" s="52"/>
    </row>
    <row r="20">
      <c r="A20" s="52"/>
      <c r="B20" s="63" t="s">
        <v>3143</v>
      </c>
      <c r="C20" s="49" t="s">
        <v>46</v>
      </c>
      <c r="D20" s="49">
        <v>1.0</v>
      </c>
      <c r="E20" s="50">
        <v>4.49</v>
      </c>
      <c r="F20" s="116">
        <f t="shared" ref="F20:F29" si="2">MULTIPLY(D20, E20)</f>
        <v>4.49</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63" t="s">
        <v>3144</v>
      </c>
      <c r="C21" s="49" t="s">
        <v>46</v>
      </c>
      <c r="D21" s="49">
        <v>1.0</v>
      </c>
      <c r="E21" s="50">
        <v>3.19</v>
      </c>
      <c r="F21" s="116">
        <f t="shared" si="2"/>
        <v>3.19</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63" t="s">
        <v>3145</v>
      </c>
      <c r="C22" s="49" t="s">
        <v>3146</v>
      </c>
      <c r="D22" s="49">
        <v>1.0</v>
      </c>
      <c r="E22" s="50">
        <v>7.99</v>
      </c>
      <c r="F22" s="116">
        <f t="shared" si="2"/>
        <v>7.99</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63" t="s">
        <v>3147</v>
      </c>
      <c r="C23" s="49" t="s">
        <v>3148</v>
      </c>
      <c r="D23" s="49">
        <v>1.0</v>
      </c>
      <c r="E23" s="50">
        <v>7.0</v>
      </c>
      <c r="F23" s="116">
        <f t="shared" si="2"/>
        <v>7</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63" t="s">
        <v>3149</v>
      </c>
      <c r="C24" s="49" t="s">
        <v>3150</v>
      </c>
      <c r="D24" s="49">
        <v>1.0</v>
      </c>
      <c r="E24" s="50">
        <v>13.49</v>
      </c>
      <c r="F24" s="116">
        <f t="shared" si="2"/>
        <v>13.49</v>
      </c>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63" t="s">
        <v>3151</v>
      </c>
      <c r="C25" s="49" t="s">
        <v>46</v>
      </c>
      <c r="D25" s="49">
        <v>1.0</v>
      </c>
      <c r="E25" s="50">
        <v>5.0</v>
      </c>
      <c r="F25" s="116">
        <f t="shared" si="2"/>
        <v>5</v>
      </c>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90" t="s">
        <v>3152</v>
      </c>
      <c r="C26" s="49" t="s">
        <v>3153</v>
      </c>
      <c r="D26" s="49">
        <v>2.0</v>
      </c>
      <c r="E26" s="50">
        <v>6.0</v>
      </c>
      <c r="F26" s="116">
        <f t="shared" si="2"/>
        <v>12</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63" t="s">
        <v>3154</v>
      </c>
      <c r="C27" s="49" t="s">
        <v>3155</v>
      </c>
      <c r="D27" s="49">
        <v>4.0</v>
      </c>
      <c r="E27" s="50">
        <v>3.19</v>
      </c>
      <c r="F27" s="116">
        <f t="shared" si="2"/>
        <v>12.76</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63" t="s">
        <v>3156</v>
      </c>
      <c r="C28" s="49" t="s">
        <v>3157</v>
      </c>
      <c r="D28" s="49">
        <v>1.0</v>
      </c>
      <c r="E28" s="50">
        <v>10.0</v>
      </c>
      <c r="F28" s="116">
        <f t="shared" si="2"/>
        <v>10</v>
      </c>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63" t="s">
        <v>3158</v>
      </c>
      <c r="C29" s="49" t="s">
        <v>92</v>
      </c>
      <c r="D29" s="49">
        <v>1.0</v>
      </c>
      <c r="E29" s="50">
        <v>1.99</v>
      </c>
      <c r="F29" s="116">
        <f t="shared" si="2"/>
        <v>1.99</v>
      </c>
      <c r="G29" s="52"/>
      <c r="H29" s="52"/>
      <c r="I29" s="52"/>
      <c r="J29" s="52"/>
      <c r="K29" s="52"/>
      <c r="L29" s="52"/>
      <c r="M29" s="52"/>
      <c r="N29" s="52"/>
      <c r="O29" s="52"/>
      <c r="P29" s="52"/>
      <c r="Q29" s="52"/>
      <c r="R29" s="52"/>
      <c r="S29" s="52"/>
      <c r="T29" s="52"/>
      <c r="U29" s="52"/>
      <c r="V29" s="52"/>
      <c r="W29" s="52"/>
      <c r="X29" s="52"/>
      <c r="Y29" s="52"/>
      <c r="Z29" s="52"/>
      <c r="AA29" s="52"/>
      <c r="AB29" s="52"/>
      <c r="AC29" s="52"/>
    </row>
    <row r="30">
      <c r="A30" s="52"/>
      <c r="B30" s="63" t="s">
        <v>3159</v>
      </c>
      <c r="C30" s="49" t="s">
        <v>3160</v>
      </c>
      <c r="D30" s="49">
        <v>100.0</v>
      </c>
      <c r="E30" s="119" t="s">
        <v>3161</v>
      </c>
      <c r="F30" s="118"/>
      <c r="G30" s="52"/>
      <c r="H30" s="54">
        <f>SUM(F18:F30, G19)</f>
        <v>93.49</v>
      </c>
      <c r="I30" s="52"/>
      <c r="J30" s="52"/>
      <c r="K30" s="52"/>
      <c r="L30" s="52"/>
      <c r="M30" s="52"/>
      <c r="N30" s="52"/>
      <c r="O30" s="52"/>
      <c r="P30" s="52"/>
      <c r="Q30" s="52"/>
      <c r="R30" s="52"/>
      <c r="S30" s="52"/>
      <c r="T30" s="52"/>
      <c r="U30" s="52"/>
      <c r="V30" s="52"/>
      <c r="W30" s="52"/>
      <c r="X30" s="52"/>
      <c r="Y30" s="52"/>
      <c r="Z30" s="52"/>
      <c r="AA30" s="52"/>
      <c r="AB30" s="52"/>
      <c r="AC30" s="52"/>
    </row>
    <row r="31">
      <c r="A31" s="48">
        <v>43835.0</v>
      </c>
      <c r="B31" s="63" t="s">
        <v>3162</v>
      </c>
      <c r="C31" s="52"/>
      <c r="D31" s="49">
        <v>1.0</v>
      </c>
      <c r="E31" s="50">
        <v>18.0</v>
      </c>
      <c r="F31" s="116">
        <f t="shared" ref="F31:F47" si="3">MULTIPLY(D31, E31)</f>
        <v>18</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63" t="s">
        <v>3163</v>
      </c>
      <c r="C32" s="49" t="s">
        <v>3164</v>
      </c>
      <c r="D32" s="49">
        <v>1.0</v>
      </c>
      <c r="E32" s="50">
        <v>35.0</v>
      </c>
      <c r="F32" s="116">
        <f t="shared" si="3"/>
        <v>35</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63" t="s">
        <v>3165</v>
      </c>
      <c r="C33" s="49" t="s">
        <v>3166</v>
      </c>
      <c r="D33" s="49">
        <v>1.0</v>
      </c>
      <c r="E33" s="50">
        <v>24.99</v>
      </c>
      <c r="F33" s="116">
        <f t="shared" si="3"/>
        <v>24.99</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63" t="s">
        <v>3167</v>
      </c>
      <c r="C34" s="49" t="s">
        <v>3168</v>
      </c>
      <c r="D34" s="49">
        <v>1.0</v>
      </c>
      <c r="E34" s="50">
        <v>60.0</v>
      </c>
      <c r="F34" s="116">
        <f t="shared" si="3"/>
        <v>60</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120" t="s">
        <v>3169</v>
      </c>
      <c r="C35" s="49" t="s">
        <v>3170</v>
      </c>
      <c r="D35" s="49">
        <v>1.0</v>
      </c>
      <c r="E35" s="50">
        <v>12.0</v>
      </c>
      <c r="F35" s="116">
        <f t="shared" si="3"/>
        <v>12</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120" t="s">
        <v>3171</v>
      </c>
      <c r="C36" s="52"/>
      <c r="D36" s="49">
        <v>1.0</v>
      </c>
      <c r="E36" s="50">
        <v>12.0</v>
      </c>
      <c r="F36" s="116">
        <f t="shared" si="3"/>
        <v>12</v>
      </c>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63" t="s">
        <v>3172</v>
      </c>
      <c r="C37" s="49" t="s">
        <v>3173</v>
      </c>
      <c r="D37" s="49">
        <v>4.0</v>
      </c>
      <c r="E37" s="50">
        <v>30.0</v>
      </c>
      <c r="F37" s="116">
        <f t="shared" si="3"/>
        <v>120</v>
      </c>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63" t="s">
        <v>3174</v>
      </c>
      <c r="C38" s="49" t="s">
        <v>3175</v>
      </c>
      <c r="D38" s="49">
        <v>1.0</v>
      </c>
      <c r="E38" s="50">
        <v>10.0</v>
      </c>
      <c r="F38" s="116">
        <f t="shared" si="3"/>
        <v>10</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63" t="s">
        <v>3176</v>
      </c>
      <c r="C39" s="49" t="s">
        <v>2634</v>
      </c>
      <c r="D39" s="49">
        <v>1.0</v>
      </c>
      <c r="E39" s="50">
        <v>3.99</v>
      </c>
      <c r="F39" s="116">
        <f t="shared" si="3"/>
        <v>3.99</v>
      </c>
      <c r="G39" s="52"/>
      <c r="H39" s="52"/>
      <c r="I39" s="52"/>
      <c r="J39" s="52"/>
      <c r="K39" s="52"/>
      <c r="L39" s="52"/>
      <c r="M39" s="52"/>
      <c r="N39" s="52"/>
      <c r="O39" s="52"/>
      <c r="P39" s="52"/>
      <c r="Q39" s="52"/>
      <c r="R39" s="52"/>
      <c r="S39" s="52"/>
      <c r="T39" s="52"/>
      <c r="U39" s="52"/>
      <c r="V39" s="52"/>
      <c r="W39" s="52"/>
      <c r="X39" s="52"/>
      <c r="Y39" s="52"/>
      <c r="Z39" s="52"/>
      <c r="AA39" s="52"/>
      <c r="AB39" s="52"/>
      <c r="AC39" s="52"/>
    </row>
    <row r="40">
      <c r="A40" s="52"/>
      <c r="B40" s="63" t="s">
        <v>3177</v>
      </c>
      <c r="C40" s="49" t="s">
        <v>216</v>
      </c>
      <c r="D40" s="119">
        <v>1.0</v>
      </c>
      <c r="E40" s="50">
        <v>11.99</v>
      </c>
      <c r="F40" s="116">
        <f t="shared" si="3"/>
        <v>11.99</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63" t="s">
        <v>3178</v>
      </c>
      <c r="C41" s="49" t="s">
        <v>3179</v>
      </c>
      <c r="D41" s="49">
        <v>1.0</v>
      </c>
      <c r="E41" s="50">
        <v>4.99</v>
      </c>
      <c r="F41" s="116">
        <f t="shared" si="3"/>
        <v>4.99</v>
      </c>
      <c r="G41" s="52"/>
      <c r="H41" s="54">
        <f>SUM(F31:F41)</f>
        <v>312.96</v>
      </c>
      <c r="I41" s="52"/>
      <c r="J41" s="52"/>
      <c r="K41" s="52"/>
      <c r="L41" s="52"/>
      <c r="M41" s="52"/>
      <c r="N41" s="52"/>
      <c r="O41" s="52"/>
      <c r="P41" s="52"/>
      <c r="Q41" s="52"/>
      <c r="R41" s="52"/>
      <c r="S41" s="52"/>
      <c r="T41" s="52"/>
      <c r="U41" s="52"/>
      <c r="V41" s="52"/>
      <c r="W41" s="52"/>
      <c r="X41" s="52"/>
      <c r="Y41" s="52"/>
      <c r="Z41" s="52"/>
      <c r="AA41" s="52"/>
      <c r="AB41" s="52"/>
      <c r="AC41" s="52"/>
    </row>
    <row r="42">
      <c r="A42" s="48">
        <v>43842.0</v>
      </c>
      <c r="B42" s="63" t="s">
        <v>3180</v>
      </c>
      <c r="C42" s="49" t="s">
        <v>3181</v>
      </c>
      <c r="D42" s="49">
        <v>5.0</v>
      </c>
      <c r="E42" s="50">
        <v>6.99</v>
      </c>
      <c r="F42" s="116">
        <f t="shared" si="3"/>
        <v>34.95</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63" t="s">
        <v>3182</v>
      </c>
      <c r="C43" s="49" t="s">
        <v>46</v>
      </c>
      <c r="D43" s="49">
        <v>5.0</v>
      </c>
      <c r="E43" s="50">
        <v>1.99</v>
      </c>
      <c r="F43" s="116">
        <f t="shared" si="3"/>
        <v>9.95</v>
      </c>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63" t="s">
        <v>3183</v>
      </c>
      <c r="C44" s="49" t="s">
        <v>46</v>
      </c>
      <c r="D44" s="49">
        <v>1.0</v>
      </c>
      <c r="E44" s="50">
        <v>1.99</v>
      </c>
      <c r="F44" s="116">
        <f t="shared" si="3"/>
        <v>1.99</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63" t="s">
        <v>3184</v>
      </c>
      <c r="C45" s="49" t="s">
        <v>46</v>
      </c>
      <c r="D45" s="49">
        <v>2.0</v>
      </c>
      <c r="E45" s="50">
        <v>0.99</v>
      </c>
      <c r="F45" s="116">
        <f t="shared" si="3"/>
        <v>1.98</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63" t="s">
        <v>3185</v>
      </c>
      <c r="C46" s="49" t="s">
        <v>3186</v>
      </c>
      <c r="D46" s="49">
        <v>6.0</v>
      </c>
      <c r="E46" s="50">
        <v>3.99</v>
      </c>
      <c r="F46" s="116">
        <f t="shared" si="3"/>
        <v>23.94</v>
      </c>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63" t="s">
        <v>3187</v>
      </c>
      <c r="C47" s="49" t="s">
        <v>66</v>
      </c>
      <c r="D47" s="49">
        <v>1.0</v>
      </c>
      <c r="E47" s="50">
        <v>4.19</v>
      </c>
      <c r="F47" s="116">
        <f t="shared" si="3"/>
        <v>4.19</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63" t="s">
        <v>3188</v>
      </c>
      <c r="C48" s="49" t="s">
        <v>46</v>
      </c>
      <c r="D48" s="49">
        <v>2.0</v>
      </c>
      <c r="E48" s="50">
        <v>12.99</v>
      </c>
      <c r="F48" s="121"/>
      <c r="G48" s="54">
        <f>multiply(D48, E48)</f>
        <v>25.98</v>
      </c>
      <c r="H48" s="52"/>
      <c r="I48" s="52"/>
      <c r="J48" s="52"/>
      <c r="K48" s="52"/>
      <c r="L48" s="52"/>
      <c r="M48" s="52"/>
      <c r="N48" s="52"/>
      <c r="O48" s="52"/>
      <c r="P48" s="52"/>
      <c r="Q48" s="52"/>
      <c r="R48" s="52"/>
      <c r="S48" s="52"/>
      <c r="T48" s="52"/>
      <c r="U48" s="52"/>
      <c r="V48" s="52"/>
      <c r="W48" s="52"/>
      <c r="X48" s="52"/>
      <c r="Y48" s="52"/>
      <c r="Z48" s="52"/>
      <c r="AA48" s="52"/>
      <c r="AB48" s="52"/>
      <c r="AC48" s="52"/>
    </row>
    <row r="49">
      <c r="A49" s="52"/>
      <c r="B49" s="63" t="s">
        <v>3189</v>
      </c>
      <c r="C49" s="49" t="s">
        <v>3190</v>
      </c>
      <c r="D49" s="49">
        <v>1.0</v>
      </c>
      <c r="E49" s="50">
        <v>9.99</v>
      </c>
      <c r="F49" s="116">
        <f t="shared" ref="F49:F51" si="4">MULTIPLY(D49, E49)</f>
        <v>9.99</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63" t="s">
        <v>3191</v>
      </c>
      <c r="C50" s="49" t="s">
        <v>3192</v>
      </c>
      <c r="D50" s="49">
        <v>5.0</v>
      </c>
      <c r="E50" s="50">
        <v>3.99</v>
      </c>
      <c r="F50" s="116">
        <f t="shared" si="4"/>
        <v>19.95</v>
      </c>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63" t="s">
        <v>3193</v>
      </c>
      <c r="C51" s="49" t="s">
        <v>3194</v>
      </c>
      <c r="D51" s="49">
        <v>1.0</v>
      </c>
      <c r="E51" s="50">
        <v>8.99</v>
      </c>
      <c r="F51" s="116">
        <f t="shared" si="4"/>
        <v>8.99</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63" t="s">
        <v>3195</v>
      </c>
      <c r="C52" s="49" t="s">
        <v>3196</v>
      </c>
      <c r="D52" s="49">
        <v>1.0</v>
      </c>
      <c r="E52" s="50"/>
      <c r="F52" s="118"/>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63" t="s">
        <v>3197</v>
      </c>
      <c r="C53" s="49" t="s">
        <v>3198</v>
      </c>
      <c r="D53" s="49">
        <v>1.0</v>
      </c>
      <c r="E53" s="50">
        <v>7.0</v>
      </c>
      <c r="F53" s="116">
        <f t="shared" ref="F53:F60" si="5">MULTIPLY(D53, E53)</f>
        <v>7</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63" t="s">
        <v>3199</v>
      </c>
      <c r="C54" s="49" t="s">
        <v>346</v>
      </c>
      <c r="D54" s="49">
        <v>4.0</v>
      </c>
      <c r="E54" s="50">
        <v>16.99</v>
      </c>
      <c r="F54" s="116">
        <f t="shared" si="5"/>
        <v>67.96</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63" t="s">
        <v>3200</v>
      </c>
      <c r="C55" s="49" t="s">
        <v>3201</v>
      </c>
      <c r="D55" s="49">
        <v>1.0</v>
      </c>
      <c r="E55" s="50">
        <v>45.99</v>
      </c>
      <c r="F55" s="116">
        <f t="shared" si="5"/>
        <v>45.99</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63" t="s">
        <v>3202</v>
      </c>
      <c r="C56" s="49" t="s">
        <v>3196</v>
      </c>
      <c r="D56" s="49">
        <v>1.0</v>
      </c>
      <c r="E56" s="50">
        <v>14.99</v>
      </c>
      <c r="F56" s="116">
        <f t="shared" si="5"/>
        <v>14.99</v>
      </c>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63" t="s">
        <v>3203</v>
      </c>
      <c r="C57" s="49" t="s">
        <v>3204</v>
      </c>
      <c r="D57" s="49">
        <v>3.0</v>
      </c>
      <c r="E57" s="50">
        <v>3.19</v>
      </c>
      <c r="F57" s="116">
        <f t="shared" si="5"/>
        <v>9.57</v>
      </c>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63" t="s">
        <v>3205</v>
      </c>
      <c r="C58" s="49" t="s">
        <v>3206</v>
      </c>
      <c r="D58" s="49">
        <v>2.0</v>
      </c>
      <c r="E58" s="50">
        <v>3.99</v>
      </c>
      <c r="F58" s="116">
        <f t="shared" si="5"/>
        <v>7.98</v>
      </c>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63" t="s">
        <v>3207</v>
      </c>
      <c r="C59" s="49" t="s">
        <v>46</v>
      </c>
      <c r="D59" s="49">
        <v>1.0</v>
      </c>
      <c r="E59" s="50">
        <v>1.69</v>
      </c>
      <c r="F59" s="116">
        <f t="shared" si="5"/>
        <v>1.69</v>
      </c>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63" t="s">
        <v>3208</v>
      </c>
      <c r="C60" s="49" t="s">
        <v>46</v>
      </c>
      <c r="D60" s="49">
        <v>1.0</v>
      </c>
      <c r="E60" s="50">
        <v>8.99</v>
      </c>
      <c r="F60" s="116">
        <f t="shared" si="5"/>
        <v>8.99</v>
      </c>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63" t="s">
        <v>3209</v>
      </c>
      <c r="C61" s="49" t="s">
        <v>346</v>
      </c>
      <c r="D61" s="49">
        <v>1.0</v>
      </c>
      <c r="E61" s="50"/>
      <c r="F61" s="121"/>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63" t="s">
        <v>3210</v>
      </c>
      <c r="C62" s="49" t="s">
        <v>346</v>
      </c>
      <c r="D62" s="49">
        <v>1.0</v>
      </c>
      <c r="E62" s="52"/>
      <c r="F62" s="118"/>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63" t="s">
        <v>3211</v>
      </c>
      <c r="C63" s="49" t="s">
        <v>46</v>
      </c>
      <c r="D63" s="49">
        <v>1.0</v>
      </c>
      <c r="E63" s="50">
        <v>1.99</v>
      </c>
      <c r="F63" s="116">
        <f t="shared" ref="F63:F67" si="6">MULTIPLY(D63, E63)</f>
        <v>1.99</v>
      </c>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63" t="s">
        <v>3212</v>
      </c>
      <c r="C64" s="49" t="s">
        <v>3213</v>
      </c>
      <c r="D64" s="49">
        <v>1.0</v>
      </c>
      <c r="E64" s="50">
        <v>15.99</v>
      </c>
      <c r="F64" s="116">
        <f t="shared" si="6"/>
        <v>15.99</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63" t="s">
        <v>3214</v>
      </c>
      <c r="C65" s="49" t="s">
        <v>3215</v>
      </c>
      <c r="D65" s="49">
        <v>1.0</v>
      </c>
      <c r="E65" s="50">
        <v>9.99</v>
      </c>
      <c r="F65" s="116">
        <f t="shared" si="6"/>
        <v>9.99</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63" t="s">
        <v>3216</v>
      </c>
      <c r="C66" s="49" t="s">
        <v>346</v>
      </c>
      <c r="D66" s="49">
        <v>1.0</v>
      </c>
      <c r="E66" s="50">
        <v>8.99</v>
      </c>
      <c r="F66" s="116">
        <f t="shared" si="6"/>
        <v>8.99</v>
      </c>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63" t="s">
        <v>3217</v>
      </c>
      <c r="C67" s="49" t="s">
        <v>3218</v>
      </c>
      <c r="D67" s="49">
        <v>1.0</v>
      </c>
      <c r="E67" s="50">
        <v>3.99</v>
      </c>
      <c r="F67" s="116">
        <f t="shared" si="6"/>
        <v>3.99</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63" t="s">
        <v>3219</v>
      </c>
      <c r="C68" s="49" t="s">
        <v>46</v>
      </c>
      <c r="D68" s="49">
        <v>1.0</v>
      </c>
      <c r="E68" s="52"/>
      <c r="F68" s="118"/>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63" t="s">
        <v>3220</v>
      </c>
      <c r="C69" s="49" t="s">
        <v>3221</v>
      </c>
      <c r="D69" s="49">
        <v>1.0</v>
      </c>
      <c r="E69" s="52"/>
      <c r="F69" s="118"/>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63" t="s">
        <v>3222</v>
      </c>
      <c r="C70" s="49" t="s">
        <v>3198</v>
      </c>
      <c r="D70" s="49">
        <v>1.0</v>
      </c>
      <c r="E70" s="50">
        <v>13.49</v>
      </c>
      <c r="F70" s="116">
        <f t="shared" ref="F70:F112" si="7">MULTIPLY(D70, E70)</f>
        <v>13.49</v>
      </c>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63" t="s">
        <v>3223</v>
      </c>
      <c r="C71" s="49" t="s">
        <v>46</v>
      </c>
      <c r="D71" s="49">
        <v>1.0</v>
      </c>
      <c r="E71" s="50">
        <v>5.99</v>
      </c>
      <c r="F71" s="116">
        <f t="shared" si="7"/>
        <v>5.99</v>
      </c>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63" t="s">
        <v>3224</v>
      </c>
      <c r="C72" s="49" t="s">
        <v>46</v>
      </c>
      <c r="D72" s="49">
        <v>1.0</v>
      </c>
      <c r="E72" s="50">
        <v>9.49</v>
      </c>
      <c r="F72" s="116">
        <f t="shared" si="7"/>
        <v>9.49</v>
      </c>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63" t="s">
        <v>3225</v>
      </c>
      <c r="C73" s="49" t="s">
        <v>46</v>
      </c>
      <c r="D73" s="49">
        <v>1.0</v>
      </c>
      <c r="E73" s="50">
        <v>2.49</v>
      </c>
      <c r="F73" s="116">
        <f t="shared" si="7"/>
        <v>2.49</v>
      </c>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63" t="s">
        <v>3226</v>
      </c>
      <c r="C74" s="49" t="s">
        <v>3227</v>
      </c>
      <c r="D74" s="49">
        <v>1.0</v>
      </c>
      <c r="E74" s="50">
        <v>10.99</v>
      </c>
      <c r="F74" s="116">
        <f t="shared" si="7"/>
        <v>10.99</v>
      </c>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63" t="s">
        <v>3228</v>
      </c>
      <c r="C75" s="49" t="s">
        <v>3229</v>
      </c>
      <c r="D75" s="49">
        <v>1.0</v>
      </c>
      <c r="E75" s="50">
        <v>5.0</v>
      </c>
      <c r="F75" s="116">
        <f t="shared" si="7"/>
        <v>5</v>
      </c>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63" t="s">
        <v>3230</v>
      </c>
      <c r="C76" s="49" t="s">
        <v>3231</v>
      </c>
      <c r="D76" s="49">
        <v>1.0</v>
      </c>
      <c r="E76" s="50">
        <v>19.99</v>
      </c>
      <c r="F76" s="116">
        <f t="shared" si="7"/>
        <v>19.99</v>
      </c>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63" t="s">
        <v>3232</v>
      </c>
      <c r="C77" s="120" t="s">
        <v>3233</v>
      </c>
      <c r="D77" s="49">
        <v>1.0</v>
      </c>
      <c r="E77" s="50">
        <v>6.99</v>
      </c>
      <c r="F77" s="116">
        <f t="shared" si="7"/>
        <v>6.99</v>
      </c>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63" t="s">
        <v>3234</v>
      </c>
      <c r="C78" s="49" t="s">
        <v>46</v>
      </c>
      <c r="D78" s="49">
        <v>5.0</v>
      </c>
      <c r="E78" s="50">
        <v>8.49</v>
      </c>
      <c r="F78" s="116">
        <f t="shared" si="7"/>
        <v>42.45</v>
      </c>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63" t="s">
        <v>3235</v>
      </c>
      <c r="C79" s="49" t="s">
        <v>462</v>
      </c>
      <c r="D79" s="49">
        <v>9.0</v>
      </c>
      <c r="E79" s="50">
        <v>5.99</v>
      </c>
      <c r="F79" s="116">
        <f t="shared" si="7"/>
        <v>53.91</v>
      </c>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63" t="s">
        <v>3236</v>
      </c>
      <c r="C80" s="49" t="s">
        <v>3237</v>
      </c>
      <c r="D80" s="49">
        <v>1.0</v>
      </c>
      <c r="E80" s="50">
        <v>4.99</v>
      </c>
      <c r="F80" s="116">
        <f t="shared" si="7"/>
        <v>4.99</v>
      </c>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63" t="s">
        <v>3238</v>
      </c>
      <c r="C81" s="49" t="s">
        <v>3239</v>
      </c>
      <c r="D81" s="49">
        <v>3.0</v>
      </c>
      <c r="E81" s="50">
        <v>9.99</v>
      </c>
      <c r="F81" s="116">
        <f t="shared" si="7"/>
        <v>29.97</v>
      </c>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63" t="s">
        <v>3240</v>
      </c>
      <c r="C82" s="49" t="s">
        <v>3241</v>
      </c>
      <c r="D82" s="49">
        <v>1.0</v>
      </c>
      <c r="E82" s="50">
        <v>8.99</v>
      </c>
      <c r="F82" s="116">
        <f t="shared" si="7"/>
        <v>8.99</v>
      </c>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63" t="s">
        <v>3242</v>
      </c>
      <c r="C83" s="49" t="s">
        <v>346</v>
      </c>
      <c r="D83" s="49">
        <v>1.0</v>
      </c>
      <c r="E83" s="50">
        <v>1.49</v>
      </c>
      <c r="F83" s="116">
        <f t="shared" si="7"/>
        <v>1.49</v>
      </c>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63" t="s">
        <v>3243</v>
      </c>
      <c r="C84" s="49" t="s">
        <v>46</v>
      </c>
      <c r="D84" s="49">
        <v>1.0</v>
      </c>
      <c r="E84" s="50">
        <v>2.49</v>
      </c>
      <c r="F84" s="116">
        <f t="shared" si="7"/>
        <v>2.49</v>
      </c>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63" t="s">
        <v>3244</v>
      </c>
      <c r="C85" s="49" t="s">
        <v>346</v>
      </c>
      <c r="D85" s="49">
        <v>1.0</v>
      </c>
      <c r="E85" s="50">
        <v>3.99</v>
      </c>
      <c r="F85" s="116">
        <f t="shared" si="7"/>
        <v>3.99</v>
      </c>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63" t="s">
        <v>3245</v>
      </c>
      <c r="C86" s="49" t="s">
        <v>3246</v>
      </c>
      <c r="D86" s="49">
        <v>1.0</v>
      </c>
      <c r="E86" s="50">
        <v>6.99</v>
      </c>
      <c r="F86" s="116">
        <f t="shared" si="7"/>
        <v>6.99</v>
      </c>
      <c r="G86" s="52"/>
      <c r="H86" s="54">
        <f>SUM(F42:F86, G48)</f>
        <v>576.73</v>
      </c>
      <c r="I86" s="52"/>
      <c r="J86" s="52"/>
      <c r="K86" s="52"/>
      <c r="L86" s="52"/>
      <c r="M86" s="52"/>
      <c r="N86" s="52"/>
      <c r="O86" s="52"/>
      <c r="P86" s="52"/>
      <c r="Q86" s="52"/>
      <c r="R86" s="52"/>
      <c r="S86" s="52"/>
      <c r="T86" s="52"/>
      <c r="U86" s="52"/>
      <c r="V86" s="52"/>
      <c r="W86" s="52"/>
      <c r="X86" s="52"/>
      <c r="Y86" s="52"/>
      <c r="Z86" s="52"/>
      <c r="AA86" s="52"/>
      <c r="AB86" s="52"/>
      <c r="AC86" s="52"/>
    </row>
    <row r="87">
      <c r="A87" s="48">
        <v>43863.0</v>
      </c>
      <c r="B87" s="63" t="s">
        <v>3247</v>
      </c>
      <c r="C87" s="49" t="s">
        <v>3248</v>
      </c>
      <c r="D87" s="49">
        <v>1.0</v>
      </c>
      <c r="E87" s="50">
        <v>19.99</v>
      </c>
      <c r="F87" s="116">
        <f t="shared" si="7"/>
        <v>19.99</v>
      </c>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63" t="s">
        <v>3249</v>
      </c>
      <c r="C88" s="49" t="s">
        <v>3250</v>
      </c>
      <c r="D88" s="49">
        <v>1.0</v>
      </c>
      <c r="E88" s="50">
        <v>11.99</v>
      </c>
      <c r="F88" s="116">
        <f t="shared" si="7"/>
        <v>11.99</v>
      </c>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63" t="s">
        <v>3251</v>
      </c>
      <c r="C89" s="49" t="s">
        <v>46</v>
      </c>
      <c r="D89" s="49">
        <v>1.0</v>
      </c>
      <c r="E89" s="50">
        <v>2.49</v>
      </c>
      <c r="F89" s="116">
        <f t="shared" si="7"/>
        <v>2.49</v>
      </c>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63" t="s">
        <v>3252</v>
      </c>
      <c r="C90" s="49" t="s">
        <v>46</v>
      </c>
      <c r="D90" s="49">
        <v>3.0</v>
      </c>
      <c r="E90" s="50">
        <v>3.49</v>
      </c>
      <c r="F90" s="116">
        <f t="shared" si="7"/>
        <v>10.47</v>
      </c>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63" t="s">
        <v>3253</v>
      </c>
      <c r="C91" s="49" t="s">
        <v>3254</v>
      </c>
      <c r="D91" s="49">
        <v>1.0</v>
      </c>
      <c r="E91" s="50">
        <v>0.99</v>
      </c>
      <c r="F91" s="116">
        <f t="shared" si="7"/>
        <v>0.99</v>
      </c>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63" t="s">
        <v>3255</v>
      </c>
      <c r="C92" s="49" t="s">
        <v>3256</v>
      </c>
      <c r="D92" s="49">
        <v>1.0</v>
      </c>
      <c r="E92" s="50">
        <v>14.99</v>
      </c>
      <c r="F92" s="116">
        <f t="shared" si="7"/>
        <v>14.99</v>
      </c>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63" t="s">
        <v>3257</v>
      </c>
      <c r="C93" s="49" t="s">
        <v>3258</v>
      </c>
      <c r="D93" s="49">
        <v>1.0</v>
      </c>
      <c r="E93" s="50">
        <v>22.99</v>
      </c>
      <c r="F93" s="116">
        <f t="shared" si="7"/>
        <v>22.99</v>
      </c>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63" t="s">
        <v>3259</v>
      </c>
      <c r="C94" s="49" t="s">
        <v>386</v>
      </c>
      <c r="D94" s="49">
        <v>1.0</v>
      </c>
      <c r="E94" s="50">
        <v>2.59</v>
      </c>
      <c r="F94" s="116">
        <f t="shared" si="7"/>
        <v>2.59</v>
      </c>
      <c r="G94" s="52"/>
      <c r="H94" s="54">
        <f>sum(F87:F94)</f>
        <v>86.5</v>
      </c>
      <c r="I94" s="52"/>
      <c r="J94" s="52"/>
      <c r="K94" s="52"/>
      <c r="L94" s="52"/>
      <c r="M94" s="52"/>
      <c r="N94" s="52"/>
      <c r="O94" s="52"/>
      <c r="P94" s="52"/>
      <c r="Q94" s="52"/>
      <c r="R94" s="52"/>
      <c r="S94" s="52"/>
      <c r="T94" s="52"/>
      <c r="U94" s="52"/>
      <c r="V94" s="52"/>
      <c r="W94" s="52"/>
      <c r="X94" s="52"/>
      <c r="Y94" s="52"/>
      <c r="Z94" s="52"/>
      <c r="AA94" s="52"/>
      <c r="AB94" s="52"/>
      <c r="AC94" s="52"/>
    </row>
    <row r="95">
      <c r="A95" s="48">
        <v>44063.0</v>
      </c>
      <c r="B95" s="63" t="s">
        <v>3260</v>
      </c>
      <c r="C95" s="52"/>
      <c r="D95" s="49">
        <v>54.0</v>
      </c>
      <c r="E95" s="61">
        <v>5.0</v>
      </c>
      <c r="F95" s="122">
        <f t="shared" si="7"/>
        <v>270</v>
      </c>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63" t="s">
        <v>3261</v>
      </c>
      <c r="C96" s="52"/>
      <c r="D96" s="49">
        <v>1.0</v>
      </c>
      <c r="E96" s="50">
        <v>18.99</v>
      </c>
      <c r="F96" s="116">
        <f t="shared" si="7"/>
        <v>18.99</v>
      </c>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63" t="s">
        <v>3262</v>
      </c>
      <c r="C97" s="52"/>
      <c r="D97" s="49">
        <v>2.0</v>
      </c>
      <c r="E97" s="50">
        <v>9.99</v>
      </c>
      <c r="F97" s="116">
        <f t="shared" si="7"/>
        <v>19.98</v>
      </c>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63" t="s">
        <v>3263</v>
      </c>
      <c r="C98" s="52"/>
      <c r="D98" s="49">
        <v>1.0</v>
      </c>
      <c r="E98" s="50">
        <v>18.99</v>
      </c>
      <c r="F98" s="116">
        <f t="shared" si="7"/>
        <v>18.99</v>
      </c>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63" t="s">
        <v>3264</v>
      </c>
      <c r="C99" s="52"/>
      <c r="D99" s="49">
        <v>4.0</v>
      </c>
      <c r="E99" s="50">
        <v>16.99</v>
      </c>
      <c r="F99" s="116">
        <f t="shared" si="7"/>
        <v>67.96</v>
      </c>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63" t="s">
        <v>3265</v>
      </c>
      <c r="C100" s="52"/>
      <c r="D100" s="49">
        <v>1.0</v>
      </c>
      <c r="E100" s="50">
        <v>4.99</v>
      </c>
      <c r="F100" s="116">
        <f t="shared" si="7"/>
        <v>4.99</v>
      </c>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63" t="s">
        <v>3266</v>
      </c>
      <c r="C101" s="52"/>
      <c r="D101" s="49">
        <v>1.0</v>
      </c>
      <c r="E101" s="50">
        <v>7.49</v>
      </c>
      <c r="F101" s="116">
        <f t="shared" si="7"/>
        <v>7.49</v>
      </c>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63" t="s">
        <v>3267</v>
      </c>
      <c r="C102" s="52"/>
      <c r="D102" s="49">
        <v>1.0</v>
      </c>
      <c r="E102" s="50">
        <v>4.49</v>
      </c>
      <c r="F102" s="116">
        <f t="shared" si="7"/>
        <v>4.49</v>
      </c>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63" t="s">
        <v>3268</v>
      </c>
      <c r="C103" s="52"/>
      <c r="D103" s="49">
        <v>12.0</v>
      </c>
      <c r="E103" s="50">
        <v>7.29</v>
      </c>
      <c r="F103" s="116">
        <f t="shared" si="7"/>
        <v>87.48</v>
      </c>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63" t="s">
        <v>3269</v>
      </c>
      <c r="C104" s="52"/>
      <c r="D104" s="49">
        <v>1.0</v>
      </c>
      <c r="E104" s="61">
        <v>16.0</v>
      </c>
      <c r="F104" s="122">
        <f t="shared" si="7"/>
        <v>16</v>
      </c>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63" t="s">
        <v>3270</v>
      </c>
      <c r="C105" s="52"/>
      <c r="D105" s="49">
        <v>1.0</v>
      </c>
      <c r="E105" s="50">
        <v>1.99</v>
      </c>
      <c r="F105" s="116">
        <f t="shared" si="7"/>
        <v>1.99</v>
      </c>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63" t="s">
        <v>3271</v>
      </c>
      <c r="C106" s="52"/>
      <c r="D106" s="49">
        <v>3.0</v>
      </c>
      <c r="E106" s="50">
        <v>2.99</v>
      </c>
      <c r="F106" s="116">
        <f t="shared" si="7"/>
        <v>8.97</v>
      </c>
      <c r="G106" s="52"/>
      <c r="H106" s="54">
        <f>sum(F96:F106, F95)</f>
        <v>527.33</v>
      </c>
      <c r="I106" s="52"/>
      <c r="J106" s="52"/>
      <c r="K106" s="52"/>
      <c r="L106" s="52"/>
      <c r="M106" s="52"/>
      <c r="N106" s="52"/>
      <c r="O106" s="52"/>
      <c r="P106" s="52"/>
      <c r="Q106" s="52"/>
      <c r="R106" s="52"/>
      <c r="S106" s="52"/>
      <c r="T106" s="52"/>
      <c r="U106" s="52"/>
      <c r="V106" s="52"/>
      <c r="W106" s="52"/>
      <c r="X106" s="52"/>
      <c r="Y106" s="52"/>
      <c r="Z106" s="52"/>
      <c r="AA106" s="52"/>
      <c r="AB106" s="52"/>
      <c r="AC106" s="52"/>
    </row>
    <row r="107">
      <c r="A107" s="48">
        <v>44078.0</v>
      </c>
      <c r="B107" s="63" t="s">
        <v>3272</v>
      </c>
      <c r="C107" s="52"/>
      <c r="D107" s="49">
        <v>9.0</v>
      </c>
      <c r="E107" s="50">
        <v>34.99</v>
      </c>
      <c r="F107" s="116">
        <f t="shared" si="7"/>
        <v>314.91</v>
      </c>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63" t="s">
        <v>3273</v>
      </c>
      <c r="C108" s="52"/>
      <c r="D108" s="49">
        <v>7.0</v>
      </c>
      <c r="E108" s="50">
        <v>34.99</v>
      </c>
      <c r="F108" s="116">
        <f t="shared" si="7"/>
        <v>244.93</v>
      </c>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63" t="s">
        <v>3274</v>
      </c>
      <c r="C109" s="52"/>
      <c r="D109" s="49">
        <v>2.0</v>
      </c>
      <c r="E109" s="50">
        <v>34.99</v>
      </c>
      <c r="F109" s="116">
        <f t="shared" si="7"/>
        <v>69.98</v>
      </c>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63" t="s">
        <v>3275</v>
      </c>
      <c r="C110" s="52"/>
      <c r="D110" s="49">
        <v>4.0</v>
      </c>
      <c r="E110" s="50">
        <v>29.99</v>
      </c>
      <c r="F110" s="116">
        <f t="shared" si="7"/>
        <v>119.96</v>
      </c>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63" t="s">
        <v>3276</v>
      </c>
      <c r="C111" s="52"/>
      <c r="D111" s="49">
        <v>14.0</v>
      </c>
      <c r="E111" s="50">
        <v>14.99</v>
      </c>
      <c r="F111" s="116">
        <f t="shared" si="7"/>
        <v>209.86</v>
      </c>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63" t="s">
        <v>3277</v>
      </c>
      <c r="C112" s="52"/>
      <c r="D112" s="49">
        <v>4.0</v>
      </c>
      <c r="E112" s="50">
        <v>32.99</v>
      </c>
      <c r="F112" s="116">
        <f t="shared" si="7"/>
        <v>131.96</v>
      </c>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63" t="s">
        <v>3278</v>
      </c>
      <c r="C113" s="52"/>
      <c r="D113" s="49">
        <v>8.0</v>
      </c>
      <c r="E113" s="50">
        <v>29.99</v>
      </c>
      <c r="F113" s="116">
        <f>MULTIPLY(5, E113)</f>
        <v>149.95</v>
      </c>
      <c r="G113" s="54">
        <f>multiply(E113, 3)</f>
        <v>89.97</v>
      </c>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63" t="s">
        <v>3279</v>
      </c>
      <c r="C114" s="52"/>
      <c r="D114" s="49">
        <v>1.0</v>
      </c>
      <c r="E114" s="50">
        <v>29.99</v>
      </c>
      <c r="F114" s="116">
        <f t="shared" ref="F114:F136" si="8">MULTIPLY(D114, E114)</f>
        <v>29.99</v>
      </c>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63" t="s">
        <v>3280</v>
      </c>
      <c r="C115" s="52"/>
      <c r="D115" s="49">
        <v>7.0</v>
      </c>
      <c r="E115" s="50">
        <v>14.99</v>
      </c>
      <c r="F115" s="116">
        <f t="shared" si="8"/>
        <v>104.93</v>
      </c>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63" t="s">
        <v>3281</v>
      </c>
      <c r="C116" s="52"/>
      <c r="D116" s="49">
        <v>9.0</v>
      </c>
      <c r="E116" s="50">
        <v>14.99</v>
      </c>
      <c r="F116" s="116">
        <f t="shared" si="8"/>
        <v>134.91</v>
      </c>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63" t="s">
        <v>3282</v>
      </c>
      <c r="C117" s="52"/>
      <c r="D117" s="49">
        <v>3.0</v>
      </c>
      <c r="E117" s="50">
        <v>14.99</v>
      </c>
      <c r="F117" s="116">
        <f t="shared" si="8"/>
        <v>44.97</v>
      </c>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63" t="s">
        <v>3283</v>
      </c>
      <c r="C118" s="52"/>
      <c r="D118" s="49">
        <v>10.0</v>
      </c>
      <c r="E118" s="50">
        <v>14.99</v>
      </c>
      <c r="F118" s="116">
        <f t="shared" si="8"/>
        <v>149.9</v>
      </c>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63" t="s">
        <v>3284</v>
      </c>
      <c r="C119" s="52"/>
      <c r="D119" s="49">
        <v>15.0</v>
      </c>
      <c r="E119" s="50">
        <v>34.99</v>
      </c>
      <c r="F119" s="116">
        <f t="shared" si="8"/>
        <v>524.85</v>
      </c>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63" t="s">
        <v>3285</v>
      </c>
      <c r="C120" s="52"/>
      <c r="D120" s="49">
        <v>13.0</v>
      </c>
      <c r="E120" s="50">
        <v>29.99</v>
      </c>
      <c r="F120" s="116">
        <f t="shared" si="8"/>
        <v>389.87</v>
      </c>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63" t="s">
        <v>3286</v>
      </c>
      <c r="C121" s="52"/>
      <c r="D121" s="49">
        <v>4.0</v>
      </c>
      <c r="E121" s="50">
        <v>29.99</v>
      </c>
      <c r="F121" s="116">
        <f t="shared" si="8"/>
        <v>119.96</v>
      </c>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63" t="s">
        <v>3287</v>
      </c>
      <c r="C122" s="52"/>
      <c r="D122" s="49">
        <v>1.0</v>
      </c>
      <c r="E122" s="50">
        <v>14.99</v>
      </c>
      <c r="F122" s="116">
        <f t="shared" si="8"/>
        <v>14.99</v>
      </c>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63" t="s">
        <v>3288</v>
      </c>
      <c r="C123" s="52"/>
      <c r="D123" s="49">
        <v>39.0</v>
      </c>
      <c r="E123" s="50">
        <v>32.99</v>
      </c>
      <c r="F123" s="116">
        <f t="shared" si="8"/>
        <v>1286.61</v>
      </c>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63" t="s">
        <v>3289</v>
      </c>
      <c r="C124" s="52"/>
      <c r="D124" s="49">
        <v>6.0</v>
      </c>
      <c r="E124" s="50">
        <v>32.99</v>
      </c>
      <c r="F124" s="116">
        <f t="shared" si="8"/>
        <v>197.94</v>
      </c>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63" t="s">
        <v>3290</v>
      </c>
      <c r="C125" s="52"/>
      <c r="D125" s="49">
        <v>7.0</v>
      </c>
      <c r="E125" s="50">
        <v>39.99</v>
      </c>
      <c r="F125" s="116">
        <f t="shared" si="8"/>
        <v>279.93</v>
      </c>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63" t="s">
        <v>3291</v>
      </c>
      <c r="C126" s="52"/>
      <c r="D126" s="49">
        <v>3.0</v>
      </c>
      <c r="E126" s="50">
        <v>39.99</v>
      </c>
      <c r="F126" s="116">
        <f t="shared" si="8"/>
        <v>119.97</v>
      </c>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63" t="s">
        <v>3292</v>
      </c>
      <c r="C127" s="52"/>
      <c r="D127" s="49">
        <v>4.0</v>
      </c>
      <c r="E127" s="50">
        <v>4.99</v>
      </c>
      <c r="F127" s="116">
        <f t="shared" si="8"/>
        <v>19.96</v>
      </c>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63" t="s">
        <v>3293</v>
      </c>
      <c r="C128" s="52"/>
      <c r="D128" s="49">
        <v>1.0</v>
      </c>
      <c r="E128" s="50">
        <v>19.99</v>
      </c>
      <c r="F128" s="116">
        <f t="shared" si="8"/>
        <v>19.99</v>
      </c>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63" t="s">
        <v>3294</v>
      </c>
      <c r="C129" s="52"/>
      <c r="D129" s="49">
        <v>1.0</v>
      </c>
      <c r="E129" s="50">
        <v>25.99</v>
      </c>
      <c r="F129" s="116">
        <f t="shared" si="8"/>
        <v>25.99</v>
      </c>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63" t="s">
        <v>3295</v>
      </c>
      <c r="C130" s="52"/>
      <c r="D130" s="49">
        <v>1.0</v>
      </c>
      <c r="E130" s="50">
        <v>54.99</v>
      </c>
      <c r="F130" s="116">
        <f t="shared" si="8"/>
        <v>54.99</v>
      </c>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63" t="s">
        <v>3296</v>
      </c>
      <c r="C131" s="52"/>
      <c r="D131" s="49">
        <v>1.0</v>
      </c>
      <c r="E131" s="50">
        <v>19.99</v>
      </c>
      <c r="F131" s="116">
        <f t="shared" si="8"/>
        <v>19.99</v>
      </c>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63" t="s">
        <v>3297</v>
      </c>
      <c r="C132" s="52"/>
      <c r="D132" s="49">
        <v>1.0</v>
      </c>
      <c r="E132" s="50">
        <v>9.99</v>
      </c>
      <c r="F132" s="116">
        <f t="shared" si="8"/>
        <v>9.99</v>
      </c>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63" t="s">
        <v>3298</v>
      </c>
      <c r="C133" s="49" t="s">
        <v>3299</v>
      </c>
      <c r="D133" s="49">
        <v>1.0</v>
      </c>
      <c r="E133" s="50">
        <v>7.49</v>
      </c>
      <c r="F133" s="116">
        <f t="shared" si="8"/>
        <v>7.49</v>
      </c>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63" t="s">
        <v>3300</v>
      </c>
      <c r="C134" s="52"/>
      <c r="D134" s="49">
        <v>1.0</v>
      </c>
      <c r="E134" s="50">
        <v>4.99</v>
      </c>
      <c r="F134" s="116">
        <f t="shared" si="8"/>
        <v>4.99</v>
      </c>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63" t="s">
        <v>3301</v>
      </c>
      <c r="C135" s="52"/>
      <c r="D135" s="49">
        <v>1.0</v>
      </c>
      <c r="E135" s="50">
        <v>12.99</v>
      </c>
      <c r="F135" s="116">
        <f t="shared" si="8"/>
        <v>12.99</v>
      </c>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63" t="s">
        <v>3302</v>
      </c>
      <c r="C136" s="52"/>
      <c r="D136" s="49">
        <v>1.0</v>
      </c>
      <c r="E136" s="50">
        <v>99.99</v>
      </c>
      <c r="F136" s="116">
        <f t="shared" si="8"/>
        <v>99.99</v>
      </c>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63" t="s">
        <v>3303</v>
      </c>
      <c r="C137" s="52"/>
      <c r="D137" s="49">
        <v>1.0</v>
      </c>
      <c r="E137" s="52"/>
      <c r="F137" s="121"/>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63" t="s">
        <v>3304</v>
      </c>
      <c r="C138" s="52"/>
      <c r="D138" s="49">
        <v>3.0</v>
      </c>
      <c r="E138" s="50">
        <v>19.99</v>
      </c>
      <c r="F138" s="116">
        <f t="shared" ref="F138:F151" si="9">MULTIPLY(D138, E138)</f>
        <v>59.97</v>
      </c>
      <c r="G138" s="52"/>
      <c r="H138" s="54">
        <f>sum(F107:G138)</f>
        <v>5066.68</v>
      </c>
      <c r="I138" s="52">
        <f>sum(D108, D107, D109, D110, D111, D112, D113, D114:D125, D126)</f>
        <v>166</v>
      </c>
      <c r="J138" s="52"/>
      <c r="K138" s="52"/>
      <c r="L138" s="52"/>
      <c r="M138" s="52"/>
      <c r="N138" s="52"/>
      <c r="O138" s="52"/>
      <c r="P138" s="52"/>
      <c r="Q138" s="52"/>
      <c r="R138" s="52"/>
      <c r="S138" s="52"/>
      <c r="T138" s="52"/>
      <c r="U138" s="52"/>
      <c r="V138" s="52"/>
      <c r="W138" s="52"/>
      <c r="X138" s="52"/>
      <c r="Y138" s="52"/>
      <c r="Z138" s="52"/>
      <c r="AA138" s="52"/>
      <c r="AB138" s="52"/>
      <c r="AC138" s="52"/>
    </row>
    <row r="139">
      <c r="A139" s="48">
        <v>44184.0</v>
      </c>
      <c r="B139" s="63" t="s">
        <v>3305</v>
      </c>
      <c r="C139" s="52"/>
      <c r="D139" s="49">
        <v>1.0</v>
      </c>
      <c r="E139" s="50">
        <v>109.99</v>
      </c>
      <c r="F139" s="116">
        <f t="shared" si="9"/>
        <v>109.99</v>
      </c>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63" t="s">
        <v>3306</v>
      </c>
      <c r="C140" s="52"/>
      <c r="D140" s="49">
        <v>1.0</v>
      </c>
      <c r="E140" s="50">
        <v>89.99</v>
      </c>
      <c r="F140" s="116">
        <f t="shared" si="9"/>
        <v>89.99</v>
      </c>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63" t="s">
        <v>3307</v>
      </c>
      <c r="C141" s="52"/>
      <c r="D141" s="49">
        <v>1.0</v>
      </c>
      <c r="E141" s="50">
        <v>114.93</v>
      </c>
      <c r="F141" s="116">
        <f t="shared" si="9"/>
        <v>114.93</v>
      </c>
      <c r="G141" s="52"/>
      <c r="H141" s="54">
        <f>sum(F139:F141)</f>
        <v>314.91</v>
      </c>
      <c r="I141" s="52"/>
      <c r="J141" s="52"/>
      <c r="K141" s="52"/>
      <c r="L141" s="52"/>
      <c r="M141" s="52"/>
      <c r="N141" s="52"/>
      <c r="O141" s="52"/>
      <c r="P141" s="52"/>
      <c r="Q141" s="52"/>
      <c r="R141" s="52"/>
      <c r="S141" s="52"/>
      <c r="T141" s="52"/>
      <c r="U141" s="52"/>
      <c r="V141" s="52"/>
      <c r="W141" s="52"/>
      <c r="X141" s="52"/>
      <c r="Y141" s="52"/>
      <c r="Z141" s="52"/>
      <c r="AA141" s="52"/>
      <c r="AB141" s="52"/>
      <c r="AC141" s="52"/>
    </row>
    <row r="142">
      <c r="A142" s="48">
        <v>44203.0</v>
      </c>
      <c r="B142" s="63" t="s">
        <v>3308</v>
      </c>
      <c r="C142" s="52"/>
      <c r="D142" s="49">
        <v>207.0</v>
      </c>
      <c r="E142" s="50">
        <v>0.99</v>
      </c>
      <c r="F142" s="116">
        <f t="shared" si="9"/>
        <v>204.93</v>
      </c>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63" t="s">
        <v>3309</v>
      </c>
      <c r="C143" s="52"/>
      <c r="D143" s="49">
        <v>5.0</v>
      </c>
      <c r="E143" s="50">
        <v>18.99</v>
      </c>
      <c r="F143" s="116">
        <f t="shared" si="9"/>
        <v>94.95</v>
      </c>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63" t="s">
        <v>3310</v>
      </c>
      <c r="C144" s="52"/>
      <c r="D144" s="49">
        <v>2.0</v>
      </c>
      <c r="E144" s="50">
        <v>14.99</v>
      </c>
      <c r="F144" s="116">
        <f t="shared" si="9"/>
        <v>29.98</v>
      </c>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63" t="s">
        <v>3311</v>
      </c>
      <c r="C145" s="52"/>
      <c r="D145" s="49">
        <v>8.0</v>
      </c>
      <c r="E145" s="50">
        <v>9.99</v>
      </c>
      <c r="F145" s="116">
        <f t="shared" si="9"/>
        <v>79.92</v>
      </c>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63" t="s">
        <v>3312</v>
      </c>
      <c r="C146" s="52"/>
      <c r="D146" s="49">
        <v>4.0</v>
      </c>
      <c r="E146" s="50">
        <v>12.0</v>
      </c>
      <c r="F146" s="116">
        <f t="shared" si="9"/>
        <v>48</v>
      </c>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63" t="s">
        <v>3313</v>
      </c>
      <c r="C147" s="49" t="s">
        <v>3314</v>
      </c>
      <c r="D147" s="49">
        <v>1.0</v>
      </c>
      <c r="E147" s="50">
        <v>22.99</v>
      </c>
      <c r="F147" s="116">
        <f t="shared" si="9"/>
        <v>22.99</v>
      </c>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63" t="s">
        <v>3315</v>
      </c>
      <c r="C148" s="49"/>
      <c r="D148" s="49">
        <v>10.0</v>
      </c>
      <c r="E148" s="50">
        <v>3.99</v>
      </c>
      <c r="F148" s="116">
        <f t="shared" si="9"/>
        <v>39.9</v>
      </c>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63" t="s">
        <v>3316</v>
      </c>
      <c r="C149" s="49"/>
      <c r="D149" s="49">
        <v>3.0</v>
      </c>
      <c r="E149" s="50">
        <v>7.99</v>
      </c>
      <c r="F149" s="116">
        <f t="shared" si="9"/>
        <v>23.97</v>
      </c>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63" t="s">
        <v>3317</v>
      </c>
      <c r="C150" s="49"/>
      <c r="D150" s="49">
        <v>2.0</v>
      </c>
      <c r="E150" s="50">
        <v>14.99</v>
      </c>
      <c r="F150" s="116">
        <f t="shared" si="9"/>
        <v>29.98</v>
      </c>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63" t="s">
        <v>3318</v>
      </c>
      <c r="C151" s="49"/>
      <c r="D151" s="49">
        <v>4.0</v>
      </c>
      <c r="E151" s="50">
        <v>9.99</v>
      </c>
      <c r="F151" s="116">
        <f t="shared" si="9"/>
        <v>39.96</v>
      </c>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63" t="s">
        <v>3319</v>
      </c>
      <c r="C152" s="49"/>
      <c r="D152" s="49">
        <v>3.0</v>
      </c>
      <c r="E152" s="50"/>
      <c r="F152" s="121"/>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63" t="s">
        <v>3320</v>
      </c>
      <c r="C153" s="49" t="s">
        <v>2675</v>
      </c>
      <c r="D153" s="49">
        <v>1.0</v>
      </c>
      <c r="E153" s="50">
        <v>29.99</v>
      </c>
      <c r="F153" s="116">
        <f t="shared" ref="F153:F165" si="10">MULTIPLY(D153, E153)</f>
        <v>29.99</v>
      </c>
      <c r="G153" s="52"/>
      <c r="H153" s="54">
        <f>sum(F142:F153)</f>
        <v>644.57</v>
      </c>
      <c r="I153" s="52"/>
      <c r="J153" s="52"/>
      <c r="K153" s="52"/>
      <c r="L153" s="52"/>
      <c r="M153" s="52"/>
      <c r="N153" s="52"/>
      <c r="O153" s="52"/>
      <c r="P153" s="52"/>
      <c r="Q153" s="52"/>
      <c r="R153" s="52"/>
      <c r="S153" s="52"/>
      <c r="T153" s="52"/>
      <c r="U153" s="52"/>
      <c r="V153" s="52"/>
      <c r="W153" s="52"/>
      <c r="X153" s="52"/>
      <c r="Y153" s="52"/>
      <c r="Z153" s="52"/>
      <c r="AA153" s="52"/>
      <c r="AB153" s="52"/>
      <c r="AC153" s="52"/>
    </row>
    <row r="154">
      <c r="A154" s="48">
        <v>44324.0</v>
      </c>
      <c r="B154" s="63" t="s">
        <v>3321</v>
      </c>
      <c r="C154" s="52"/>
      <c r="D154" s="49">
        <v>1.0</v>
      </c>
      <c r="E154" s="50">
        <v>14.98</v>
      </c>
      <c r="F154" s="116">
        <f t="shared" si="10"/>
        <v>14.98</v>
      </c>
      <c r="G154" s="52"/>
      <c r="H154" s="54">
        <f>F154</f>
        <v>14.98</v>
      </c>
      <c r="I154" s="52"/>
      <c r="J154" s="52"/>
      <c r="K154" s="52"/>
      <c r="L154" s="52"/>
      <c r="M154" s="52"/>
      <c r="N154" s="52"/>
      <c r="O154" s="52"/>
      <c r="P154" s="52"/>
      <c r="Q154" s="52"/>
      <c r="R154" s="52"/>
      <c r="S154" s="52"/>
      <c r="T154" s="52"/>
      <c r="U154" s="52"/>
      <c r="V154" s="52"/>
      <c r="W154" s="52"/>
      <c r="X154" s="52"/>
      <c r="Y154" s="52"/>
      <c r="Z154" s="52"/>
      <c r="AA154" s="52"/>
      <c r="AB154" s="52"/>
      <c r="AC154" s="52"/>
    </row>
    <row r="155">
      <c r="A155" s="48">
        <v>44337.0</v>
      </c>
      <c r="B155" s="63" t="s">
        <v>3322</v>
      </c>
      <c r="C155" s="52"/>
      <c r="D155" s="49">
        <v>4.0</v>
      </c>
      <c r="E155" s="50">
        <v>29.99</v>
      </c>
      <c r="F155" s="116">
        <f t="shared" si="10"/>
        <v>119.96</v>
      </c>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63" t="s">
        <v>3323</v>
      </c>
      <c r="C156" s="52"/>
      <c r="D156" s="49">
        <v>6.0</v>
      </c>
      <c r="E156" s="50">
        <v>14.99</v>
      </c>
      <c r="F156" s="116">
        <f t="shared" si="10"/>
        <v>89.94</v>
      </c>
      <c r="G156" s="52"/>
      <c r="H156" s="54">
        <f>sum(F155:F156)</f>
        <v>209.9</v>
      </c>
      <c r="I156" s="52"/>
      <c r="J156" s="52"/>
      <c r="K156" s="52"/>
      <c r="L156" s="52"/>
      <c r="M156" s="52"/>
      <c r="N156" s="52"/>
      <c r="O156" s="52"/>
      <c r="P156" s="52"/>
      <c r="Q156" s="52"/>
      <c r="R156" s="52"/>
      <c r="S156" s="52"/>
      <c r="T156" s="52"/>
      <c r="U156" s="52"/>
      <c r="V156" s="52"/>
      <c r="W156" s="52"/>
      <c r="X156" s="52"/>
      <c r="Y156" s="52"/>
      <c r="Z156" s="52"/>
      <c r="AA156" s="52"/>
      <c r="AB156" s="52"/>
      <c r="AC156" s="52"/>
    </row>
    <row r="157">
      <c r="A157" s="48">
        <v>44491.0</v>
      </c>
      <c r="B157" s="63" t="s">
        <v>3324</v>
      </c>
      <c r="C157" s="49" t="s">
        <v>3325</v>
      </c>
      <c r="D157" s="49">
        <v>1.0</v>
      </c>
      <c r="E157" s="50">
        <v>159.99</v>
      </c>
      <c r="F157" s="116">
        <f t="shared" si="10"/>
        <v>159.99</v>
      </c>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63" t="s">
        <v>3326</v>
      </c>
      <c r="C158" s="49" t="s">
        <v>3327</v>
      </c>
      <c r="D158" s="49">
        <v>3.0</v>
      </c>
      <c r="E158" s="50">
        <v>4.99</v>
      </c>
      <c r="F158" s="116">
        <f t="shared" si="10"/>
        <v>14.97</v>
      </c>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63" t="s">
        <v>3326</v>
      </c>
      <c r="C159" s="49" t="s">
        <v>3327</v>
      </c>
      <c r="D159" s="49">
        <v>8.0</v>
      </c>
      <c r="E159" s="50">
        <v>5.99</v>
      </c>
      <c r="F159" s="116">
        <f t="shared" si="10"/>
        <v>47.92</v>
      </c>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63" t="s">
        <v>3326</v>
      </c>
      <c r="C160" s="49" t="s">
        <v>3327</v>
      </c>
      <c r="D160" s="49">
        <v>12.0</v>
      </c>
      <c r="E160" s="50">
        <v>6.99</v>
      </c>
      <c r="F160" s="116">
        <f t="shared" si="10"/>
        <v>83.88</v>
      </c>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63" t="s">
        <v>3326</v>
      </c>
      <c r="C161" s="49" t="s">
        <v>3327</v>
      </c>
      <c r="D161" s="49">
        <v>9.0</v>
      </c>
      <c r="E161" s="50">
        <v>7.99</v>
      </c>
      <c r="F161" s="116">
        <f t="shared" si="10"/>
        <v>71.91</v>
      </c>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63" t="s">
        <v>3326</v>
      </c>
      <c r="C162" s="49" t="s">
        <v>3327</v>
      </c>
      <c r="D162" s="49">
        <v>32.0</v>
      </c>
      <c r="E162" s="50">
        <v>9.99</v>
      </c>
      <c r="F162" s="116">
        <f t="shared" si="10"/>
        <v>319.68</v>
      </c>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63" t="s">
        <v>3326</v>
      </c>
      <c r="C163" s="49" t="s">
        <v>3327</v>
      </c>
      <c r="D163" s="49">
        <v>110.0</v>
      </c>
      <c r="E163" s="50">
        <v>12.99</v>
      </c>
      <c r="F163" s="116">
        <f t="shared" si="10"/>
        <v>1428.9</v>
      </c>
      <c r="G163" s="52"/>
      <c r="H163" s="52"/>
      <c r="I163" s="52">
        <f>sum(D158:D165)</f>
        <v>212</v>
      </c>
      <c r="J163" s="52"/>
      <c r="K163" s="52"/>
      <c r="L163" s="52"/>
      <c r="M163" s="52"/>
      <c r="N163" s="52"/>
      <c r="O163" s="52"/>
      <c r="P163" s="52"/>
      <c r="Q163" s="52"/>
      <c r="R163" s="52"/>
      <c r="S163" s="52"/>
      <c r="T163" s="52"/>
      <c r="U163" s="52"/>
      <c r="V163" s="52"/>
      <c r="W163" s="52"/>
      <c r="X163" s="52"/>
      <c r="Y163" s="52"/>
      <c r="Z163" s="52"/>
      <c r="AA163" s="52"/>
      <c r="AB163" s="52"/>
      <c r="AC163" s="52"/>
    </row>
    <row r="164">
      <c r="A164" s="52"/>
      <c r="B164" s="63" t="s">
        <v>3326</v>
      </c>
      <c r="C164" s="49" t="s">
        <v>3327</v>
      </c>
      <c r="D164" s="49">
        <v>15.0</v>
      </c>
      <c r="E164" s="50">
        <v>13.99</v>
      </c>
      <c r="F164" s="116">
        <f t="shared" si="10"/>
        <v>209.85</v>
      </c>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63" t="s">
        <v>3326</v>
      </c>
      <c r="C165" s="49" t="s">
        <v>3327</v>
      </c>
      <c r="D165" s="49">
        <v>23.0</v>
      </c>
      <c r="E165" s="50">
        <v>14.99</v>
      </c>
      <c r="F165" s="116">
        <f t="shared" si="10"/>
        <v>344.77</v>
      </c>
      <c r="G165" s="52"/>
      <c r="H165" s="54">
        <f>sum(F157:F165)</f>
        <v>2681.87</v>
      </c>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79"/>
      <c r="C166" s="52"/>
      <c r="D166" s="52"/>
      <c r="E166" s="52"/>
      <c r="F166" s="118"/>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79"/>
      <c r="C167" s="52"/>
      <c r="D167" s="52"/>
      <c r="E167" s="52"/>
      <c r="F167" s="118"/>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79"/>
      <c r="C168" s="52"/>
      <c r="D168" s="52"/>
      <c r="E168" s="52"/>
      <c r="F168" s="118"/>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79"/>
      <c r="C169" s="52"/>
      <c r="D169" s="52"/>
      <c r="E169" s="52"/>
      <c r="F169" s="118"/>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79"/>
      <c r="C170" s="52"/>
      <c r="D170" s="52"/>
      <c r="E170" s="52"/>
      <c r="F170" s="118"/>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79"/>
      <c r="C171" s="52"/>
      <c r="D171" s="52"/>
      <c r="E171" s="52"/>
      <c r="F171" s="118"/>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79"/>
      <c r="C172" s="52"/>
      <c r="D172" s="52"/>
      <c r="E172" s="52"/>
      <c r="F172" s="118"/>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79"/>
      <c r="C173" s="52"/>
      <c r="D173" s="52"/>
      <c r="E173" s="52"/>
      <c r="F173" s="118"/>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79"/>
      <c r="C174" s="52"/>
      <c r="D174" s="52"/>
      <c r="E174" s="52"/>
      <c r="F174" s="118"/>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79"/>
      <c r="C175" s="52"/>
      <c r="D175" s="52"/>
      <c r="E175" s="52"/>
      <c r="F175" s="118"/>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79"/>
      <c r="C176" s="52"/>
      <c r="D176" s="52"/>
      <c r="E176" s="52"/>
      <c r="F176" s="118"/>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79"/>
      <c r="C177" s="52"/>
      <c r="D177" s="52"/>
      <c r="E177" s="52"/>
      <c r="F177" s="118"/>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79"/>
      <c r="C178" s="52"/>
      <c r="D178" s="52"/>
      <c r="E178" s="52"/>
      <c r="F178" s="118"/>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79"/>
      <c r="C179" s="52"/>
      <c r="D179" s="52"/>
      <c r="E179" s="52"/>
      <c r="F179" s="118"/>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79"/>
      <c r="C180" s="52"/>
      <c r="D180" s="52"/>
      <c r="E180" s="52"/>
      <c r="F180" s="118"/>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79"/>
      <c r="C181" s="52"/>
      <c r="D181" s="52"/>
      <c r="E181" s="52"/>
      <c r="F181" s="118"/>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79"/>
      <c r="C182" s="52"/>
      <c r="D182" s="52"/>
      <c r="E182" s="52"/>
      <c r="F182" s="118"/>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79"/>
      <c r="C183" s="52"/>
      <c r="D183" s="52"/>
      <c r="E183" s="52"/>
      <c r="F183" s="118"/>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79"/>
      <c r="C184" s="52"/>
      <c r="D184" s="52"/>
      <c r="E184" s="52"/>
      <c r="F184" s="118"/>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79"/>
      <c r="C185" s="52"/>
      <c r="D185" s="52"/>
      <c r="E185" s="52"/>
      <c r="F185" s="118"/>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79"/>
      <c r="C186" s="52"/>
      <c r="D186" s="52"/>
      <c r="E186" s="52"/>
      <c r="F186" s="118"/>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79"/>
      <c r="C187" s="52"/>
      <c r="D187" s="52"/>
      <c r="E187" s="52"/>
      <c r="F187" s="118"/>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79"/>
      <c r="C188" s="52"/>
      <c r="D188" s="52"/>
      <c r="E188" s="52"/>
      <c r="F188" s="118"/>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79"/>
      <c r="C189" s="52"/>
      <c r="D189" s="52"/>
      <c r="E189" s="52"/>
      <c r="F189" s="118"/>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79"/>
      <c r="C190" s="52"/>
      <c r="D190" s="52"/>
      <c r="E190" s="52"/>
      <c r="F190" s="118"/>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79"/>
      <c r="C191" s="52"/>
      <c r="D191" s="52"/>
      <c r="E191" s="52"/>
      <c r="F191" s="118"/>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79"/>
      <c r="C192" s="52"/>
      <c r="D192" s="52"/>
      <c r="E192" s="52"/>
      <c r="F192" s="118"/>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79"/>
      <c r="C193" s="52"/>
      <c r="D193" s="52"/>
      <c r="E193" s="52"/>
      <c r="F193" s="118"/>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79"/>
      <c r="C194" s="52"/>
      <c r="D194" s="52"/>
      <c r="E194" s="52"/>
      <c r="F194" s="118"/>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79"/>
      <c r="C195" s="52"/>
      <c r="D195" s="52"/>
      <c r="E195" s="52"/>
      <c r="F195" s="118"/>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79"/>
      <c r="C196" s="52"/>
      <c r="D196" s="52"/>
      <c r="E196" s="52"/>
      <c r="F196" s="118"/>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79"/>
      <c r="C197" s="52"/>
      <c r="D197" s="52"/>
      <c r="E197" s="52"/>
      <c r="F197" s="118"/>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79"/>
      <c r="C198" s="52"/>
      <c r="D198" s="52"/>
      <c r="E198" s="52"/>
      <c r="F198" s="118"/>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79"/>
      <c r="C199" s="52"/>
      <c r="D199" s="52"/>
      <c r="E199" s="52"/>
      <c r="F199" s="118"/>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79"/>
      <c r="C200" s="52"/>
      <c r="D200" s="52"/>
      <c r="E200" s="52"/>
      <c r="F200" s="118"/>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79"/>
      <c r="C201" s="52"/>
      <c r="D201" s="52"/>
      <c r="E201" s="52"/>
      <c r="F201" s="118"/>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79"/>
      <c r="C202" s="52"/>
      <c r="D202" s="52"/>
      <c r="E202" s="52"/>
      <c r="F202" s="118"/>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79"/>
      <c r="C203" s="52"/>
      <c r="D203" s="52"/>
      <c r="E203" s="52"/>
      <c r="F203" s="118"/>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79"/>
      <c r="C204" s="52"/>
      <c r="D204" s="52"/>
      <c r="E204" s="52"/>
      <c r="F204" s="118"/>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79"/>
      <c r="C205" s="52"/>
      <c r="D205" s="52"/>
      <c r="E205" s="52"/>
      <c r="F205" s="118"/>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79"/>
      <c r="C206" s="52"/>
      <c r="D206" s="52"/>
      <c r="E206" s="52"/>
      <c r="F206" s="118"/>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79"/>
      <c r="C207" s="52"/>
      <c r="D207" s="52"/>
      <c r="E207" s="52"/>
      <c r="F207" s="118"/>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79"/>
      <c r="C208" s="52"/>
      <c r="D208" s="52"/>
      <c r="E208" s="52"/>
      <c r="F208" s="118"/>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79"/>
      <c r="C209" s="52"/>
      <c r="D209" s="52"/>
      <c r="E209" s="52"/>
      <c r="F209" s="118"/>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79"/>
      <c r="C210" s="52"/>
      <c r="D210" s="52"/>
      <c r="E210" s="52"/>
      <c r="F210" s="118"/>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79"/>
      <c r="C211" s="52"/>
      <c r="D211" s="52"/>
      <c r="E211" s="52"/>
      <c r="F211" s="118"/>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79"/>
      <c r="C212" s="52"/>
      <c r="D212" s="52"/>
      <c r="E212" s="52"/>
      <c r="F212" s="118"/>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79"/>
      <c r="C213" s="52"/>
      <c r="D213" s="52"/>
      <c r="E213" s="52"/>
      <c r="F213" s="118"/>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79"/>
      <c r="C214" s="52"/>
      <c r="D214" s="52"/>
      <c r="E214" s="52"/>
      <c r="F214" s="118"/>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79"/>
      <c r="C215" s="52"/>
      <c r="D215" s="52"/>
      <c r="E215" s="52"/>
      <c r="F215" s="118"/>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79"/>
      <c r="C216" s="52"/>
      <c r="D216" s="52"/>
      <c r="E216" s="52"/>
      <c r="F216" s="118"/>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79"/>
      <c r="C217" s="52"/>
      <c r="D217" s="52"/>
      <c r="E217" s="52"/>
      <c r="F217" s="118"/>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79"/>
      <c r="C218" s="52"/>
      <c r="D218" s="52"/>
      <c r="E218" s="52"/>
      <c r="F218" s="118"/>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79"/>
      <c r="C219" s="52"/>
      <c r="D219" s="52"/>
      <c r="E219" s="52"/>
      <c r="F219" s="118"/>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79"/>
      <c r="C220" s="52"/>
      <c r="D220" s="52"/>
      <c r="E220" s="52"/>
      <c r="F220" s="118"/>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79"/>
      <c r="C221" s="52"/>
      <c r="D221" s="52"/>
      <c r="E221" s="52"/>
      <c r="F221" s="118"/>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79"/>
      <c r="C222" s="52"/>
      <c r="D222" s="52"/>
      <c r="E222" s="52"/>
      <c r="F222" s="118"/>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79"/>
      <c r="C223" s="52"/>
      <c r="D223" s="52"/>
      <c r="E223" s="52"/>
      <c r="F223" s="118"/>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79"/>
      <c r="C224" s="52"/>
      <c r="D224" s="52"/>
      <c r="E224" s="52"/>
      <c r="F224" s="118"/>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79"/>
      <c r="C225" s="52"/>
      <c r="D225" s="52"/>
      <c r="E225" s="52"/>
      <c r="F225" s="118"/>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79"/>
      <c r="C226" s="52"/>
      <c r="D226" s="52"/>
      <c r="E226" s="52"/>
      <c r="F226" s="118"/>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79"/>
      <c r="C227" s="52"/>
      <c r="D227" s="52"/>
      <c r="E227" s="52"/>
      <c r="F227" s="118"/>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79"/>
      <c r="C228" s="52"/>
      <c r="D228" s="52"/>
      <c r="E228" s="52"/>
      <c r="F228" s="118"/>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79"/>
      <c r="C229" s="52"/>
      <c r="D229" s="52"/>
      <c r="E229" s="52"/>
      <c r="F229" s="118"/>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79"/>
      <c r="C230" s="52"/>
      <c r="D230" s="52"/>
      <c r="E230" s="52"/>
      <c r="F230" s="118"/>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79"/>
      <c r="C231" s="52"/>
      <c r="D231" s="52"/>
      <c r="E231" s="52"/>
      <c r="F231" s="118"/>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79"/>
      <c r="C232" s="52"/>
      <c r="D232" s="52"/>
      <c r="E232" s="52"/>
      <c r="F232" s="118"/>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79"/>
      <c r="C233" s="52"/>
      <c r="D233" s="52"/>
      <c r="E233" s="52"/>
      <c r="F233" s="118"/>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79"/>
      <c r="C234" s="52"/>
      <c r="D234" s="52"/>
      <c r="E234" s="52"/>
      <c r="F234" s="118"/>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79"/>
      <c r="C235" s="52"/>
      <c r="D235" s="52"/>
      <c r="E235" s="52"/>
      <c r="F235" s="118"/>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79"/>
      <c r="C236" s="52"/>
      <c r="D236" s="52"/>
      <c r="E236" s="52"/>
      <c r="F236" s="118"/>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79"/>
      <c r="C237" s="52"/>
      <c r="D237" s="52"/>
      <c r="E237" s="52"/>
      <c r="F237" s="118"/>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79"/>
      <c r="C238" s="52"/>
      <c r="D238" s="52"/>
      <c r="E238" s="52"/>
      <c r="F238" s="118"/>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79"/>
      <c r="C239" s="52"/>
      <c r="D239" s="52"/>
      <c r="E239" s="52"/>
      <c r="F239" s="118"/>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79"/>
      <c r="C240" s="52"/>
      <c r="D240" s="52"/>
      <c r="E240" s="52"/>
      <c r="F240" s="118"/>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79"/>
      <c r="C241" s="52"/>
      <c r="D241" s="52"/>
      <c r="E241" s="52"/>
      <c r="F241" s="118"/>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79"/>
      <c r="C242" s="52"/>
      <c r="D242" s="52"/>
      <c r="E242" s="52"/>
      <c r="F242" s="118"/>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79"/>
      <c r="C243" s="52"/>
      <c r="D243" s="52"/>
      <c r="E243" s="52"/>
      <c r="F243" s="118"/>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79"/>
      <c r="C244" s="52"/>
      <c r="D244" s="52"/>
      <c r="E244" s="52"/>
      <c r="F244" s="118"/>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79"/>
      <c r="C245" s="52"/>
      <c r="D245" s="52"/>
      <c r="E245" s="52"/>
      <c r="F245" s="118"/>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79"/>
      <c r="C246" s="52"/>
      <c r="D246" s="52"/>
      <c r="E246" s="52"/>
      <c r="F246" s="118"/>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79"/>
      <c r="C247" s="52"/>
      <c r="D247" s="52"/>
      <c r="E247" s="52"/>
      <c r="F247" s="118"/>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79"/>
      <c r="C248" s="52"/>
      <c r="D248" s="52"/>
      <c r="E248" s="52"/>
      <c r="F248" s="118"/>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79"/>
      <c r="C249" s="52"/>
      <c r="D249" s="52"/>
      <c r="E249" s="52"/>
      <c r="F249" s="118"/>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79"/>
      <c r="C250" s="52"/>
      <c r="D250" s="52"/>
      <c r="E250" s="52"/>
      <c r="F250" s="118"/>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79"/>
      <c r="C251" s="52"/>
      <c r="D251" s="52"/>
      <c r="E251" s="52"/>
      <c r="F251" s="118"/>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79"/>
      <c r="C252" s="52"/>
      <c r="D252" s="52"/>
      <c r="E252" s="52"/>
      <c r="F252" s="118"/>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79"/>
      <c r="C253" s="52"/>
      <c r="D253" s="52"/>
      <c r="E253" s="52"/>
      <c r="F253" s="118"/>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79"/>
      <c r="C254" s="52"/>
      <c r="D254" s="52"/>
      <c r="E254" s="52"/>
      <c r="F254" s="118"/>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79"/>
      <c r="C255" s="52"/>
      <c r="D255" s="52"/>
      <c r="E255" s="52"/>
      <c r="F255" s="118"/>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79"/>
      <c r="C256" s="52"/>
      <c r="D256" s="52"/>
      <c r="E256" s="52"/>
      <c r="F256" s="118"/>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79"/>
      <c r="C257" s="52"/>
      <c r="D257" s="52"/>
      <c r="E257" s="52"/>
      <c r="F257" s="118"/>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79"/>
      <c r="C258" s="52"/>
      <c r="D258" s="52"/>
      <c r="E258" s="52"/>
      <c r="F258" s="118"/>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79"/>
      <c r="C259" s="52"/>
      <c r="D259" s="52"/>
      <c r="E259" s="52"/>
      <c r="F259" s="118"/>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79"/>
      <c r="C260" s="52"/>
      <c r="D260" s="52"/>
      <c r="E260" s="52"/>
      <c r="F260" s="118"/>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79"/>
      <c r="C261" s="52"/>
      <c r="D261" s="52"/>
      <c r="E261" s="52"/>
      <c r="F261" s="118"/>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79"/>
      <c r="C262" s="52"/>
      <c r="D262" s="52"/>
      <c r="E262" s="52"/>
      <c r="F262" s="118"/>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79"/>
      <c r="C263" s="52"/>
      <c r="D263" s="52"/>
      <c r="E263" s="52"/>
      <c r="F263" s="118"/>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79"/>
      <c r="C264" s="52"/>
      <c r="D264" s="52"/>
      <c r="E264" s="52"/>
      <c r="F264" s="118"/>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79"/>
      <c r="C265" s="52"/>
      <c r="D265" s="52"/>
      <c r="E265" s="52"/>
      <c r="F265" s="118"/>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79"/>
      <c r="C266" s="52"/>
      <c r="D266" s="52"/>
      <c r="E266" s="52"/>
      <c r="F266" s="118"/>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79"/>
      <c r="C267" s="52"/>
      <c r="D267" s="52"/>
      <c r="E267" s="52"/>
      <c r="F267" s="118"/>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79"/>
      <c r="C268" s="52"/>
      <c r="D268" s="52"/>
      <c r="E268" s="52"/>
      <c r="F268" s="118"/>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79"/>
      <c r="C269" s="52"/>
      <c r="D269" s="52"/>
      <c r="E269" s="52"/>
      <c r="F269" s="118"/>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79"/>
      <c r="C270" s="52"/>
      <c r="D270" s="52"/>
      <c r="E270" s="52"/>
      <c r="F270" s="118"/>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79"/>
      <c r="C271" s="52"/>
      <c r="D271" s="52"/>
      <c r="E271" s="52"/>
      <c r="F271" s="118"/>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79"/>
      <c r="C272" s="52"/>
      <c r="D272" s="52"/>
      <c r="E272" s="52"/>
      <c r="F272" s="118"/>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79"/>
      <c r="C273" s="52"/>
      <c r="D273" s="52"/>
      <c r="E273" s="52"/>
      <c r="F273" s="118"/>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79"/>
      <c r="C274" s="52"/>
      <c r="D274" s="52"/>
      <c r="E274" s="52"/>
      <c r="F274" s="118"/>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79"/>
      <c r="C275" s="52"/>
      <c r="D275" s="52"/>
      <c r="E275" s="52"/>
      <c r="F275" s="118"/>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79"/>
      <c r="C276" s="52"/>
      <c r="D276" s="52"/>
      <c r="E276" s="52"/>
      <c r="F276" s="118"/>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79"/>
      <c r="C277" s="52"/>
      <c r="D277" s="52"/>
      <c r="E277" s="52"/>
      <c r="F277" s="118"/>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79"/>
      <c r="C278" s="52"/>
      <c r="D278" s="52"/>
      <c r="E278" s="52"/>
      <c r="F278" s="118"/>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79"/>
      <c r="C279" s="52"/>
      <c r="D279" s="52"/>
      <c r="E279" s="52"/>
      <c r="F279" s="118"/>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79"/>
      <c r="C280" s="52"/>
      <c r="D280" s="52"/>
      <c r="E280" s="52"/>
      <c r="F280" s="118"/>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79"/>
      <c r="C281" s="52"/>
      <c r="D281" s="52"/>
      <c r="E281" s="52"/>
      <c r="F281" s="118"/>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79"/>
      <c r="C282" s="52"/>
      <c r="D282" s="52"/>
      <c r="E282" s="52"/>
      <c r="F282" s="118"/>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79"/>
      <c r="C283" s="52"/>
      <c r="D283" s="52"/>
      <c r="E283" s="52"/>
      <c r="F283" s="118"/>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79"/>
      <c r="C284" s="52"/>
      <c r="D284" s="52"/>
      <c r="E284" s="52"/>
      <c r="F284" s="118"/>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79"/>
      <c r="C285" s="52"/>
      <c r="D285" s="52"/>
      <c r="E285" s="52"/>
      <c r="F285" s="118"/>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79"/>
      <c r="C286" s="52"/>
      <c r="D286" s="52"/>
      <c r="E286" s="52"/>
      <c r="F286" s="118"/>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79"/>
      <c r="C287" s="52"/>
      <c r="D287" s="52"/>
      <c r="E287" s="52"/>
      <c r="F287" s="118"/>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79"/>
      <c r="C288" s="52"/>
      <c r="D288" s="52"/>
      <c r="E288" s="52"/>
      <c r="F288" s="118"/>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79"/>
      <c r="C289" s="52"/>
      <c r="D289" s="52"/>
      <c r="E289" s="52"/>
      <c r="F289" s="118"/>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79"/>
      <c r="C290" s="52"/>
      <c r="D290" s="52"/>
      <c r="E290" s="52"/>
      <c r="F290" s="118"/>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79"/>
      <c r="C291" s="52"/>
      <c r="D291" s="52"/>
      <c r="E291" s="52"/>
      <c r="F291" s="118"/>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79"/>
      <c r="C292" s="52"/>
      <c r="D292" s="52"/>
      <c r="E292" s="52"/>
      <c r="F292" s="118"/>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79"/>
      <c r="C293" s="52"/>
      <c r="D293" s="52"/>
      <c r="E293" s="52"/>
      <c r="F293" s="118"/>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79"/>
      <c r="C294" s="52"/>
      <c r="D294" s="52"/>
      <c r="E294" s="52"/>
      <c r="F294" s="118"/>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79"/>
      <c r="C295" s="52"/>
      <c r="D295" s="52"/>
      <c r="E295" s="52"/>
      <c r="F295" s="118"/>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79"/>
      <c r="C296" s="52"/>
      <c r="D296" s="52"/>
      <c r="E296" s="52"/>
      <c r="F296" s="118"/>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79"/>
      <c r="C297" s="52"/>
      <c r="D297" s="52"/>
      <c r="E297" s="52"/>
      <c r="F297" s="118"/>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79"/>
      <c r="C298" s="52"/>
      <c r="D298" s="52"/>
      <c r="E298" s="52"/>
      <c r="F298" s="118"/>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79"/>
      <c r="C299" s="52"/>
      <c r="D299" s="52"/>
      <c r="E299" s="52"/>
      <c r="F299" s="118"/>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79"/>
      <c r="C300" s="52"/>
      <c r="D300" s="52"/>
      <c r="E300" s="52"/>
      <c r="F300" s="118"/>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79"/>
      <c r="C301" s="52"/>
      <c r="D301" s="52"/>
      <c r="E301" s="52"/>
      <c r="F301" s="118"/>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79"/>
      <c r="C302" s="52"/>
      <c r="D302" s="52"/>
      <c r="E302" s="52"/>
      <c r="F302" s="118"/>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79"/>
      <c r="C303" s="52"/>
      <c r="D303" s="52"/>
      <c r="E303" s="52"/>
      <c r="F303" s="118"/>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79"/>
      <c r="C304" s="52"/>
      <c r="D304" s="52"/>
      <c r="E304" s="52"/>
      <c r="F304" s="118"/>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79"/>
      <c r="C305" s="52"/>
      <c r="D305" s="52"/>
      <c r="E305" s="52"/>
      <c r="F305" s="118"/>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79"/>
      <c r="C306" s="52"/>
      <c r="D306" s="52"/>
      <c r="E306" s="52"/>
      <c r="F306" s="118"/>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79"/>
      <c r="C307" s="52"/>
      <c r="D307" s="52"/>
      <c r="E307" s="52"/>
      <c r="F307" s="118"/>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79"/>
      <c r="C308" s="52"/>
      <c r="D308" s="52"/>
      <c r="E308" s="52"/>
      <c r="F308" s="118"/>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79"/>
      <c r="C309" s="52"/>
      <c r="D309" s="52"/>
      <c r="E309" s="52"/>
      <c r="F309" s="118"/>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79"/>
      <c r="C310" s="52"/>
      <c r="D310" s="52"/>
      <c r="E310" s="52"/>
      <c r="F310" s="118"/>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79"/>
      <c r="C311" s="52"/>
      <c r="D311" s="52"/>
      <c r="E311" s="52"/>
      <c r="F311" s="118"/>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79"/>
      <c r="C312" s="52"/>
      <c r="D312" s="52"/>
      <c r="E312" s="52"/>
      <c r="F312" s="118"/>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79"/>
      <c r="C313" s="52"/>
      <c r="D313" s="52"/>
      <c r="E313" s="52"/>
      <c r="F313" s="118"/>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79"/>
      <c r="C314" s="52"/>
      <c r="D314" s="52"/>
      <c r="E314" s="52"/>
      <c r="F314" s="118"/>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79"/>
      <c r="C315" s="52"/>
      <c r="D315" s="52"/>
      <c r="E315" s="52"/>
      <c r="F315" s="118"/>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79"/>
      <c r="C316" s="52"/>
      <c r="D316" s="52"/>
      <c r="E316" s="52"/>
      <c r="F316" s="118"/>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79"/>
      <c r="C317" s="52"/>
      <c r="D317" s="52"/>
      <c r="E317" s="52"/>
      <c r="F317" s="118"/>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79"/>
      <c r="C318" s="52"/>
      <c r="D318" s="52"/>
      <c r="E318" s="52"/>
      <c r="F318" s="118"/>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79"/>
      <c r="C319" s="52"/>
      <c r="D319" s="52"/>
      <c r="E319" s="52"/>
      <c r="F319" s="118"/>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79"/>
      <c r="C320" s="52"/>
      <c r="D320" s="52"/>
      <c r="E320" s="52"/>
      <c r="F320" s="118"/>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79"/>
      <c r="C321" s="52"/>
      <c r="D321" s="52"/>
      <c r="E321" s="52"/>
      <c r="F321" s="118"/>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79"/>
      <c r="C322" s="52"/>
      <c r="D322" s="52"/>
      <c r="E322" s="52"/>
      <c r="F322" s="118"/>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79"/>
      <c r="C323" s="52"/>
      <c r="D323" s="52"/>
      <c r="E323" s="52"/>
      <c r="F323" s="118"/>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79"/>
      <c r="C324" s="52"/>
      <c r="D324" s="52"/>
      <c r="E324" s="52"/>
      <c r="F324" s="118"/>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79"/>
      <c r="C325" s="52"/>
      <c r="D325" s="52"/>
      <c r="E325" s="52"/>
      <c r="F325" s="118"/>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79"/>
      <c r="C326" s="52"/>
      <c r="D326" s="52"/>
      <c r="E326" s="52"/>
      <c r="F326" s="118"/>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79"/>
      <c r="C327" s="52"/>
      <c r="D327" s="52"/>
      <c r="E327" s="52"/>
      <c r="F327" s="118"/>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79"/>
      <c r="C328" s="52"/>
      <c r="D328" s="52"/>
      <c r="E328" s="52"/>
      <c r="F328" s="118"/>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79"/>
      <c r="C329" s="52"/>
      <c r="D329" s="52"/>
      <c r="E329" s="52"/>
      <c r="F329" s="118"/>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79"/>
      <c r="C330" s="52"/>
      <c r="D330" s="52"/>
      <c r="E330" s="52"/>
      <c r="F330" s="118"/>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79"/>
      <c r="C331" s="52"/>
      <c r="D331" s="52"/>
      <c r="E331" s="52"/>
      <c r="F331" s="118"/>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79"/>
      <c r="C332" s="52"/>
      <c r="D332" s="52"/>
      <c r="E332" s="52"/>
      <c r="F332" s="118"/>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79"/>
      <c r="C333" s="52"/>
      <c r="D333" s="52"/>
      <c r="E333" s="52"/>
      <c r="F333" s="118"/>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79"/>
      <c r="C334" s="52"/>
      <c r="D334" s="52"/>
      <c r="E334" s="52"/>
      <c r="F334" s="118"/>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79"/>
      <c r="C335" s="52"/>
      <c r="D335" s="52"/>
      <c r="E335" s="52"/>
      <c r="F335" s="118"/>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79"/>
      <c r="C336" s="52"/>
      <c r="D336" s="52"/>
      <c r="E336" s="52"/>
      <c r="F336" s="118"/>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79"/>
      <c r="C337" s="52"/>
      <c r="D337" s="52"/>
      <c r="E337" s="52"/>
      <c r="F337" s="118"/>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79"/>
      <c r="C338" s="52"/>
      <c r="D338" s="52"/>
      <c r="E338" s="52"/>
      <c r="F338" s="118"/>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79"/>
      <c r="C339" s="52"/>
      <c r="D339" s="52"/>
      <c r="E339" s="52"/>
      <c r="F339" s="118"/>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79"/>
      <c r="C340" s="52"/>
      <c r="D340" s="52"/>
      <c r="E340" s="52"/>
      <c r="F340" s="118"/>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79"/>
      <c r="C341" s="52"/>
      <c r="D341" s="52"/>
      <c r="E341" s="52"/>
      <c r="F341" s="118"/>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79"/>
      <c r="C342" s="52"/>
      <c r="D342" s="52"/>
      <c r="E342" s="52"/>
      <c r="F342" s="118"/>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79"/>
      <c r="C343" s="52"/>
      <c r="D343" s="52"/>
      <c r="E343" s="52"/>
      <c r="F343" s="118"/>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79"/>
      <c r="C344" s="52"/>
      <c r="D344" s="52"/>
      <c r="E344" s="52"/>
      <c r="F344" s="118"/>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79"/>
      <c r="C345" s="52"/>
      <c r="D345" s="52"/>
      <c r="E345" s="52"/>
      <c r="F345" s="118"/>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79"/>
      <c r="C346" s="52"/>
      <c r="D346" s="52"/>
      <c r="E346" s="52"/>
      <c r="F346" s="118"/>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79"/>
      <c r="C347" s="52"/>
      <c r="D347" s="52"/>
      <c r="E347" s="52"/>
      <c r="F347" s="118"/>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79"/>
      <c r="C348" s="52"/>
      <c r="D348" s="52"/>
      <c r="E348" s="52"/>
      <c r="F348" s="118"/>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79"/>
      <c r="C349" s="52"/>
      <c r="D349" s="52"/>
      <c r="E349" s="52"/>
      <c r="F349" s="118"/>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79"/>
      <c r="C350" s="52"/>
      <c r="D350" s="52"/>
      <c r="E350" s="52"/>
      <c r="F350" s="118"/>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79"/>
      <c r="C351" s="52"/>
      <c r="D351" s="52"/>
      <c r="E351" s="52"/>
      <c r="F351" s="118"/>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79"/>
      <c r="C352" s="52"/>
      <c r="D352" s="52"/>
      <c r="E352" s="52"/>
      <c r="F352" s="118"/>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79"/>
      <c r="C353" s="52"/>
      <c r="D353" s="52"/>
      <c r="E353" s="52"/>
      <c r="F353" s="118"/>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79"/>
      <c r="C354" s="52"/>
      <c r="D354" s="52"/>
      <c r="E354" s="52"/>
      <c r="F354" s="118"/>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79"/>
      <c r="C355" s="52"/>
      <c r="D355" s="52"/>
      <c r="E355" s="52"/>
      <c r="F355" s="118"/>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79"/>
      <c r="C356" s="52"/>
      <c r="D356" s="52"/>
      <c r="E356" s="52"/>
      <c r="F356" s="118"/>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79"/>
      <c r="C357" s="52"/>
      <c r="D357" s="52"/>
      <c r="E357" s="52"/>
      <c r="F357" s="118"/>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79"/>
      <c r="C358" s="52"/>
      <c r="D358" s="52"/>
      <c r="E358" s="52"/>
      <c r="F358" s="118"/>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79"/>
      <c r="C359" s="52"/>
      <c r="D359" s="52"/>
      <c r="E359" s="52"/>
      <c r="F359" s="118"/>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79"/>
      <c r="C360" s="52"/>
      <c r="D360" s="52"/>
      <c r="E360" s="52"/>
      <c r="F360" s="118"/>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79"/>
      <c r="C361" s="52"/>
      <c r="D361" s="52"/>
      <c r="E361" s="52"/>
      <c r="F361" s="118"/>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79"/>
      <c r="C362" s="52"/>
      <c r="D362" s="52"/>
      <c r="E362" s="52"/>
      <c r="F362" s="118"/>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79"/>
      <c r="C363" s="52"/>
      <c r="D363" s="52"/>
      <c r="E363" s="52"/>
      <c r="F363" s="118"/>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79"/>
      <c r="C364" s="52"/>
      <c r="D364" s="52"/>
      <c r="E364" s="52"/>
      <c r="F364" s="118"/>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79"/>
      <c r="C365" s="52"/>
      <c r="D365" s="52"/>
      <c r="E365" s="52"/>
      <c r="F365" s="118"/>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79"/>
      <c r="C366" s="52"/>
      <c r="D366" s="52"/>
      <c r="E366" s="52"/>
      <c r="F366" s="118"/>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79"/>
      <c r="C367" s="52"/>
      <c r="D367" s="52"/>
      <c r="E367" s="52"/>
      <c r="F367" s="118"/>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79"/>
      <c r="C368" s="52"/>
      <c r="D368" s="52"/>
      <c r="E368" s="52"/>
      <c r="F368" s="118"/>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79"/>
      <c r="C369" s="52"/>
      <c r="D369" s="52"/>
      <c r="E369" s="52"/>
      <c r="F369" s="118"/>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79"/>
      <c r="C370" s="52"/>
      <c r="D370" s="52"/>
      <c r="E370" s="52"/>
      <c r="F370" s="118"/>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79"/>
      <c r="C371" s="52"/>
      <c r="D371" s="52"/>
      <c r="E371" s="52"/>
      <c r="F371" s="118"/>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79"/>
      <c r="C372" s="52"/>
      <c r="D372" s="52"/>
      <c r="E372" s="52"/>
      <c r="F372" s="118"/>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79"/>
      <c r="C373" s="52"/>
      <c r="D373" s="52"/>
      <c r="E373" s="52"/>
      <c r="F373" s="118"/>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79"/>
      <c r="C374" s="52"/>
      <c r="D374" s="52"/>
      <c r="E374" s="52"/>
      <c r="F374" s="118"/>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79"/>
      <c r="C375" s="52"/>
      <c r="D375" s="52"/>
      <c r="E375" s="52"/>
      <c r="F375" s="118"/>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79"/>
      <c r="C376" s="52"/>
      <c r="D376" s="52"/>
      <c r="E376" s="52"/>
      <c r="F376" s="118"/>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79"/>
      <c r="C377" s="52"/>
      <c r="D377" s="52"/>
      <c r="E377" s="52"/>
      <c r="F377" s="118"/>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79"/>
      <c r="C378" s="52"/>
      <c r="D378" s="52"/>
      <c r="E378" s="52"/>
      <c r="F378" s="118"/>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79"/>
      <c r="C379" s="52"/>
      <c r="D379" s="52"/>
      <c r="E379" s="52"/>
      <c r="F379" s="118"/>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79"/>
      <c r="C380" s="52"/>
      <c r="D380" s="52"/>
      <c r="E380" s="52"/>
      <c r="F380" s="118"/>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79"/>
      <c r="C381" s="52"/>
      <c r="D381" s="52"/>
      <c r="E381" s="52"/>
      <c r="F381" s="118"/>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79"/>
      <c r="C382" s="52"/>
      <c r="D382" s="52"/>
      <c r="E382" s="52"/>
      <c r="F382" s="118"/>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79"/>
      <c r="C383" s="52"/>
      <c r="D383" s="52"/>
      <c r="E383" s="52"/>
      <c r="F383" s="118"/>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79"/>
      <c r="C384" s="52"/>
      <c r="D384" s="52"/>
      <c r="E384" s="52"/>
      <c r="F384" s="118"/>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79"/>
      <c r="C385" s="52"/>
      <c r="D385" s="52"/>
      <c r="E385" s="52"/>
      <c r="F385" s="118"/>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79"/>
      <c r="C386" s="52"/>
      <c r="D386" s="52"/>
      <c r="E386" s="52"/>
      <c r="F386" s="118"/>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79"/>
      <c r="C387" s="52"/>
      <c r="D387" s="52"/>
      <c r="E387" s="52"/>
      <c r="F387" s="118"/>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79"/>
      <c r="C388" s="52"/>
      <c r="D388" s="52"/>
      <c r="E388" s="52"/>
      <c r="F388" s="118"/>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79"/>
      <c r="C389" s="52"/>
      <c r="D389" s="52"/>
      <c r="E389" s="52"/>
      <c r="F389" s="118"/>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79"/>
      <c r="C390" s="52"/>
      <c r="D390" s="52"/>
      <c r="E390" s="52"/>
      <c r="F390" s="118"/>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79"/>
      <c r="C391" s="52"/>
      <c r="D391" s="52"/>
      <c r="E391" s="52"/>
      <c r="F391" s="118"/>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79"/>
      <c r="C392" s="52"/>
      <c r="D392" s="52"/>
      <c r="E392" s="52"/>
      <c r="F392" s="118"/>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79"/>
      <c r="C393" s="52"/>
      <c r="D393" s="52"/>
      <c r="E393" s="52"/>
      <c r="F393" s="118"/>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79"/>
      <c r="C394" s="52"/>
      <c r="D394" s="52"/>
      <c r="E394" s="52"/>
      <c r="F394" s="118"/>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79"/>
      <c r="C395" s="52"/>
      <c r="D395" s="52"/>
      <c r="E395" s="52"/>
      <c r="F395" s="118"/>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79"/>
      <c r="C396" s="52"/>
      <c r="D396" s="52"/>
      <c r="E396" s="52"/>
      <c r="F396" s="118"/>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79"/>
      <c r="C397" s="52"/>
      <c r="D397" s="52"/>
      <c r="E397" s="52"/>
      <c r="F397" s="118"/>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79"/>
      <c r="C398" s="52"/>
      <c r="D398" s="52"/>
      <c r="E398" s="52"/>
      <c r="F398" s="118"/>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79"/>
      <c r="C399" s="52"/>
      <c r="D399" s="52"/>
      <c r="E399" s="52"/>
      <c r="F399" s="118"/>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79"/>
      <c r="C400" s="52"/>
      <c r="D400" s="52"/>
      <c r="E400" s="52"/>
      <c r="F400" s="118"/>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79"/>
      <c r="C401" s="52"/>
      <c r="D401" s="52"/>
      <c r="E401" s="52"/>
      <c r="F401" s="118"/>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79"/>
      <c r="C402" s="52"/>
      <c r="D402" s="52"/>
      <c r="E402" s="52"/>
      <c r="F402" s="118"/>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79"/>
      <c r="C403" s="52"/>
      <c r="D403" s="52"/>
      <c r="E403" s="52"/>
      <c r="F403" s="118"/>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79"/>
      <c r="C404" s="52"/>
      <c r="D404" s="52"/>
      <c r="E404" s="52"/>
      <c r="F404" s="118"/>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79"/>
      <c r="C405" s="52"/>
      <c r="D405" s="52"/>
      <c r="E405" s="52"/>
      <c r="F405" s="118"/>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79"/>
      <c r="C406" s="52"/>
      <c r="D406" s="52"/>
      <c r="E406" s="52"/>
      <c r="F406" s="118"/>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79"/>
      <c r="C407" s="52"/>
      <c r="D407" s="52"/>
      <c r="E407" s="52"/>
      <c r="F407" s="118"/>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79"/>
      <c r="C408" s="52"/>
      <c r="D408" s="52"/>
      <c r="E408" s="52"/>
      <c r="F408" s="118"/>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79"/>
      <c r="C409" s="52"/>
      <c r="D409" s="52"/>
      <c r="E409" s="52"/>
      <c r="F409" s="118"/>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79"/>
      <c r="C410" s="52"/>
      <c r="D410" s="52"/>
      <c r="E410" s="52"/>
      <c r="F410" s="118"/>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79"/>
      <c r="C411" s="52"/>
      <c r="D411" s="52"/>
      <c r="E411" s="52"/>
      <c r="F411" s="118"/>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79"/>
      <c r="C412" s="52"/>
      <c r="D412" s="52"/>
      <c r="E412" s="52"/>
      <c r="F412" s="118"/>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79"/>
      <c r="C413" s="52"/>
      <c r="D413" s="52"/>
      <c r="E413" s="52"/>
      <c r="F413" s="118"/>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79"/>
      <c r="C414" s="52"/>
      <c r="D414" s="52"/>
      <c r="E414" s="52"/>
      <c r="F414" s="118"/>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79"/>
      <c r="C415" s="52"/>
      <c r="D415" s="52"/>
      <c r="E415" s="52"/>
      <c r="F415" s="118"/>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79"/>
      <c r="C416" s="52"/>
      <c r="D416" s="52"/>
      <c r="E416" s="52"/>
      <c r="F416" s="118"/>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79"/>
      <c r="C417" s="52"/>
      <c r="D417" s="52"/>
      <c r="E417" s="52"/>
      <c r="F417" s="118"/>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79"/>
      <c r="C418" s="52"/>
      <c r="D418" s="52"/>
      <c r="E418" s="52"/>
      <c r="F418" s="118"/>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79"/>
      <c r="C419" s="52"/>
      <c r="D419" s="52"/>
      <c r="E419" s="52"/>
      <c r="F419" s="118"/>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79"/>
      <c r="C420" s="52"/>
      <c r="D420" s="52"/>
      <c r="E420" s="52"/>
      <c r="F420" s="118"/>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79"/>
      <c r="C421" s="52"/>
      <c r="D421" s="52"/>
      <c r="E421" s="52"/>
      <c r="F421" s="118"/>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79"/>
      <c r="C422" s="52"/>
      <c r="D422" s="52"/>
      <c r="E422" s="52"/>
      <c r="F422" s="118"/>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79"/>
      <c r="C423" s="52"/>
      <c r="D423" s="52"/>
      <c r="E423" s="52"/>
      <c r="F423" s="118"/>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79"/>
      <c r="C424" s="52"/>
      <c r="D424" s="52"/>
      <c r="E424" s="52"/>
      <c r="F424" s="118"/>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79"/>
      <c r="C425" s="52"/>
      <c r="D425" s="52"/>
      <c r="E425" s="52"/>
      <c r="F425" s="118"/>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79"/>
      <c r="C426" s="52"/>
      <c r="D426" s="52"/>
      <c r="E426" s="52"/>
      <c r="F426" s="118"/>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79"/>
      <c r="C427" s="52"/>
      <c r="D427" s="52"/>
      <c r="E427" s="52"/>
      <c r="F427" s="118"/>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79"/>
      <c r="C428" s="52"/>
      <c r="D428" s="52"/>
      <c r="E428" s="52"/>
      <c r="F428" s="118"/>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79"/>
      <c r="C429" s="52"/>
      <c r="D429" s="52"/>
      <c r="E429" s="52"/>
      <c r="F429" s="118"/>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79"/>
      <c r="C430" s="52"/>
      <c r="D430" s="52"/>
      <c r="E430" s="52"/>
      <c r="F430" s="118"/>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79"/>
      <c r="C431" s="52"/>
      <c r="D431" s="52"/>
      <c r="E431" s="52"/>
      <c r="F431" s="118"/>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79"/>
      <c r="C432" s="52"/>
      <c r="D432" s="52"/>
      <c r="E432" s="52"/>
      <c r="F432" s="118"/>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79"/>
      <c r="C433" s="52"/>
      <c r="D433" s="52"/>
      <c r="E433" s="52"/>
      <c r="F433" s="118"/>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79"/>
      <c r="C434" s="52"/>
      <c r="D434" s="52"/>
      <c r="E434" s="52"/>
      <c r="F434" s="118"/>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79"/>
      <c r="C435" s="52"/>
      <c r="D435" s="52"/>
      <c r="E435" s="52"/>
      <c r="F435" s="118"/>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79"/>
      <c r="C436" s="52"/>
      <c r="D436" s="52"/>
      <c r="E436" s="52"/>
      <c r="F436" s="118"/>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79"/>
      <c r="C437" s="52"/>
      <c r="D437" s="52"/>
      <c r="E437" s="52"/>
      <c r="F437" s="118"/>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79"/>
      <c r="C438" s="52"/>
      <c r="D438" s="52"/>
      <c r="E438" s="52"/>
      <c r="F438" s="118"/>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79"/>
      <c r="C439" s="52"/>
      <c r="D439" s="52"/>
      <c r="E439" s="52"/>
      <c r="F439" s="118"/>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79"/>
      <c r="C440" s="52"/>
      <c r="D440" s="52"/>
      <c r="E440" s="52"/>
      <c r="F440" s="118"/>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79"/>
      <c r="C441" s="52"/>
      <c r="D441" s="52"/>
      <c r="E441" s="52"/>
      <c r="F441" s="118"/>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79"/>
      <c r="C442" s="52"/>
      <c r="D442" s="52"/>
      <c r="E442" s="52"/>
      <c r="F442" s="118"/>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79"/>
      <c r="C443" s="52"/>
      <c r="D443" s="52"/>
      <c r="E443" s="52"/>
      <c r="F443" s="118"/>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79"/>
      <c r="C444" s="52"/>
      <c r="D444" s="52"/>
      <c r="E444" s="52"/>
      <c r="F444" s="118"/>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79"/>
      <c r="C445" s="52"/>
      <c r="D445" s="52"/>
      <c r="E445" s="52"/>
      <c r="F445" s="118"/>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79"/>
      <c r="C446" s="52"/>
      <c r="D446" s="52"/>
      <c r="E446" s="52"/>
      <c r="F446" s="118"/>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79"/>
      <c r="C447" s="52"/>
      <c r="D447" s="52"/>
      <c r="E447" s="52"/>
      <c r="F447" s="118"/>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79"/>
      <c r="C448" s="52"/>
      <c r="D448" s="52"/>
      <c r="E448" s="52"/>
      <c r="F448" s="118"/>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79"/>
      <c r="C449" s="52"/>
      <c r="D449" s="52"/>
      <c r="E449" s="52"/>
      <c r="F449" s="118"/>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79"/>
      <c r="C450" s="52"/>
      <c r="D450" s="52"/>
      <c r="E450" s="52"/>
      <c r="F450" s="118"/>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79"/>
      <c r="C451" s="52"/>
      <c r="D451" s="52"/>
      <c r="E451" s="52"/>
      <c r="F451" s="118"/>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79"/>
      <c r="C452" s="52"/>
      <c r="D452" s="52"/>
      <c r="E452" s="52"/>
      <c r="F452" s="118"/>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79"/>
      <c r="C453" s="52"/>
      <c r="D453" s="52"/>
      <c r="E453" s="52"/>
      <c r="F453" s="118"/>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79"/>
      <c r="C454" s="52"/>
      <c r="D454" s="52"/>
      <c r="E454" s="52"/>
      <c r="F454" s="118"/>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79"/>
      <c r="C455" s="52"/>
      <c r="D455" s="52"/>
      <c r="E455" s="52"/>
      <c r="F455" s="118"/>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79"/>
      <c r="C456" s="52"/>
      <c r="D456" s="52"/>
      <c r="E456" s="52"/>
      <c r="F456" s="118"/>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79"/>
      <c r="C457" s="52"/>
      <c r="D457" s="52"/>
      <c r="E457" s="52"/>
      <c r="F457" s="118"/>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79"/>
      <c r="C458" s="52"/>
      <c r="D458" s="52"/>
      <c r="E458" s="52"/>
      <c r="F458" s="118"/>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79"/>
      <c r="C459" s="52"/>
      <c r="D459" s="52"/>
      <c r="E459" s="52"/>
      <c r="F459" s="118"/>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79"/>
      <c r="C460" s="52"/>
      <c r="D460" s="52"/>
      <c r="E460" s="52"/>
      <c r="F460" s="118"/>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79"/>
      <c r="C461" s="52"/>
      <c r="D461" s="52"/>
      <c r="E461" s="52"/>
      <c r="F461" s="118"/>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79"/>
      <c r="C462" s="52"/>
      <c r="D462" s="52"/>
      <c r="E462" s="52"/>
      <c r="F462" s="118"/>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79"/>
      <c r="C463" s="52"/>
      <c r="D463" s="52"/>
      <c r="E463" s="52"/>
      <c r="F463" s="118"/>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79"/>
      <c r="C464" s="52"/>
      <c r="D464" s="52"/>
      <c r="E464" s="52"/>
      <c r="F464" s="118"/>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79"/>
      <c r="C465" s="52"/>
      <c r="D465" s="52"/>
      <c r="E465" s="52"/>
      <c r="F465" s="118"/>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79"/>
      <c r="C466" s="52"/>
      <c r="D466" s="52"/>
      <c r="E466" s="52"/>
      <c r="F466" s="118"/>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79"/>
      <c r="C467" s="52"/>
      <c r="D467" s="52"/>
      <c r="E467" s="52"/>
      <c r="F467" s="118"/>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79"/>
      <c r="C468" s="52"/>
      <c r="D468" s="52"/>
      <c r="E468" s="52"/>
      <c r="F468" s="118"/>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79"/>
      <c r="C469" s="52"/>
      <c r="D469" s="52"/>
      <c r="E469" s="52"/>
      <c r="F469" s="118"/>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79"/>
      <c r="C470" s="52"/>
      <c r="D470" s="52"/>
      <c r="E470" s="52"/>
      <c r="F470" s="118"/>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79"/>
      <c r="C471" s="52"/>
      <c r="D471" s="52"/>
      <c r="E471" s="52"/>
      <c r="F471" s="118"/>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79"/>
      <c r="C472" s="52"/>
      <c r="D472" s="52"/>
      <c r="E472" s="52"/>
      <c r="F472" s="118"/>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79"/>
      <c r="C473" s="52"/>
      <c r="D473" s="52"/>
      <c r="E473" s="52"/>
      <c r="F473" s="118"/>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79"/>
      <c r="C474" s="52"/>
      <c r="D474" s="52"/>
      <c r="E474" s="52"/>
      <c r="F474" s="118"/>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79"/>
      <c r="C475" s="52"/>
      <c r="D475" s="52"/>
      <c r="E475" s="52"/>
      <c r="F475" s="118"/>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79"/>
      <c r="C476" s="52"/>
      <c r="D476" s="52"/>
      <c r="E476" s="52"/>
      <c r="F476" s="118"/>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79"/>
      <c r="C477" s="52"/>
      <c r="D477" s="52"/>
      <c r="E477" s="52"/>
      <c r="F477" s="118"/>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79"/>
      <c r="C478" s="52"/>
      <c r="D478" s="52"/>
      <c r="E478" s="52"/>
      <c r="F478" s="118"/>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79"/>
      <c r="C479" s="52"/>
      <c r="D479" s="52"/>
      <c r="E479" s="52"/>
      <c r="F479" s="118"/>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79"/>
      <c r="C480" s="52"/>
      <c r="D480" s="52"/>
      <c r="E480" s="52"/>
      <c r="F480" s="118"/>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79"/>
      <c r="C481" s="52"/>
      <c r="D481" s="52"/>
      <c r="E481" s="52"/>
      <c r="F481" s="118"/>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79"/>
      <c r="C482" s="52"/>
      <c r="D482" s="52"/>
      <c r="E482" s="52"/>
      <c r="F482" s="118"/>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79"/>
      <c r="C483" s="52"/>
      <c r="D483" s="52"/>
      <c r="E483" s="52"/>
      <c r="F483" s="118"/>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79"/>
      <c r="C484" s="52"/>
      <c r="D484" s="52"/>
      <c r="E484" s="52"/>
      <c r="F484" s="118"/>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79"/>
      <c r="C485" s="52"/>
      <c r="D485" s="52"/>
      <c r="E485" s="52"/>
      <c r="F485" s="118"/>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79"/>
      <c r="C486" s="52"/>
      <c r="D486" s="52"/>
      <c r="E486" s="52"/>
      <c r="F486" s="118"/>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79"/>
      <c r="C487" s="52"/>
      <c r="D487" s="52"/>
      <c r="E487" s="52"/>
      <c r="F487" s="118"/>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79"/>
      <c r="C488" s="52"/>
      <c r="D488" s="52"/>
      <c r="E488" s="52"/>
      <c r="F488" s="118"/>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79"/>
      <c r="C489" s="52"/>
      <c r="D489" s="52"/>
      <c r="E489" s="52"/>
      <c r="F489" s="118"/>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79"/>
      <c r="C490" s="52"/>
      <c r="D490" s="52"/>
      <c r="E490" s="52"/>
      <c r="F490" s="118"/>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79"/>
      <c r="C491" s="52"/>
      <c r="D491" s="52"/>
      <c r="E491" s="52"/>
      <c r="F491" s="118"/>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79"/>
      <c r="C492" s="52"/>
      <c r="D492" s="52"/>
      <c r="E492" s="52"/>
      <c r="F492" s="118"/>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79"/>
      <c r="C493" s="52"/>
      <c r="D493" s="52"/>
      <c r="E493" s="52"/>
      <c r="F493" s="118"/>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79"/>
      <c r="C494" s="52"/>
      <c r="D494" s="52"/>
      <c r="E494" s="52"/>
      <c r="F494" s="118"/>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79"/>
      <c r="C495" s="52"/>
      <c r="D495" s="52"/>
      <c r="E495" s="52"/>
      <c r="F495" s="118"/>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79"/>
      <c r="C496" s="52"/>
      <c r="D496" s="52"/>
      <c r="E496" s="52"/>
      <c r="F496" s="118"/>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79"/>
      <c r="C497" s="52"/>
      <c r="D497" s="52"/>
      <c r="E497" s="52"/>
      <c r="F497" s="118"/>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79"/>
      <c r="C498" s="52"/>
      <c r="D498" s="52"/>
      <c r="E498" s="52"/>
      <c r="F498" s="118"/>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79"/>
      <c r="C499" s="52"/>
      <c r="D499" s="52"/>
      <c r="E499" s="52"/>
      <c r="F499" s="118"/>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79"/>
      <c r="C500" s="52"/>
      <c r="D500" s="52"/>
      <c r="E500" s="52"/>
      <c r="F500" s="118"/>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79"/>
      <c r="C501" s="52"/>
      <c r="D501" s="52"/>
      <c r="E501" s="52"/>
      <c r="F501" s="118"/>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79"/>
      <c r="C502" s="52"/>
      <c r="D502" s="52"/>
      <c r="E502" s="52"/>
      <c r="F502" s="118"/>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79"/>
      <c r="C503" s="52"/>
      <c r="D503" s="52"/>
      <c r="E503" s="52"/>
      <c r="F503" s="118"/>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79"/>
      <c r="C504" s="52"/>
      <c r="D504" s="52"/>
      <c r="E504" s="52"/>
      <c r="F504" s="118"/>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79"/>
      <c r="C505" s="52"/>
      <c r="D505" s="52"/>
      <c r="E505" s="52"/>
      <c r="F505" s="118"/>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79"/>
      <c r="C506" s="52"/>
      <c r="D506" s="52"/>
      <c r="E506" s="52"/>
      <c r="F506" s="118"/>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79"/>
      <c r="C507" s="52"/>
      <c r="D507" s="52"/>
      <c r="E507" s="52"/>
      <c r="F507" s="118"/>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79"/>
      <c r="C508" s="52"/>
      <c r="D508" s="52"/>
      <c r="E508" s="52"/>
      <c r="F508" s="118"/>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79"/>
      <c r="C509" s="52"/>
      <c r="D509" s="52"/>
      <c r="E509" s="52"/>
      <c r="F509" s="118"/>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79"/>
      <c r="C510" s="52"/>
      <c r="D510" s="52"/>
      <c r="E510" s="52"/>
      <c r="F510" s="118"/>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79"/>
      <c r="C511" s="52"/>
      <c r="D511" s="52"/>
      <c r="E511" s="52"/>
      <c r="F511" s="118"/>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79"/>
      <c r="C512" s="52"/>
      <c r="D512" s="52"/>
      <c r="E512" s="52"/>
      <c r="F512" s="118"/>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79"/>
      <c r="C513" s="52"/>
      <c r="D513" s="52"/>
      <c r="E513" s="52"/>
      <c r="F513" s="118"/>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79"/>
      <c r="C514" s="52"/>
      <c r="D514" s="52"/>
      <c r="E514" s="52"/>
      <c r="F514" s="118"/>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79"/>
      <c r="C515" s="52"/>
      <c r="D515" s="52"/>
      <c r="E515" s="52"/>
      <c r="F515" s="118"/>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79"/>
      <c r="C516" s="52"/>
      <c r="D516" s="52"/>
      <c r="E516" s="52"/>
      <c r="F516" s="118"/>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79"/>
      <c r="C517" s="52"/>
      <c r="D517" s="52"/>
      <c r="E517" s="52"/>
      <c r="F517" s="118"/>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79"/>
      <c r="C518" s="52"/>
      <c r="D518" s="52"/>
      <c r="E518" s="52"/>
      <c r="F518" s="118"/>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79"/>
      <c r="C519" s="52"/>
      <c r="D519" s="52"/>
      <c r="E519" s="52"/>
      <c r="F519" s="118"/>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79"/>
      <c r="C520" s="52"/>
      <c r="D520" s="52"/>
      <c r="E520" s="52"/>
      <c r="F520" s="118"/>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79"/>
      <c r="C521" s="52"/>
      <c r="D521" s="52"/>
      <c r="E521" s="52"/>
      <c r="F521" s="118"/>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79"/>
      <c r="C522" s="52"/>
      <c r="D522" s="52"/>
      <c r="E522" s="52"/>
      <c r="F522" s="118"/>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79"/>
      <c r="C523" s="52"/>
      <c r="D523" s="52"/>
      <c r="E523" s="52"/>
      <c r="F523" s="118"/>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79"/>
      <c r="C524" s="52"/>
      <c r="D524" s="52"/>
      <c r="E524" s="52"/>
      <c r="F524" s="118"/>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79"/>
      <c r="C525" s="52"/>
      <c r="D525" s="52"/>
      <c r="E525" s="52"/>
      <c r="F525" s="118"/>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79"/>
      <c r="C526" s="52"/>
      <c r="D526" s="52"/>
      <c r="E526" s="52"/>
      <c r="F526" s="118"/>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79"/>
      <c r="C527" s="52"/>
      <c r="D527" s="52"/>
      <c r="E527" s="52"/>
      <c r="F527" s="118"/>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79"/>
      <c r="C528" s="52"/>
      <c r="D528" s="52"/>
      <c r="E528" s="52"/>
      <c r="F528" s="118"/>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79"/>
      <c r="C529" s="52"/>
      <c r="D529" s="52"/>
      <c r="E529" s="52"/>
      <c r="F529" s="118"/>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79"/>
      <c r="C530" s="52"/>
      <c r="D530" s="52"/>
      <c r="E530" s="52"/>
      <c r="F530" s="118"/>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79"/>
      <c r="C531" s="52"/>
      <c r="D531" s="52"/>
      <c r="E531" s="52"/>
      <c r="F531" s="118"/>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79"/>
      <c r="C532" s="52"/>
      <c r="D532" s="52"/>
      <c r="E532" s="52"/>
      <c r="F532" s="118"/>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79"/>
      <c r="C533" s="52"/>
      <c r="D533" s="52"/>
      <c r="E533" s="52"/>
      <c r="F533" s="118"/>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79"/>
      <c r="C534" s="52"/>
      <c r="D534" s="52"/>
      <c r="E534" s="52"/>
      <c r="F534" s="118"/>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79"/>
      <c r="C535" s="52"/>
      <c r="D535" s="52"/>
      <c r="E535" s="52"/>
      <c r="F535" s="118"/>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79"/>
      <c r="C536" s="52"/>
      <c r="D536" s="52"/>
      <c r="E536" s="52"/>
      <c r="F536" s="118"/>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79"/>
      <c r="C537" s="52"/>
      <c r="D537" s="52"/>
      <c r="E537" s="52"/>
      <c r="F537" s="118"/>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79"/>
      <c r="C538" s="52"/>
      <c r="D538" s="52"/>
      <c r="E538" s="52"/>
      <c r="F538" s="118"/>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79"/>
      <c r="C539" s="52"/>
      <c r="D539" s="52"/>
      <c r="E539" s="52"/>
      <c r="F539" s="118"/>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79"/>
      <c r="C540" s="52"/>
      <c r="D540" s="52"/>
      <c r="E540" s="52"/>
      <c r="F540" s="118"/>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79"/>
      <c r="C541" s="52"/>
      <c r="D541" s="52"/>
      <c r="E541" s="52"/>
      <c r="F541" s="118"/>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79"/>
      <c r="C542" s="52"/>
      <c r="D542" s="52"/>
      <c r="E542" s="52"/>
      <c r="F542" s="118"/>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79"/>
      <c r="C543" s="52"/>
      <c r="D543" s="52"/>
      <c r="E543" s="52"/>
      <c r="F543" s="118"/>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79"/>
      <c r="C544" s="52"/>
      <c r="D544" s="52"/>
      <c r="E544" s="52"/>
      <c r="F544" s="118"/>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79"/>
      <c r="C545" s="52"/>
      <c r="D545" s="52"/>
      <c r="E545" s="52"/>
      <c r="F545" s="118"/>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79"/>
      <c r="C546" s="52"/>
      <c r="D546" s="52"/>
      <c r="E546" s="52"/>
      <c r="F546" s="118"/>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79"/>
      <c r="C547" s="52"/>
      <c r="D547" s="52"/>
      <c r="E547" s="52"/>
      <c r="F547" s="118"/>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79"/>
      <c r="C548" s="52"/>
      <c r="D548" s="52"/>
      <c r="E548" s="52"/>
      <c r="F548" s="118"/>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79"/>
      <c r="C549" s="52"/>
      <c r="D549" s="52"/>
      <c r="E549" s="52"/>
      <c r="F549" s="118"/>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79"/>
      <c r="C550" s="52"/>
      <c r="D550" s="52"/>
      <c r="E550" s="52"/>
      <c r="F550" s="118"/>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79"/>
      <c r="C551" s="52"/>
      <c r="D551" s="52"/>
      <c r="E551" s="52"/>
      <c r="F551" s="118"/>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79"/>
      <c r="C552" s="52"/>
      <c r="D552" s="52"/>
      <c r="E552" s="52"/>
      <c r="F552" s="118"/>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79"/>
      <c r="C553" s="52"/>
      <c r="D553" s="52"/>
      <c r="E553" s="52"/>
      <c r="F553" s="118"/>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79"/>
      <c r="C554" s="52"/>
      <c r="D554" s="52"/>
      <c r="E554" s="52"/>
      <c r="F554" s="118"/>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79"/>
      <c r="C555" s="52"/>
      <c r="D555" s="52"/>
      <c r="E555" s="52"/>
      <c r="F555" s="118"/>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79"/>
      <c r="C556" s="52"/>
      <c r="D556" s="52"/>
      <c r="E556" s="52"/>
      <c r="F556" s="118"/>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79"/>
      <c r="C557" s="52"/>
      <c r="D557" s="52"/>
      <c r="E557" s="52"/>
      <c r="F557" s="118"/>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79"/>
      <c r="C558" s="52"/>
      <c r="D558" s="52"/>
      <c r="E558" s="52"/>
      <c r="F558" s="118"/>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79"/>
      <c r="C559" s="52"/>
      <c r="D559" s="52"/>
      <c r="E559" s="52"/>
      <c r="F559" s="118"/>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79"/>
      <c r="C560" s="52"/>
      <c r="D560" s="52"/>
      <c r="E560" s="52"/>
      <c r="F560" s="118"/>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79"/>
      <c r="C561" s="52"/>
      <c r="D561" s="52"/>
      <c r="E561" s="52"/>
      <c r="F561" s="118"/>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79"/>
      <c r="C562" s="52"/>
      <c r="D562" s="52"/>
      <c r="E562" s="52"/>
      <c r="F562" s="118"/>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79"/>
      <c r="C563" s="52"/>
      <c r="D563" s="52"/>
      <c r="E563" s="52"/>
      <c r="F563" s="118"/>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79"/>
      <c r="C564" s="52"/>
      <c r="D564" s="52"/>
      <c r="E564" s="52"/>
      <c r="F564" s="118"/>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79"/>
      <c r="C565" s="52"/>
      <c r="D565" s="52"/>
      <c r="E565" s="52"/>
      <c r="F565" s="118"/>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79"/>
      <c r="C566" s="52"/>
      <c r="D566" s="52"/>
      <c r="E566" s="52"/>
      <c r="F566" s="118"/>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79"/>
      <c r="C567" s="52"/>
      <c r="D567" s="52"/>
      <c r="E567" s="52"/>
      <c r="F567" s="118"/>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79"/>
      <c r="C568" s="52"/>
      <c r="D568" s="52"/>
      <c r="E568" s="52"/>
      <c r="F568" s="118"/>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79"/>
      <c r="C569" s="52"/>
      <c r="D569" s="52"/>
      <c r="E569" s="52"/>
      <c r="F569" s="118"/>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79"/>
      <c r="C570" s="52"/>
      <c r="D570" s="52"/>
      <c r="E570" s="52"/>
      <c r="F570" s="118"/>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79"/>
      <c r="C571" s="52"/>
      <c r="D571" s="52"/>
      <c r="E571" s="52"/>
      <c r="F571" s="118"/>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79"/>
      <c r="C572" s="52"/>
      <c r="D572" s="52"/>
      <c r="E572" s="52"/>
      <c r="F572" s="118"/>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79"/>
      <c r="C573" s="52"/>
      <c r="D573" s="52"/>
      <c r="E573" s="52"/>
      <c r="F573" s="118"/>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79"/>
      <c r="C574" s="52"/>
      <c r="D574" s="52"/>
      <c r="E574" s="52"/>
      <c r="F574" s="118"/>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79"/>
      <c r="C575" s="52"/>
      <c r="D575" s="52"/>
      <c r="E575" s="52"/>
      <c r="F575" s="118"/>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79"/>
      <c r="C576" s="52"/>
      <c r="D576" s="52"/>
      <c r="E576" s="52"/>
      <c r="F576" s="118"/>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79"/>
      <c r="C577" s="52"/>
      <c r="D577" s="52"/>
      <c r="E577" s="52"/>
      <c r="F577" s="118"/>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79"/>
      <c r="C578" s="52"/>
      <c r="D578" s="52"/>
      <c r="E578" s="52"/>
      <c r="F578" s="118"/>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79"/>
      <c r="C579" s="52"/>
      <c r="D579" s="52"/>
      <c r="E579" s="52"/>
      <c r="F579" s="118"/>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79"/>
      <c r="C580" s="52"/>
      <c r="D580" s="52"/>
      <c r="E580" s="52"/>
      <c r="F580" s="118"/>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79"/>
      <c r="C581" s="52"/>
      <c r="D581" s="52"/>
      <c r="E581" s="52"/>
      <c r="F581" s="118"/>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79"/>
      <c r="C582" s="52"/>
      <c r="D582" s="52"/>
      <c r="E582" s="52"/>
      <c r="F582" s="118"/>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79"/>
      <c r="C583" s="52"/>
      <c r="D583" s="52"/>
      <c r="E583" s="52"/>
      <c r="F583" s="118"/>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79"/>
      <c r="C584" s="52"/>
      <c r="D584" s="52"/>
      <c r="E584" s="52"/>
      <c r="F584" s="118"/>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79"/>
      <c r="C585" s="52"/>
      <c r="D585" s="52"/>
      <c r="E585" s="52"/>
      <c r="F585" s="118"/>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79"/>
      <c r="C586" s="52"/>
      <c r="D586" s="52"/>
      <c r="E586" s="52"/>
      <c r="F586" s="118"/>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79"/>
      <c r="C587" s="52"/>
      <c r="D587" s="52"/>
      <c r="E587" s="52"/>
      <c r="F587" s="118"/>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79"/>
      <c r="C588" s="52"/>
      <c r="D588" s="52"/>
      <c r="E588" s="52"/>
      <c r="F588" s="118"/>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79"/>
      <c r="C589" s="52"/>
      <c r="D589" s="52"/>
      <c r="E589" s="52"/>
      <c r="F589" s="118"/>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79"/>
      <c r="C590" s="52"/>
      <c r="D590" s="52"/>
      <c r="E590" s="52"/>
      <c r="F590" s="118"/>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79"/>
      <c r="C591" s="52"/>
      <c r="D591" s="52"/>
      <c r="E591" s="52"/>
      <c r="F591" s="118"/>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79"/>
      <c r="C592" s="52"/>
      <c r="D592" s="52"/>
      <c r="E592" s="52"/>
      <c r="F592" s="118"/>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79"/>
      <c r="C593" s="52"/>
      <c r="D593" s="52"/>
      <c r="E593" s="52"/>
      <c r="F593" s="118"/>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79"/>
      <c r="C594" s="52"/>
      <c r="D594" s="52"/>
      <c r="E594" s="52"/>
      <c r="F594" s="118"/>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79"/>
      <c r="C595" s="52"/>
      <c r="D595" s="52"/>
      <c r="E595" s="52"/>
      <c r="F595" s="118"/>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79"/>
      <c r="C596" s="52"/>
      <c r="D596" s="52"/>
      <c r="E596" s="52"/>
      <c r="F596" s="118"/>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79"/>
      <c r="C597" s="52"/>
      <c r="D597" s="52"/>
      <c r="E597" s="52"/>
      <c r="F597" s="118"/>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79"/>
      <c r="C598" s="52"/>
      <c r="D598" s="52"/>
      <c r="E598" s="52"/>
      <c r="F598" s="118"/>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79"/>
      <c r="C599" s="52"/>
      <c r="D599" s="52"/>
      <c r="E599" s="52"/>
      <c r="F599" s="118"/>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79"/>
      <c r="C600" s="52"/>
      <c r="D600" s="52"/>
      <c r="E600" s="52"/>
      <c r="F600" s="118"/>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79"/>
      <c r="C601" s="52"/>
      <c r="D601" s="52"/>
      <c r="E601" s="52"/>
      <c r="F601" s="118"/>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79"/>
      <c r="C602" s="52"/>
      <c r="D602" s="52"/>
      <c r="E602" s="52"/>
      <c r="F602" s="118"/>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79"/>
      <c r="C603" s="52"/>
      <c r="D603" s="52"/>
      <c r="E603" s="52"/>
      <c r="F603" s="118"/>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79"/>
      <c r="C604" s="52"/>
      <c r="D604" s="52"/>
      <c r="E604" s="52"/>
      <c r="F604" s="118"/>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79"/>
      <c r="C605" s="52"/>
      <c r="D605" s="52"/>
      <c r="E605" s="52"/>
      <c r="F605" s="118"/>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79"/>
      <c r="C606" s="52"/>
      <c r="D606" s="52"/>
      <c r="E606" s="52"/>
      <c r="F606" s="118"/>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79"/>
      <c r="C607" s="52"/>
      <c r="D607" s="52"/>
      <c r="E607" s="52"/>
      <c r="F607" s="118"/>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79"/>
      <c r="C608" s="52"/>
      <c r="D608" s="52"/>
      <c r="E608" s="52"/>
      <c r="F608" s="118"/>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79"/>
      <c r="C609" s="52"/>
      <c r="D609" s="52"/>
      <c r="E609" s="52"/>
      <c r="F609" s="118"/>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79"/>
      <c r="C610" s="52"/>
      <c r="D610" s="52"/>
      <c r="E610" s="52"/>
      <c r="F610" s="118"/>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79"/>
      <c r="C611" s="52"/>
      <c r="D611" s="52"/>
      <c r="E611" s="52"/>
      <c r="F611" s="118"/>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79"/>
      <c r="C612" s="52"/>
      <c r="D612" s="52"/>
      <c r="E612" s="52"/>
      <c r="F612" s="118"/>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79"/>
      <c r="C613" s="52"/>
      <c r="D613" s="52"/>
      <c r="E613" s="52"/>
      <c r="F613" s="118"/>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79"/>
      <c r="C614" s="52"/>
      <c r="D614" s="52"/>
      <c r="E614" s="52"/>
      <c r="F614" s="118"/>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79"/>
      <c r="C615" s="52"/>
      <c r="D615" s="52"/>
      <c r="E615" s="52"/>
      <c r="F615" s="118"/>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79"/>
      <c r="C616" s="52"/>
      <c r="D616" s="52"/>
      <c r="E616" s="52"/>
      <c r="F616" s="118"/>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79"/>
      <c r="C617" s="52"/>
      <c r="D617" s="52"/>
      <c r="E617" s="52"/>
      <c r="F617" s="118"/>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79"/>
      <c r="C618" s="52"/>
      <c r="D618" s="52"/>
      <c r="E618" s="52"/>
      <c r="F618" s="118"/>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79"/>
      <c r="C619" s="52"/>
      <c r="D619" s="52"/>
      <c r="E619" s="52"/>
      <c r="F619" s="118"/>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79"/>
      <c r="C620" s="52"/>
      <c r="D620" s="52"/>
      <c r="E620" s="52"/>
      <c r="F620" s="118"/>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79"/>
      <c r="C621" s="52"/>
      <c r="D621" s="52"/>
      <c r="E621" s="52"/>
      <c r="F621" s="118"/>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79"/>
      <c r="C622" s="52"/>
      <c r="D622" s="52"/>
      <c r="E622" s="52"/>
      <c r="F622" s="118"/>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79"/>
      <c r="C623" s="52"/>
      <c r="D623" s="52"/>
      <c r="E623" s="52"/>
      <c r="F623" s="118"/>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79"/>
      <c r="C624" s="52"/>
      <c r="D624" s="52"/>
      <c r="E624" s="52"/>
      <c r="F624" s="118"/>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79"/>
      <c r="C625" s="52"/>
      <c r="D625" s="52"/>
      <c r="E625" s="52"/>
      <c r="F625" s="118"/>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79"/>
      <c r="C626" s="52"/>
      <c r="D626" s="52"/>
      <c r="E626" s="52"/>
      <c r="F626" s="118"/>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79"/>
      <c r="C627" s="52"/>
      <c r="D627" s="52"/>
      <c r="E627" s="52"/>
      <c r="F627" s="118"/>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79"/>
      <c r="C628" s="52"/>
      <c r="D628" s="52"/>
      <c r="E628" s="52"/>
      <c r="F628" s="118"/>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79"/>
      <c r="C629" s="52"/>
      <c r="D629" s="52"/>
      <c r="E629" s="52"/>
      <c r="F629" s="118"/>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79"/>
      <c r="C630" s="52"/>
      <c r="D630" s="52"/>
      <c r="E630" s="52"/>
      <c r="F630" s="118"/>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79"/>
      <c r="C631" s="52"/>
      <c r="D631" s="52"/>
      <c r="E631" s="52"/>
      <c r="F631" s="118"/>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79"/>
      <c r="C632" s="52"/>
      <c r="D632" s="52"/>
      <c r="E632" s="52"/>
      <c r="F632" s="118"/>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79"/>
      <c r="C633" s="52"/>
      <c r="D633" s="52"/>
      <c r="E633" s="52"/>
      <c r="F633" s="118"/>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79"/>
      <c r="C634" s="52"/>
      <c r="D634" s="52"/>
      <c r="E634" s="52"/>
      <c r="F634" s="118"/>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79"/>
      <c r="C635" s="52"/>
      <c r="D635" s="52"/>
      <c r="E635" s="52"/>
      <c r="F635" s="118"/>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79"/>
      <c r="C636" s="52"/>
      <c r="D636" s="52"/>
      <c r="E636" s="52"/>
      <c r="F636" s="118"/>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79"/>
      <c r="C637" s="52"/>
      <c r="D637" s="52"/>
      <c r="E637" s="52"/>
      <c r="F637" s="118"/>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79"/>
      <c r="C638" s="52"/>
      <c r="D638" s="52"/>
      <c r="E638" s="52"/>
      <c r="F638" s="118"/>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79"/>
      <c r="C639" s="52"/>
      <c r="D639" s="52"/>
      <c r="E639" s="52"/>
      <c r="F639" s="118"/>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79"/>
      <c r="C640" s="52"/>
      <c r="D640" s="52"/>
      <c r="E640" s="52"/>
      <c r="F640" s="118"/>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79"/>
      <c r="C641" s="52"/>
      <c r="D641" s="52"/>
      <c r="E641" s="52"/>
      <c r="F641" s="118"/>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79"/>
      <c r="C642" s="52"/>
      <c r="D642" s="52"/>
      <c r="E642" s="52"/>
      <c r="F642" s="118"/>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79"/>
      <c r="C643" s="52"/>
      <c r="D643" s="52"/>
      <c r="E643" s="52"/>
      <c r="F643" s="118"/>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79"/>
      <c r="C644" s="52"/>
      <c r="D644" s="52"/>
      <c r="E644" s="52"/>
      <c r="F644" s="118"/>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79"/>
      <c r="C645" s="52"/>
      <c r="D645" s="52"/>
      <c r="E645" s="52"/>
      <c r="F645" s="118"/>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79"/>
      <c r="C646" s="52"/>
      <c r="D646" s="52"/>
      <c r="E646" s="52"/>
      <c r="F646" s="118"/>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79"/>
      <c r="C647" s="52"/>
      <c r="D647" s="52"/>
      <c r="E647" s="52"/>
      <c r="F647" s="118"/>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79"/>
      <c r="C648" s="52"/>
      <c r="D648" s="52"/>
      <c r="E648" s="52"/>
      <c r="F648" s="118"/>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79"/>
      <c r="C649" s="52"/>
      <c r="D649" s="52"/>
      <c r="E649" s="52"/>
      <c r="F649" s="118"/>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79"/>
      <c r="C650" s="52"/>
      <c r="D650" s="52"/>
      <c r="E650" s="52"/>
      <c r="F650" s="118"/>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79"/>
      <c r="C651" s="52"/>
      <c r="D651" s="52"/>
      <c r="E651" s="52"/>
      <c r="F651" s="118"/>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79"/>
      <c r="C652" s="52"/>
      <c r="D652" s="52"/>
      <c r="E652" s="52"/>
      <c r="F652" s="118"/>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79"/>
      <c r="C653" s="52"/>
      <c r="D653" s="52"/>
      <c r="E653" s="52"/>
      <c r="F653" s="118"/>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79"/>
      <c r="C654" s="52"/>
      <c r="D654" s="52"/>
      <c r="E654" s="52"/>
      <c r="F654" s="118"/>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79"/>
      <c r="C655" s="52"/>
      <c r="D655" s="52"/>
      <c r="E655" s="52"/>
      <c r="F655" s="118"/>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79"/>
      <c r="C656" s="52"/>
      <c r="D656" s="52"/>
      <c r="E656" s="52"/>
      <c r="F656" s="118"/>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79"/>
      <c r="C657" s="52"/>
      <c r="D657" s="52"/>
      <c r="E657" s="52"/>
      <c r="F657" s="118"/>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79"/>
      <c r="C658" s="52"/>
      <c r="D658" s="52"/>
      <c r="E658" s="52"/>
      <c r="F658" s="118"/>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79"/>
      <c r="C659" s="52"/>
      <c r="D659" s="52"/>
      <c r="E659" s="52"/>
      <c r="F659" s="118"/>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79"/>
      <c r="C660" s="52"/>
      <c r="D660" s="52"/>
      <c r="E660" s="52"/>
      <c r="F660" s="118"/>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79"/>
      <c r="C661" s="52"/>
      <c r="D661" s="52"/>
      <c r="E661" s="52"/>
      <c r="F661" s="118"/>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79"/>
      <c r="C662" s="52"/>
      <c r="D662" s="52"/>
      <c r="E662" s="52"/>
      <c r="F662" s="118"/>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79"/>
      <c r="C663" s="52"/>
      <c r="D663" s="52"/>
      <c r="E663" s="52"/>
      <c r="F663" s="118"/>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79"/>
      <c r="C664" s="52"/>
      <c r="D664" s="52"/>
      <c r="E664" s="52"/>
      <c r="F664" s="118"/>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79"/>
      <c r="C665" s="52"/>
      <c r="D665" s="52"/>
      <c r="E665" s="52"/>
      <c r="F665" s="118"/>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79"/>
      <c r="C666" s="52"/>
      <c r="D666" s="52"/>
      <c r="E666" s="52"/>
      <c r="F666" s="118"/>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79"/>
      <c r="C667" s="52"/>
      <c r="D667" s="52"/>
      <c r="E667" s="52"/>
      <c r="F667" s="118"/>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79"/>
      <c r="C668" s="52"/>
      <c r="D668" s="52"/>
      <c r="E668" s="52"/>
      <c r="F668" s="118"/>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79"/>
      <c r="C669" s="52"/>
      <c r="D669" s="52"/>
      <c r="E669" s="52"/>
      <c r="F669" s="118"/>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79"/>
      <c r="C670" s="52"/>
      <c r="D670" s="52"/>
      <c r="E670" s="52"/>
      <c r="F670" s="118"/>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79"/>
      <c r="C671" s="52"/>
      <c r="D671" s="52"/>
      <c r="E671" s="52"/>
      <c r="F671" s="118"/>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79"/>
      <c r="C672" s="52"/>
      <c r="D672" s="52"/>
      <c r="E672" s="52"/>
      <c r="F672" s="118"/>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79"/>
      <c r="C673" s="52"/>
      <c r="D673" s="52"/>
      <c r="E673" s="52"/>
      <c r="F673" s="118"/>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79"/>
      <c r="C674" s="52"/>
      <c r="D674" s="52"/>
      <c r="E674" s="52"/>
      <c r="F674" s="118"/>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79"/>
      <c r="C675" s="52"/>
      <c r="D675" s="52"/>
      <c r="E675" s="52"/>
      <c r="F675" s="118"/>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79"/>
      <c r="C676" s="52"/>
      <c r="D676" s="52"/>
      <c r="E676" s="52"/>
      <c r="F676" s="118"/>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79"/>
      <c r="C677" s="52"/>
      <c r="D677" s="52"/>
      <c r="E677" s="52"/>
      <c r="F677" s="118"/>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79"/>
      <c r="C678" s="52"/>
      <c r="D678" s="52"/>
      <c r="E678" s="52"/>
      <c r="F678" s="118"/>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79"/>
      <c r="C679" s="52"/>
      <c r="D679" s="52"/>
      <c r="E679" s="52"/>
      <c r="F679" s="118"/>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79"/>
      <c r="C680" s="52"/>
      <c r="D680" s="52"/>
      <c r="E680" s="52"/>
      <c r="F680" s="118"/>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79"/>
      <c r="C681" s="52"/>
      <c r="D681" s="52"/>
      <c r="E681" s="52"/>
      <c r="F681" s="118"/>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79"/>
      <c r="C682" s="52"/>
      <c r="D682" s="52"/>
      <c r="E682" s="52"/>
      <c r="F682" s="118"/>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79"/>
      <c r="C683" s="52"/>
      <c r="D683" s="52"/>
      <c r="E683" s="52"/>
      <c r="F683" s="118"/>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79"/>
      <c r="C684" s="52"/>
      <c r="D684" s="52"/>
      <c r="E684" s="52"/>
      <c r="F684" s="118"/>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79"/>
      <c r="C685" s="52"/>
      <c r="D685" s="52"/>
      <c r="E685" s="52"/>
      <c r="F685" s="118"/>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79"/>
      <c r="C686" s="52"/>
      <c r="D686" s="52"/>
      <c r="E686" s="52"/>
      <c r="F686" s="118"/>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79"/>
      <c r="C687" s="52"/>
      <c r="D687" s="52"/>
      <c r="E687" s="52"/>
      <c r="F687" s="118"/>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79"/>
      <c r="C688" s="52"/>
      <c r="D688" s="52"/>
      <c r="E688" s="52"/>
      <c r="F688" s="118"/>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79"/>
      <c r="C689" s="52"/>
      <c r="D689" s="52"/>
      <c r="E689" s="52"/>
      <c r="F689" s="118"/>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79"/>
      <c r="C690" s="52"/>
      <c r="D690" s="52"/>
      <c r="E690" s="52"/>
      <c r="F690" s="118"/>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79"/>
      <c r="C691" s="52"/>
      <c r="D691" s="52"/>
      <c r="E691" s="52"/>
      <c r="F691" s="118"/>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79"/>
      <c r="C692" s="52"/>
      <c r="D692" s="52"/>
      <c r="E692" s="52"/>
      <c r="F692" s="118"/>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79"/>
      <c r="C693" s="52"/>
      <c r="D693" s="52"/>
      <c r="E693" s="52"/>
      <c r="F693" s="118"/>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79"/>
      <c r="C694" s="52"/>
      <c r="D694" s="52"/>
      <c r="E694" s="52"/>
      <c r="F694" s="118"/>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79"/>
      <c r="C695" s="52"/>
      <c r="D695" s="52"/>
      <c r="E695" s="52"/>
      <c r="F695" s="118"/>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79"/>
      <c r="C696" s="52"/>
      <c r="D696" s="52"/>
      <c r="E696" s="52"/>
      <c r="F696" s="118"/>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79"/>
      <c r="C697" s="52"/>
      <c r="D697" s="52"/>
      <c r="E697" s="52"/>
      <c r="F697" s="118"/>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79"/>
      <c r="C698" s="52"/>
      <c r="D698" s="52"/>
      <c r="E698" s="52"/>
      <c r="F698" s="118"/>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79"/>
      <c r="C699" s="52"/>
      <c r="D699" s="52"/>
      <c r="E699" s="52"/>
      <c r="F699" s="118"/>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79"/>
      <c r="C700" s="52"/>
      <c r="D700" s="52"/>
      <c r="E700" s="52"/>
      <c r="F700" s="118"/>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79"/>
      <c r="C701" s="52"/>
      <c r="D701" s="52"/>
      <c r="E701" s="52"/>
      <c r="F701" s="118"/>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79"/>
      <c r="C702" s="52"/>
      <c r="D702" s="52"/>
      <c r="E702" s="52"/>
      <c r="F702" s="118"/>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79"/>
      <c r="C703" s="52"/>
      <c r="D703" s="52"/>
      <c r="E703" s="52"/>
      <c r="F703" s="118"/>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79"/>
      <c r="C704" s="52"/>
      <c r="D704" s="52"/>
      <c r="E704" s="52"/>
      <c r="F704" s="118"/>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79"/>
      <c r="C705" s="52"/>
      <c r="D705" s="52"/>
      <c r="E705" s="52"/>
      <c r="F705" s="118"/>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79"/>
      <c r="C706" s="52"/>
      <c r="D706" s="52"/>
      <c r="E706" s="52"/>
      <c r="F706" s="118"/>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79"/>
      <c r="C707" s="52"/>
      <c r="D707" s="52"/>
      <c r="E707" s="52"/>
      <c r="F707" s="118"/>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79"/>
      <c r="C708" s="52"/>
      <c r="D708" s="52"/>
      <c r="E708" s="52"/>
      <c r="F708" s="118"/>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79"/>
      <c r="C709" s="52"/>
      <c r="D709" s="52"/>
      <c r="E709" s="52"/>
      <c r="F709" s="118"/>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79"/>
      <c r="C710" s="52"/>
      <c r="D710" s="52"/>
      <c r="E710" s="52"/>
      <c r="F710" s="118"/>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79"/>
      <c r="C711" s="52"/>
      <c r="D711" s="52"/>
      <c r="E711" s="52"/>
      <c r="F711" s="118"/>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79"/>
      <c r="C712" s="52"/>
      <c r="D712" s="52"/>
      <c r="E712" s="52"/>
      <c r="F712" s="118"/>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79"/>
      <c r="C713" s="52"/>
      <c r="D713" s="52"/>
      <c r="E713" s="52"/>
      <c r="F713" s="118"/>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79"/>
      <c r="C714" s="52"/>
      <c r="D714" s="52"/>
      <c r="E714" s="52"/>
      <c r="F714" s="118"/>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79"/>
      <c r="C715" s="52"/>
      <c r="D715" s="52"/>
      <c r="E715" s="52"/>
      <c r="F715" s="118"/>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79"/>
      <c r="C716" s="52"/>
      <c r="D716" s="52"/>
      <c r="E716" s="52"/>
      <c r="F716" s="118"/>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79"/>
      <c r="C717" s="52"/>
      <c r="D717" s="52"/>
      <c r="E717" s="52"/>
      <c r="F717" s="118"/>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79"/>
      <c r="C718" s="52"/>
      <c r="D718" s="52"/>
      <c r="E718" s="52"/>
      <c r="F718" s="118"/>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79"/>
      <c r="C719" s="52"/>
      <c r="D719" s="52"/>
      <c r="E719" s="52"/>
      <c r="F719" s="118"/>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79"/>
      <c r="C720" s="52"/>
      <c r="D720" s="52"/>
      <c r="E720" s="52"/>
      <c r="F720" s="118"/>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79"/>
      <c r="C721" s="52"/>
      <c r="D721" s="52"/>
      <c r="E721" s="52"/>
      <c r="F721" s="118"/>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79"/>
      <c r="C722" s="52"/>
      <c r="D722" s="52"/>
      <c r="E722" s="52"/>
      <c r="F722" s="118"/>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79"/>
      <c r="C723" s="52"/>
      <c r="D723" s="52"/>
      <c r="E723" s="52"/>
      <c r="F723" s="118"/>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79"/>
      <c r="C724" s="52"/>
      <c r="D724" s="52"/>
      <c r="E724" s="52"/>
      <c r="F724" s="118"/>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79"/>
      <c r="C725" s="52"/>
      <c r="D725" s="52"/>
      <c r="E725" s="52"/>
      <c r="F725" s="118"/>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79"/>
      <c r="C726" s="52"/>
      <c r="D726" s="52"/>
      <c r="E726" s="52"/>
      <c r="F726" s="118"/>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79"/>
      <c r="C727" s="52"/>
      <c r="D727" s="52"/>
      <c r="E727" s="52"/>
      <c r="F727" s="118"/>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79"/>
      <c r="C728" s="52"/>
      <c r="D728" s="52"/>
      <c r="E728" s="52"/>
      <c r="F728" s="118"/>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79"/>
      <c r="C729" s="52"/>
      <c r="D729" s="52"/>
      <c r="E729" s="52"/>
      <c r="F729" s="118"/>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79"/>
      <c r="C730" s="52"/>
      <c r="D730" s="52"/>
      <c r="E730" s="52"/>
      <c r="F730" s="118"/>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79"/>
      <c r="C731" s="52"/>
      <c r="D731" s="52"/>
      <c r="E731" s="52"/>
      <c r="F731" s="118"/>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79"/>
      <c r="C732" s="52"/>
      <c r="D732" s="52"/>
      <c r="E732" s="52"/>
      <c r="F732" s="118"/>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79"/>
      <c r="C733" s="52"/>
      <c r="D733" s="52"/>
      <c r="E733" s="52"/>
      <c r="F733" s="118"/>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79"/>
      <c r="C734" s="52"/>
      <c r="D734" s="52"/>
      <c r="E734" s="52"/>
      <c r="F734" s="118"/>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79"/>
      <c r="C735" s="52"/>
      <c r="D735" s="52"/>
      <c r="E735" s="52"/>
      <c r="F735" s="118"/>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79"/>
      <c r="C736" s="52"/>
      <c r="D736" s="52"/>
      <c r="E736" s="52"/>
      <c r="F736" s="118"/>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79"/>
      <c r="C737" s="52"/>
      <c r="D737" s="52"/>
      <c r="E737" s="52"/>
      <c r="F737" s="118"/>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79"/>
      <c r="C738" s="52"/>
      <c r="D738" s="52"/>
      <c r="E738" s="52"/>
      <c r="F738" s="118"/>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79"/>
      <c r="C739" s="52"/>
      <c r="D739" s="52"/>
      <c r="E739" s="52"/>
      <c r="F739" s="118"/>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79"/>
      <c r="C740" s="52"/>
      <c r="D740" s="52"/>
      <c r="E740" s="52"/>
      <c r="F740" s="118"/>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79"/>
      <c r="C741" s="52"/>
      <c r="D741" s="52"/>
      <c r="E741" s="52"/>
      <c r="F741" s="118"/>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79"/>
      <c r="C742" s="52"/>
      <c r="D742" s="52"/>
      <c r="E742" s="52"/>
      <c r="F742" s="118"/>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79"/>
      <c r="C743" s="52"/>
      <c r="D743" s="52"/>
      <c r="E743" s="52"/>
      <c r="F743" s="118"/>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79"/>
      <c r="C744" s="52"/>
      <c r="D744" s="52"/>
      <c r="E744" s="52"/>
      <c r="F744" s="118"/>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79"/>
      <c r="C745" s="52"/>
      <c r="D745" s="52"/>
      <c r="E745" s="52"/>
      <c r="F745" s="118"/>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79"/>
      <c r="C746" s="52"/>
      <c r="D746" s="52"/>
      <c r="E746" s="52"/>
      <c r="F746" s="118"/>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79"/>
      <c r="C747" s="52"/>
      <c r="D747" s="52"/>
      <c r="E747" s="52"/>
      <c r="F747" s="118"/>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79"/>
      <c r="C748" s="52"/>
      <c r="D748" s="52"/>
      <c r="E748" s="52"/>
      <c r="F748" s="118"/>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79"/>
      <c r="C749" s="52"/>
      <c r="D749" s="52"/>
      <c r="E749" s="52"/>
      <c r="F749" s="118"/>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79"/>
      <c r="C750" s="52"/>
      <c r="D750" s="52"/>
      <c r="E750" s="52"/>
      <c r="F750" s="118"/>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79"/>
      <c r="C751" s="52"/>
      <c r="D751" s="52"/>
      <c r="E751" s="52"/>
      <c r="F751" s="118"/>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79"/>
      <c r="C752" s="52"/>
      <c r="D752" s="52"/>
      <c r="E752" s="52"/>
      <c r="F752" s="118"/>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79"/>
      <c r="C753" s="52"/>
      <c r="D753" s="52"/>
      <c r="E753" s="52"/>
      <c r="F753" s="118"/>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79"/>
      <c r="C754" s="52"/>
      <c r="D754" s="52"/>
      <c r="E754" s="52"/>
      <c r="F754" s="118"/>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79"/>
      <c r="C755" s="52"/>
      <c r="D755" s="52"/>
      <c r="E755" s="52"/>
      <c r="F755" s="118"/>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79"/>
      <c r="C756" s="52"/>
      <c r="D756" s="52"/>
      <c r="E756" s="52"/>
      <c r="F756" s="118"/>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79"/>
      <c r="C757" s="52"/>
      <c r="D757" s="52"/>
      <c r="E757" s="52"/>
      <c r="F757" s="118"/>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79"/>
      <c r="C758" s="52"/>
      <c r="D758" s="52"/>
      <c r="E758" s="52"/>
      <c r="F758" s="118"/>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79"/>
      <c r="C759" s="52"/>
      <c r="D759" s="52"/>
      <c r="E759" s="52"/>
      <c r="F759" s="118"/>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79"/>
      <c r="C760" s="52"/>
      <c r="D760" s="52"/>
      <c r="E760" s="52"/>
      <c r="F760" s="118"/>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79"/>
      <c r="C761" s="52"/>
      <c r="D761" s="52"/>
      <c r="E761" s="52"/>
      <c r="F761" s="118"/>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79"/>
      <c r="C762" s="52"/>
      <c r="D762" s="52"/>
      <c r="E762" s="52"/>
      <c r="F762" s="118"/>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79"/>
      <c r="C763" s="52"/>
      <c r="D763" s="52"/>
      <c r="E763" s="52"/>
      <c r="F763" s="118"/>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79"/>
      <c r="C764" s="52"/>
      <c r="D764" s="52"/>
      <c r="E764" s="52"/>
      <c r="F764" s="118"/>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79"/>
      <c r="C765" s="52"/>
      <c r="D765" s="52"/>
      <c r="E765" s="52"/>
      <c r="F765" s="118"/>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79"/>
      <c r="C766" s="52"/>
      <c r="D766" s="52"/>
      <c r="E766" s="52"/>
      <c r="F766" s="118"/>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79"/>
      <c r="C767" s="52"/>
      <c r="D767" s="52"/>
      <c r="E767" s="52"/>
      <c r="F767" s="118"/>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79"/>
      <c r="C768" s="52"/>
      <c r="D768" s="52"/>
      <c r="E768" s="52"/>
      <c r="F768" s="118"/>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79"/>
      <c r="C769" s="52"/>
      <c r="D769" s="52"/>
      <c r="E769" s="52"/>
      <c r="F769" s="118"/>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79"/>
      <c r="C770" s="52"/>
      <c r="D770" s="52"/>
      <c r="E770" s="52"/>
      <c r="F770" s="118"/>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79"/>
      <c r="C771" s="52"/>
      <c r="D771" s="52"/>
      <c r="E771" s="52"/>
      <c r="F771" s="118"/>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79"/>
      <c r="C772" s="52"/>
      <c r="D772" s="52"/>
      <c r="E772" s="52"/>
      <c r="F772" s="118"/>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79"/>
      <c r="C773" s="52"/>
      <c r="D773" s="52"/>
      <c r="E773" s="52"/>
      <c r="F773" s="118"/>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79"/>
      <c r="C774" s="52"/>
      <c r="D774" s="52"/>
      <c r="E774" s="52"/>
      <c r="F774" s="118"/>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79"/>
      <c r="C775" s="52"/>
      <c r="D775" s="52"/>
      <c r="E775" s="52"/>
      <c r="F775" s="118"/>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79"/>
      <c r="C776" s="52"/>
      <c r="D776" s="52"/>
      <c r="E776" s="52"/>
      <c r="F776" s="118"/>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79"/>
      <c r="C777" s="52"/>
      <c r="D777" s="52"/>
      <c r="E777" s="52"/>
      <c r="F777" s="118"/>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79"/>
      <c r="C778" s="52"/>
      <c r="D778" s="52"/>
      <c r="E778" s="52"/>
      <c r="F778" s="118"/>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79"/>
      <c r="C779" s="52"/>
      <c r="D779" s="52"/>
      <c r="E779" s="52"/>
      <c r="F779" s="118"/>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79"/>
      <c r="C780" s="52"/>
      <c r="D780" s="52"/>
      <c r="E780" s="52"/>
      <c r="F780" s="118"/>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79"/>
      <c r="C781" s="52"/>
      <c r="D781" s="52"/>
      <c r="E781" s="52"/>
      <c r="F781" s="118"/>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79"/>
      <c r="C782" s="52"/>
      <c r="D782" s="52"/>
      <c r="E782" s="52"/>
      <c r="F782" s="118"/>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79"/>
      <c r="C783" s="52"/>
      <c r="D783" s="52"/>
      <c r="E783" s="52"/>
      <c r="F783" s="118"/>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79"/>
      <c r="C784" s="52"/>
      <c r="D784" s="52"/>
      <c r="E784" s="52"/>
      <c r="F784" s="118"/>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79"/>
      <c r="C785" s="52"/>
      <c r="D785" s="52"/>
      <c r="E785" s="52"/>
      <c r="F785" s="118"/>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79"/>
      <c r="C786" s="52"/>
      <c r="D786" s="52"/>
      <c r="E786" s="52"/>
      <c r="F786" s="118"/>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79"/>
      <c r="C787" s="52"/>
      <c r="D787" s="52"/>
      <c r="E787" s="52"/>
      <c r="F787" s="118"/>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79"/>
      <c r="C788" s="52"/>
      <c r="D788" s="52"/>
      <c r="E788" s="52"/>
      <c r="F788" s="118"/>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79"/>
      <c r="C789" s="52"/>
      <c r="D789" s="52"/>
      <c r="E789" s="52"/>
      <c r="F789" s="118"/>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79"/>
      <c r="C790" s="52"/>
      <c r="D790" s="52"/>
      <c r="E790" s="52"/>
      <c r="F790" s="118"/>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79"/>
      <c r="C791" s="52"/>
      <c r="D791" s="52"/>
      <c r="E791" s="52"/>
      <c r="F791" s="118"/>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79"/>
      <c r="C792" s="52"/>
      <c r="D792" s="52"/>
      <c r="E792" s="52"/>
      <c r="F792" s="118"/>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79"/>
      <c r="C793" s="52"/>
      <c r="D793" s="52"/>
      <c r="E793" s="52"/>
      <c r="F793" s="118"/>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79"/>
      <c r="C794" s="52"/>
      <c r="D794" s="52"/>
      <c r="E794" s="52"/>
      <c r="F794" s="118"/>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79"/>
      <c r="C795" s="52"/>
      <c r="D795" s="52"/>
      <c r="E795" s="52"/>
      <c r="F795" s="118"/>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79"/>
      <c r="C796" s="52"/>
      <c r="D796" s="52"/>
      <c r="E796" s="52"/>
      <c r="F796" s="118"/>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79"/>
      <c r="C797" s="52"/>
      <c r="D797" s="52"/>
      <c r="E797" s="52"/>
      <c r="F797" s="118"/>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79"/>
      <c r="C798" s="52"/>
      <c r="D798" s="52"/>
      <c r="E798" s="52"/>
      <c r="F798" s="118"/>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79"/>
      <c r="C799" s="52"/>
      <c r="D799" s="52"/>
      <c r="E799" s="52"/>
      <c r="F799" s="118"/>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79"/>
      <c r="C800" s="52"/>
      <c r="D800" s="52"/>
      <c r="E800" s="52"/>
      <c r="F800" s="118"/>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79"/>
      <c r="C801" s="52"/>
      <c r="D801" s="52"/>
      <c r="E801" s="52"/>
      <c r="F801" s="118"/>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79"/>
      <c r="C802" s="52"/>
      <c r="D802" s="52"/>
      <c r="E802" s="52"/>
      <c r="F802" s="118"/>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79"/>
      <c r="C803" s="52"/>
      <c r="D803" s="52"/>
      <c r="E803" s="52"/>
      <c r="F803" s="118"/>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79"/>
      <c r="C804" s="52"/>
      <c r="D804" s="52"/>
      <c r="E804" s="52"/>
      <c r="F804" s="118"/>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79"/>
      <c r="C805" s="52"/>
      <c r="D805" s="52"/>
      <c r="E805" s="52"/>
      <c r="F805" s="118"/>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79"/>
      <c r="C806" s="52"/>
      <c r="D806" s="52"/>
      <c r="E806" s="52"/>
      <c r="F806" s="118"/>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79"/>
      <c r="C807" s="52"/>
      <c r="D807" s="52"/>
      <c r="E807" s="52"/>
      <c r="F807" s="118"/>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79"/>
      <c r="C808" s="52"/>
      <c r="D808" s="52"/>
      <c r="E808" s="52"/>
      <c r="F808" s="118"/>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79"/>
      <c r="C809" s="52"/>
      <c r="D809" s="52"/>
      <c r="E809" s="52"/>
      <c r="F809" s="118"/>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79"/>
      <c r="C810" s="52"/>
      <c r="D810" s="52"/>
      <c r="E810" s="52"/>
      <c r="F810" s="118"/>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79"/>
      <c r="C811" s="52"/>
      <c r="D811" s="52"/>
      <c r="E811" s="52"/>
      <c r="F811" s="118"/>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79"/>
      <c r="C812" s="52"/>
      <c r="D812" s="52"/>
      <c r="E812" s="52"/>
      <c r="F812" s="118"/>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79"/>
      <c r="C813" s="52"/>
      <c r="D813" s="52"/>
      <c r="E813" s="52"/>
      <c r="F813" s="118"/>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79"/>
      <c r="C814" s="52"/>
      <c r="D814" s="52"/>
      <c r="E814" s="52"/>
      <c r="F814" s="118"/>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79"/>
      <c r="C815" s="52"/>
      <c r="D815" s="52"/>
      <c r="E815" s="52"/>
      <c r="F815" s="118"/>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79"/>
      <c r="C816" s="52"/>
      <c r="D816" s="52"/>
      <c r="E816" s="52"/>
      <c r="F816" s="118"/>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79"/>
      <c r="C817" s="52"/>
      <c r="D817" s="52"/>
      <c r="E817" s="52"/>
      <c r="F817" s="118"/>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79"/>
      <c r="C818" s="52"/>
      <c r="D818" s="52"/>
      <c r="E818" s="52"/>
      <c r="F818" s="118"/>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79"/>
      <c r="C819" s="52"/>
      <c r="D819" s="52"/>
      <c r="E819" s="52"/>
      <c r="F819" s="118"/>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79"/>
      <c r="C820" s="52"/>
      <c r="D820" s="52"/>
      <c r="E820" s="52"/>
      <c r="F820" s="118"/>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79"/>
      <c r="C821" s="52"/>
      <c r="D821" s="52"/>
      <c r="E821" s="52"/>
      <c r="F821" s="118"/>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79"/>
      <c r="C822" s="52"/>
      <c r="D822" s="52"/>
      <c r="E822" s="52"/>
      <c r="F822" s="118"/>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79"/>
      <c r="C823" s="52"/>
      <c r="D823" s="52"/>
      <c r="E823" s="52"/>
      <c r="F823" s="118"/>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79"/>
      <c r="C824" s="52"/>
      <c r="D824" s="52"/>
      <c r="E824" s="52"/>
      <c r="F824" s="118"/>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79"/>
      <c r="C825" s="52"/>
      <c r="D825" s="52"/>
      <c r="E825" s="52"/>
      <c r="F825" s="118"/>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79"/>
      <c r="C826" s="52"/>
      <c r="D826" s="52"/>
      <c r="E826" s="52"/>
      <c r="F826" s="118"/>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79"/>
      <c r="C827" s="52"/>
      <c r="D827" s="52"/>
      <c r="E827" s="52"/>
      <c r="F827" s="118"/>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79"/>
      <c r="C828" s="52"/>
      <c r="D828" s="52"/>
      <c r="E828" s="52"/>
      <c r="F828" s="118"/>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79"/>
      <c r="C829" s="52"/>
      <c r="D829" s="52"/>
      <c r="E829" s="52"/>
      <c r="F829" s="118"/>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79"/>
      <c r="C830" s="52"/>
      <c r="D830" s="52"/>
      <c r="E830" s="52"/>
      <c r="F830" s="118"/>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79"/>
      <c r="C831" s="52"/>
      <c r="D831" s="52"/>
      <c r="E831" s="52"/>
      <c r="F831" s="118"/>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79"/>
      <c r="C832" s="52"/>
      <c r="D832" s="52"/>
      <c r="E832" s="52"/>
      <c r="F832" s="118"/>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79"/>
      <c r="C833" s="52"/>
      <c r="D833" s="52"/>
      <c r="E833" s="52"/>
      <c r="F833" s="118"/>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79"/>
      <c r="C834" s="52"/>
      <c r="D834" s="52"/>
      <c r="E834" s="52"/>
      <c r="F834" s="118"/>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79"/>
      <c r="C835" s="52"/>
      <c r="D835" s="52"/>
      <c r="E835" s="52"/>
      <c r="F835" s="118"/>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79"/>
      <c r="C836" s="52"/>
      <c r="D836" s="52"/>
      <c r="E836" s="52"/>
      <c r="F836" s="118"/>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79"/>
      <c r="C837" s="52"/>
      <c r="D837" s="52"/>
      <c r="E837" s="52"/>
      <c r="F837" s="118"/>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79"/>
      <c r="C838" s="52"/>
      <c r="D838" s="52"/>
      <c r="E838" s="52"/>
      <c r="F838" s="118"/>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79"/>
      <c r="C839" s="52"/>
      <c r="D839" s="52"/>
      <c r="E839" s="52"/>
      <c r="F839" s="118"/>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79"/>
      <c r="C840" s="52"/>
      <c r="D840" s="52"/>
      <c r="E840" s="52"/>
      <c r="F840" s="118"/>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79"/>
      <c r="C841" s="52"/>
      <c r="D841" s="52"/>
      <c r="E841" s="52"/>
      <c r="F841" s="118"/>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79"/>
      <c r="C842" s="52"/>
      <c r="D842" s="52"/>
      <c r="E842" s="52"/>
      <c r="F842" s="118"/>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79"/>
      <c r="C843" s="52"/>
      <c r="D843" s="52"/>
      <c r="E843" s="52"/>
      <c r="F843" s="118"/>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79"/>
      <c r="C844" s="52"/>
      <c r="D844" s="52"/>
      <c r="E844" s="52"/>
      <c r="F844" s="118"/>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79"/>
      <c r="C845" s="52"/>
      <c r="D845" s="52"/>
      <c r="E845" s="52"/>
      <c r="F845" s="118"/>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79"/>
      <c r="C846" s="52"/>
      <c r="D846" s="52"/>
      <c r="E846" s="52"/>
      <c r="F846" s="118"/>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79"/>
      <c r="C847" s="52"/>
      <c r="D847" s="52"/>
      <c r="E847" s="52"/>
      <c r="F847" s="118"/>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79"/>
      <c r="C848" s="52"/>
      <c r="D848" s="52"/>
      <c r="E848" s="52"/>
      <c r="F848" s="118"/>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79"/>
      <c r="C849" s="52"/>
      <c r="D849" s="52"/>
      <c r="E849" s="52"/>
      <c r="F849" s="118"/>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79"/>
      <c r="C850" s="52"/>
      <c r="D850" s="52"/>
      <c r="E850" s="52"/>
      <c r="F850" s="118"/>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79"/>
      <c r="C851" s="52"/>
      <c r="D851" s="52"/>
      <c r="E851" s="52"/>
      <c r="F851" s="118"/>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79"/>
      <c r="C852" s="52"/>
      <c r="D852" s="52"/>
      <c r="E852" s="52"/>
      <c r="F852" s="118"/>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79"/>
      <c r="C853" s="52"/>
      <c r="D853" s="52"/>
      <c r="E853" s="52"/>
      <c r="F853" s="118"/>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79"/>
      <c r="C854" s="52"/>
      <c r="D854" s="52"/>
      <c r="E854" s="52"/>
      <c r="F854" s="118"/>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79"/>
      <c r="C855" s="52"/>
      <c r="D855" s="52"/>
      <c r="E855" s="52"/>
      <c r="F855" s="118"/>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79"/>
      <c r="C856" s="52"/>
      <c r="D856" s="52"/>
      <c r="E856" s="52"/>
      <c r="F856" s="118"/>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79"/>
      <c r="C857" s="52"/>
      <c r="D857" s="52"/>
      <c r="E857" s="52"/>
      <c r="F857" s="118"/>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79"/>
      <c r="C858" s="52"/>
      <c r="D858" s="52"/>
      <c r="E858" s="52"/>
      <c r="F858" s="118"/>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79"/>
      <c r="C859" s="52"/>
      <c r="D859" s="52"/>
      <c r="E859" s="52"/>
      <c r="F859" s="118"/>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79"/>
      <c r="C860" s="52"/>
      <c r="D860" s="52"/>
      <c r="E860" s="52"/>
      <c r="F860" s="118"/>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79"/>
      <c r="C861" s="52"/>
      <c r="D861" s="52"/>
      <c r="E861" s="52"/>
      <c r="F861" s="118"/>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79"/>
      <c r="C862" s="52"/>
      <c r="D862" s="52"/>
      <c r="E862" s="52"/>
      <c r="F862" s="118"/>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79"/>
      <c r="C863" s="52"/>
      <c r="D863" s="52"/>
      <c r="E863" s="52"/>
      <c r="F863" s="118"/>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79"/>
      <c r="C864" s="52"/>
      <c r="D864" s="52"/>
      <c r="E864" s="52"/>
      <c r="F864" s="118"/>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79"/>
      <c r="C865" s="52"/>
      <c r="D865" s="52"/>
      <c r="E865" s="52"/>
      <c r="F865" s="118"/>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79"/>
      <c r="C866" s="52"/>
      <c r="D866" s="52"/>
      <c r="E866" s="52"/>
      <c r="F866" s="118"/>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79"/>
      <c r="C867" s="52"/>
      <c r="D867" s="52"/>
      <c r="E867" s="52"/>
      <c r="F867" s="118"/>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79"/>
      <c r="C868" s="52"/>
      <c r="D868" s="52"/>
      <c r="E868" s="52"/>
      <c r="F868" s="118"/>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79"/>
      <c r="C869" s="52"/>
      <c r="D869" s="52"/>
      <c r="E869" s="52"/>
      <c r="F869" s="118"/>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79"/>
      <c r="C870" s="52"/>
      <c r="D870" s="52"/>
      <c r="E870" s="52"/>
      <c r="F870" s="118"/>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79"/>
      <c r="C871" s="52"/>
      <c r="D871" s="52"/>
      <c r="E871" s="52"/>
      <c r="F871" s="118"/>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79"/>
      <c r="C872" s="52"/>
      <c r="D872" s="52"/>
      <c r="E872" s="52"/>
      <c r="F872" s="118"/>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79"/>
      <c r="C873" s="52"/>
      <c r="D873" s="52"/>
      <c r="E873" s="52"/>
      <c r="F873" s="118"/>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79"/>
      <c r="C874" s="52"/>
      <c r="D874" s="52"/>
      <c r="E874" s="52"/>
      <c r="F874" s="118"/>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79"/>
      <c r="C875" s="52"/>
      <c r="D875" s="52"/>
      <c r="E875" s="52"/>
      <c r="F875" s="118"/>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79"/>
      <c r="C876" s="52"/>
      <c r="D876" s="52"/>
      <c r="E876" s="52"/>
      <c r="F876" s="118"/>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79"/>
      <c r="C877" s="52"/>
      <c r="D877" s="52"/>
      <c r="E877" s="52"/>
      <c r="F877" s="118"/>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79"/>
      <c r="C878" s="52"/>
      <c r="D878" s="52"/>
      <c r="E878" s="52"/>
      <c r="F878" s="118"/>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79"/>
      <c r="C879" s="52"/>
      <c r="D879" s="52"/>
      <c r="E879" s="52"/>
      <c r="F879" s="118"/>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79"/>
      <c r="C880" s="52"/>
      <c r="D880" s="52"/>
      <c r="E880" s="52"/>
      <c r="F880" s="118"/>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79"/>
      <c r="C881" s="52"/>
      <c r="D881" s="52"/>
      <c r="E881" s="52"/>
      <c r="F881" s="118"/>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79"/>
      <c r="C882" s="52"/>
      <c r="D882" s="52"/>
      <c r="E882" s="52"/>
      <c r="F882" s="118"/>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79"/>
      <c r="C883" s="52"/>
      <c r="D883" s="52"/>
      <c r="E883" s="52"/>
      <c r="F883" s="118"/>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79"/>
      <c r="C884" s="52"/>
      <c r="D884" s="52"/>
      <c r="E884" s="52"/>
      <c r="F884" s="118"/>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79"/>
      <c r="C885" s="52"/>
      <c r="D885" s="52"/>
      <c r="E885" s="52"/>
      <c r="F885" s="118"/>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79"/>
      <c r="C886" s="52"/>
      <c r="D886" s="52"/>
      <c r="E886" s="52"/>
      <c r="F886" s="118"/>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79"/>
      <c r="C887" s="52"/>
      <c r="D887" s="52"/>
      <c r="E887" s="52"/>
      <c r="F887" s="118"/>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79"/>
      <c r="C888" s="52"/>
      <c r="D888" s="52"/>
      <c r="E888" s="52"/>
      <c r="F888" s="118"/>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79"/>
      <c r="C889" s="52"/>
      <c r="D889" s="52"/>
      <c r="E889" s="52"/>
      <c r="F889" s="118"/>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79"/>
      <c r="C890" s="52"/>
      <c r="D890" s="52"/>
      <c r="E890" s="52"/>
      <c r="F890" s="118"/>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79"/>
      <c r="C891" s="52"/>
      <c r="D891" s="52"/>
      <c r="E891" s="52"/>
      <c r="F891" s="118"/>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79"/>
      <c r="C892" s="52"/>
      <c r="D892" s="52"/>
      <c r="E892" s="52"/>
      <c r="F892" s="118"/>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79"/>
      <c r="C893" s="52"/>
      <c r="D893" s="52"/>
      <c r="E893" s="52"/>
      <c r="F893" s="118"/>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79"/>
      <c r="C894" s="52"/>
      <c r="D894" s="52"/>
      <c r="E894" s="52"/>
      <c r="F894" s="118"/>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79"/>
      <c r="C895" s="52"/>
      <c r="D895" s="52"/>
      <c r="E895" s="52"/>
      <c r="F895" s="118"/>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79"/>
      <c r="C896" s="52"/>
      <c r="D896" s="52"/>
      <c r="E896" s="52"/>
      <c r="F896" s="118"/>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79"/>
      <c r="C897" s="52"/>
      <c r="D897" s="52"/>
      <c r="E897" s="52"/>
      <c r="F897" s="118"/>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79"/>
      <c r="C898" s="52"/>
      <c r="D898" s="52"/>
      <c r="E898" s="52"/>
      <c r="F898" s="118"/>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79"/>
      <c r="C899" s="52"/>
      <c r="D899" s="52"/>
      <c r="E899" s="52"/>
      <c r="F899" s="118"/>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79"/>
      <c r="C900" s="52"/>
      <c r="D900" s="52"/>
      <c r="E900" s="52"/>
      <c r="F900" s="118"/>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79"/>
      <c r="C901" s="52"/>
      <c r="D901" s="52"/>
      <c r="E901" s="52"/>
      <c r="F901" s="118"/>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79"/>
      <c r="C902" s="52"/>
      <c r="D902" s="52"/>
      <c r="E902" s="52"/>
      <c r="F902" s="118"/>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79"/>
      <c r="C903" s="52"/>
      <c r="D903" s="52"/>
      <c r="E903" s="52"/>
      <c r="F903" s="118"/>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79"/>
      <c r="C904" s="52"/>
      <c r="D904" s="52"/>
      <c r="E904" s="52"/>
      <c r="F904" s="118"/>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79"/>
      <c r="C905" s="52"/>
      <c r="D905" s="52"/>
      <c r="E905" s="52"/>
      <c r="F905" s="118"/>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79"/>
      <c r="C906" s="52"/>
      <c r="D906" s="52"/>
      <c r="E906" s="52"/>
      <c r="F906" s="118"/>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79"/>
      <c r="C907" s="52"/>
      <c r="D907" s="52"/>
      <c r="E907" s="52"/>
      <c r="F907" s="118"/>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79"/>
      <c r="C908" s="52"/>
      <c r="D908" s="52"/>
      <c r="E908" s="52"/>
      <c r="F908" s="118"/>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79"/>
      <c r="C909" s="52"/>
      <c r="D909" s="52"/>
      <c r="E909" s="52"/>
      <c r="F909" s="118"/>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79"/>
      <c r="C910" s="52"/>
      <c r="D910" s="52"/>
      <c r="E910" s="52"/>
      <c r="F910" s="118"/>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79"/>
      <c r="C911" s="52"/>
      <c r="D911" s="52"/>
      <c r="E911" s="52"/>
      <c r="F911" s="118"/>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79"/>
      <c r="C912" s="52"/>
      <c r="D912" s="52"/>
      <c r="E912" s="52"/>
      <c r="F912" s="118"/>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79"/>
      <c r="C913" s="52"/>
      <c r="D913" s="52"/>
      <c r="E913" s="52"/>
      <c r="F913" s="118"/>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79"/>
      <c r="C914" s="52"/>
      <c r="D914" s="52"/>
      <c r="E914" s="52"/>
      <c r="F914" s="118"/>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79"/>
      <c r="C915" s="52"/>
      <c r="D915" s="52"/>
      <c r="E915" s="52"/>
      <c r="F915" s="118"/>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79"/>
      <c r="C916" s="52"/>
      <c r="D916" s="52"/>
      <c r="E916" s="52"/>
      <c r="F916" s="118"/>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79"/>
      <c r="C917" s="52"/>
      <c r="D917" s="52"/>
      <c r="E917" s="52"/>
      <c r="F917" s="118"/>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79"/>
      <c r="C918" s="52"/>
      <c r="D918" s="52"/>
      <c r="E918" s="52"/>
      <c r="F918" s="118"/>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79"/>
      <c r="C919" s="52"/>
      <c r="D919" s="52"/>
      <c r="E919" s="52"/>
      <c r="F919" s="118"/>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79"/>
      <c r="C920" s="52"/>
      <c r="D920" s="52"/>
      <c r="E920" s="52"/>
      <c r="F920" s="118"/>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79"/>
      <c r="C921" s="52"/>
      <c r="D921" s="52"/>
      <c r="E921" s="52"/>
      <c r="F921" s="118"/>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79"/>
      <c r="C922" s="52"/>
      <c r="D922" s="52"/>
      <c r="E922" s="52"/>
      <c r="F922" s="118"/>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79"/>
      <c r="C923" s="52"/>
      <c r="D923" s="52"/>
      <c r="E923" s="52"/>
      <c r="F923" s="118"/>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79"/>
      <c r="C924" s="52"/>
      <c r="D924" s="52"/>
      <c r="E924" s="52"/>
      <c r="F924" s="118"/>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79"/>
      <c r="C925" s="52"/>
      <c r="D925" s="52"/>
      <c r="E925" s="52"/>
      <c r="F925" s="118"/>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79"/>
      <c r="C926" s="52"/>
      <c r="D926" s="52"/>
      <c r="E926" s="52"/>
      <c r="F926" s="118"/>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79"/>
      <c r="C927" s="52"/>
      <c r="D927" s="52"/>
      <c r="E927" s="52"/>
      <c r="F927" s="118"/>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79"/>
      <c r="C928" s="52"/>
      <c r="D928" s="52"/>
      <c r="E928" s="52"/>
      <c r="F928" s="118"/>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79"/>
      <c r="C929" s="52"/>
      <c r="D929" s="52"/>
      <c r="E929" s="52"/>
      <c r="F929" s="118"/>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79"/>
      <c r="C930" s="52"/>
      <c r="D930" s="52"/>
      <c r="E930" s="52"/>
      <c r="F930" s="118"/>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79"/>
      <c r="C931" s="52"/>
      <c r="D931" s="52"/>
      <c r="E931" s="52"/>
      <c r="F931" s="118"/>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79"/>
      <c r="C932" s="52"/>
      <c r="D932" s="52"/>
      <c r="E932" s="52"/>
      <c r="F932" s="118"/>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79"/>
      <c r="C933" s="52"/>
      <c r="D933" s="52"/>
      <c r="E933" s="52"/>
      <c r="F933" s="118"/>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79"/>
      <c r="C934" s="52"/>
      <c r="D934" s="52"/>
      <c r="E934" s="52"/>
      <c r="F934" s="118"/>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79"/>
      <c r="C935" s="52"/>
      <c r="D935" s="52"/>
      <c r="E935" s="52"/>
      <c r="F935" s="118"/>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79"/>
      <c r="C936" s="52"/>
      <c r="D936" s="52"/>
      <c r="E936" s="52"/>
      <c r="F936" s="118"/>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79"/>
      <c r="C937" s="52"/>
      <c r="D937" s="52"/>
      <c r="E937" s="52"/>
      <c r="F937" s="118"/>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79"/>
      <c r="C938" s="52"/>
      <c r="D938" s="52"/>
      <c r="E938" s="52"/>
      <c r="F938" s="118"/>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79"/>
      <c r="C939" s="52"/>
      <c r="D939" s="52"/>
      <c r="E939" s="52"/>
      <c r="F939" s="118"/>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79"/>
      <c r="C940" s="52"/>
      <c r="D940" s="52"/>
      <c r="E940" s="52"/>
      <c r="F940" s="118"/>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79"/>
      <c r="C941" s="52"/>
      <c r="D941" s="52"/>
      <c r="E941" s="52"/>
      <c r="F941" s="118"/>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79"/>
      <c r="C942" s="52"/>
      <c r="D942" s="52"/>
      <c r="E942" s="52"/>
      <c r="F942" s="118"/>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79"/>
      <c r="C943" s="52"/>
      <c r="D943" s="52"/>
      <c r="E943" s="52"/>
      <c r="F943" s="118"/>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79"/>
      <c r="C944" s="52"/>
      <c r="D944" s="52"/>
      <c r="E944" s="52"/>
      <c r="F944" s="118"/>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79"/>
      <c r="C945" s="52"/>
      <c r="D945" s="52"/>
      <c r="E945" s="52"/>
      <c r="F945" s="118"/>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79"/>
      <c r="C946" s="52"/>
      <c r="D946" s="52"/>
      <c r="E946" s="52"/>
      <c r="F946" s="118"/>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79"/>
      <c r="C947" s="52"/>
      <c r="D947" s="52"/>
      <c r="E947" s="52"/>
      <c r="F947" s="118"/>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79"/>
      <c r="C948" s="52"/>
      <c r="D948" s="52"/>
      <c r="E948" s="52"/>
      <c r="F948" s="118"/>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79"/>
      <c r="C949" s="52"/>
      <c r="D949" s="52"/>
      <c r="E949" s="52"/>
      <c r="F949" s="118"/>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79"/>
      <c r="C950" s="52"/>
      <c r="D950" s="52"/>
      <c r="E950" s="52"/>
      <c r="F950" s="118"/>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79"/>
      <c r="C951" s="52"/>
      <c r="D951" s="52"/>
      <c r="E951" s="52"/>
      <c r="F951" s="118"/>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79"/>
      <c r="C952" s="52"/>
      <c r="D952" s="52"/>
      <c r="E952" s="52"/>
      <c r="F952" s="118"/>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79"/>
      <c r="C953" s="52"/>
      <c r="D953" s="52"/>
      <c r="E953" s="52"/>
      <c r="F953" s="118"/>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79"/>
      <c r="C954" s="52"/>
      <c r="D954" s="52"/>
      <c r="E954" s="52"/>
      <c r="F954" s="118"/>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79"/>
      <c r="C955" s="52"/>
      <c r="D955" s="52"/>
      <c r="E955" s="52"/>
      <c r="F955" s="118"/>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79"/>
      <c r="C956" s="52"/>
      <c r="D956" s="52"/>
      <c r="E956" s="52"/>
      <c r="F956" s="118"/>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79"/>
      <c r="C957" s="52"/>
      <c r="D957" s="52"/>
      <c r="E957" s="52"/>
      <c r="F957" s="118"/>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79"/>
      <c r="C958" s="52"/>
      <c r="D958" s="52"/>
      <c r="E958" s="52"/>
      <c r="F958" s="118"/>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79"/>
      <c r="C959" s="52"/>
      <c r="D959" s="52"/>
      <c r="E959" s="52"/>
      <c r="F959" s="118"/>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79"/>
      <c r="C960" s="52"/>
      <c r="D960" s="52"/>
      <c r="E960" s="52"/>
      <c r="F960" s="118"/>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79"/>
      <c r="C961" s="52"/>
      <c r="D961" s="52"/>
      <c r="E961" s="52"/>
      <c r="F961" s="118"/>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79"/>
      <c r="C962" s="52"/>
      <c r="D962" s="52"/>
      <c r="E962" s="52"/>
      <c r="F962" s="118"/>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79"/>
      <c r="C963" s="52"/>
      <c r="D963" s="52"/>
      <c r="E963" s="52"/>
      <c r="F963" s="118"/>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79"/>
      <c r="C964" s="52"/>
      <c r="D964" s="52"/>
      <c r="E964" s="52"/>
      <c r="F964" s="118"/>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79"/>
      <c r="C965" s="52"/>
      <c r="D965" s="52"/>
      <c r="E965" s="52"/>
      <c r="F965" s="118"/>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79"/>
      <c r="C966" s="52"/>
      <c r="D966" s="52"/>
      <c r="E966" s="52"/>
      <c r="F966" s="118"/>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79"/>
      <c r="C967" s="52"/>
      <c r="D967" s="52"/>
      <c r="E967" s="52"/>
      <c r="F967" s="118"/>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79"/>
      <c r="C968" s="52"/>
      <c r="D968" s="52"/>
      <c r="E968" s="52"/>
      <c r="F968" s="118"/>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79"/>
      <c r="C969" s="52"/>
      <c r="D969" s="52"/>
      <c r="E969" s="52"/>
      <c r="F969" s="118"/>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79"/>
      <c r="C970" s="52"/>
      <c r="D970" s="52"/>
      <c r="E970" s="52"/>
      <c r="F970" s="118"/>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79"/>
      <c r="C971" s="52"/>
      <c r="D971" s="52"/>
      <c r="E971" s="52"/>
      <c r="F971" s="118"/>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79"/>
      <c r="C972" s="52"/>
      <c r="D972" s="52"/>
      <c r="E972" s="52"/>
      <c r="F972" s="118"/>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79"/>
      <c r="C973" s="52"/>
      <c r="D973" s="52"/>
      <c r="E973" s="52"/>
      <c r="F973" s="118"/>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79"/>
      <c r="C974" s="52"/>
      <c r="D974" s="52"/>
      <c r="E974" s="52"/>
      <c r="F974" s="118"/>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79"/>
      <c r="C975" s="52"/>
      <c r="D975" s="52"/>
      <c r="E975" s="52"/>
      <c r="F975" s="118"/>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79"/>
      <c r="C976" s="52"/>
      <c r="D976" s="52"/>
      <c r="E976" s="52"/>
      <c r="F976" s="118"/>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79"/>
      <c r="C977" s="52"/>
      <c r="D977" s="52"/>
      <c r="E977" s="52"/>
      <c r="F977" s="118"/>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79"/>
      <c r="C978" s="52"/>
      <c r="D978" s="52"/>
      <c r="E978" s="52"/>
      <c r="F978" s="118"/>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79"/>
      <c r="C979" s="52"/>
      <c r="D979" s="52"/>
      <c r="E979" s="52"/>
      <c r="F979" s="118"/>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79"/>
      <c r="C980" s="52"/>
      <c r="D980" s="52"/>
      <c r="E980" s="52"/>
      <c r="F980" s="118"/>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79"/>
      <c r="C981" s="52"/>
      <c r="D981" s="52"/>
      <c r="E981" s="52"/>
      <c r="F981" s="118"/>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79"/>
      <c r="C982" s="52"/>
      <c r="D982" s="52"/>
      <c r="E982" s="52"/>
      <c r="F982" s="118"/>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79"/>
      <c r="C983" s="52"/>
      <c r="D983" s="52"/>
      <c r="E983" s="52"/>
      <c r="F983" s="118"/>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79"/>
      <c r="C984" s="52"/>
      <c r="D984" s="52"/>
      <c r="E984" s="52"/>
      <c r="F984" s="118"/>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79"/>
      <c r="C985" s="52"/>
      <c r="D985" s="52"/>
      <c r="E985" s="52"/>
      <c r="F985" s="118"/>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79"/>
      <c r="C986" s="52"/>
      <c r="D986" s="52"/>
      <c r="E986" s="52"/>
      <c r="F986" s="118"/>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79"/>
      <c r="C987" s="52"/>
      <c r="D987" s="52"/>
      <c r="E987" s="52"/>
      <c r="F987" s="118"/>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79"/>
      <c r="C988" s="52"/>
      <c r="D988" s="52"/>
      <c r="E988" s="52"/>
      <c r="F988" s="118"/>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79"/>
      <c r="C989" s="52"/>
      <c r="D989" s="52"/>
      <c r="E989" s="52"/>
      <c r="F989" s="118"/>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79"/>
      <c r="C990" s="52"/>
      <c r="D990" s="52"/>
      <c r="E990" s="52"/>
      <c r="F990" s="118"/>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79"/>
      <c r="C991" s="52"/>
      <c r="D991" s="52"/>
      <c r="E991" s="52"/>
      <c r="F991" s="118"/>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79"/>
      <c r="C992" s="52"/>
      <c r="D992" s="52"/>
      <c r="E992" s="52"/>
      <c r="F992" s="118"/>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79"/>
      <c r="C993" s="52"/>
      <c r="D993" s="52"/>
      <c r="E993" s="52"/>
      <c r="F993" s="118"/>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79"/>
      <c r="C994" s="52"/>
      <c r="D994" s="52"/>
      <c r="E994" s="52"/>
      <c r="F994" s="118"/>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79"/>
      <c r="C995" s="52"/>
      <c r="D995" s="52"/>
      <c r="E995" s="52"/>
      <c r="F995" s="118"/>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79"/>
      <c r="C996" s="52"/>
      <c r="D996" s="52"/>
      <c r="E996" s="52"/>
      <c r="F996" s="118"/>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79"/>
      <c r="C997" s="52"/>
      <c r="D997" s="52"/>
      <c r="E997" s="52"/>
      <c r="F997" s="118"/>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79"/>
      <c r="C998" s="52"/>
      <c r="D998" s="52"/>
      <c r="E998" s="52"/>
      <c r="F998" s="118"/>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79"/>
      <c r="C999" s="52"/>
      <c r="D999" s="52"/>
      <c r="E999" s="52"/>
      <c r="F999" s="118"/>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79"/>
      <c r="C1000" s="52"/>
      <c r="D1000" s="52"/>
      <c r="E1000" s="52"/>
      <c r="F1000" s="118"/>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79"/>
      <c r="C1001" s="52"/>
      <c r="D1001" s="52"/>
      <c r="E1001" s="52"/>
      <c r="F1001" s="118"/>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79"/>
      <c r="C1002" s="52"/>
      <c r="D1002" s="52"/>
      <c r="E1002" s="52"/>
      <c r="F1002" s="118"/>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79"/>
      <c r="C1003" s="52"/>
      <c r="D1003" s="52"/>
      <c r="E1003" s="52"/>
      <c r="F1003" s="118"/>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row r="1004">
      <c r="A1004" s="52"/>
      <c r="B1004" s="79"/>
      <c r="C1004" s="52"/>
      <c r="D1004" s="52"/>
      <c r="E1004" s="52"/>
      <c r="F1004" s="118"/>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row>
    <row r="1005">
      <c r="A1005" s="52"/>
      <c r="B1005" s="79"/>
      <c r="C1005" s="52"/>
      <c r="D1005" s="52"/>
      <c r="E1005" s="52"/>
      <c r="F1005" s="118"/>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row>
    <row r="1006">
      <c r="A1006" s="52"/>
      <c r="B1006" s="79"/>
      <c r="C1006" s="52"/>
      <c r="D1006" s="52"/>
      <c r="E1006" s="52"/>
      <c r="F1006" s="118"/>
      <c r="G1006" s="52"/>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row>
    <row r="1007">
      <c r="A1007" s="52"/>
      <c r="B1007" s="79"/>
      <c r="C1007" s="52"/>
      <c r="D1007" s="52"/>
      <c r="E1007" s="52"/>
      <c r="F1007" s="118"/>
      <c r="G1007" s="52"/>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row>
    <row r="1008">
      <c r="A1008" s="52"/>
      <c r="B1008" s="79"/>
      <c r="C1008" s="52"/>
      <c r="D1008" s="52"/>
      <c r="E1008" s="52"/>
      <c r="F1008" s="118"/>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row>
    <row r="1009">
      <c r="A1009" s="52"/>
      <c r="B1009" s="79"/>
      <c r="C1009" s="52"/>
      <c r="D1009" s="52"/>
      <c r="E1009" s="52"/>
      <c r="F1009" s="118"/>
      <c r="G1009" s="52"/>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row>
    <row r="1010">
      <c r="A1010" s="52"/>
      <c r="B1010" s="79"/>
      <c r="C1010" s="52"/>
      <c r="D1010" s="52"/>
      <c r="E1010" s="52"/>
      <c r="F1010" s="118"/>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row>
    <row r="1011">
      <c r="A1011" s="52"/>
      <c r="B1011" s="79"/>
      <c r="C1011" s="52"/>
      <c r="D1011" s="52"/>
      <c r="E1011" s="52"/>
      <c r="F1011" s="118"/>
      <c r="G1011" s="52"/>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row>
    <row r="1012">
      <c r="A1012" s="52"/>
      <c r="B1012" s="79"/>
      <c r="C1012" s="52"/>
      <c r="D1012" s="52"/>
      <c r="E1012" s="52"/>
      <c r="F1012" s="118"/>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c r="AC1012" s="52"/>
    </row>
    <row r="1013">
      <c r="A1013" s="52"/>
      <c r="B1013" s="79"/>
      <c r="C1013" s="52"/>
      <c r="D1013" s="52"/>
      <c r="E1013" s="52"/>
      <c r="F1013" s="118"/>
      <c r="G1013" s="52"/>
      <c r="H1013" s="52"/>
      <c r="I1013" s="52"/>
      <c r="J1013" s="52"/>
      <c r="K1013" s="52"/>
      <c r="L1013" s="52"/>
      <c r="M1013" s="52"/>
      <c r="N1013" s="52"/>
      <c r="O1013" s="52"/>
      <c r="P1013" s="52"/>
      <c r="Q1013" s="52"/>
      <c r="R1013" s="52"/>
      <c r="S1013" s="52"/>
      <c r="T1013" s="52"/>
      <c r="U1013" s="52"/>
      <c r="V1013" s="52"/>
      <c r="W1013" s="52"/>
      <c r="X1013" s="52"/>
      <c r="Y1013" s="52"/>
      <c r="Z1013" s="52"/>
      <c r="AA1013" s="52"/>
      <c r="AB1013" s="52"/>
      <c r="AC1013" s="52"/>
    </row>
    <row r="1014">
      <c r="A1014" s="52"/>
      <c r="B1014" s="79"/>
      <c r="C1014" s="52"/>
      <c r="D1014" s="52"/>
      <c r="E1014" s="52"/>
      <c r="F1014" s="118"/>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c r="AC1014" s="52"/>
    </row>
    <row r="1015">
      <c r="A1015" s="52"/>
      <c r="B1015" s="79"/>
      <c r="C1015" s="52"/>
      <c r="D1015" s="52"/>
      <c r="E1015" s="52"/>
      <c r="F1015" s="118"/>
      <c r="G1015" s="52"/>
      <c r="H1015" s="52"/>
      <c r="I1015" s="52"/>
      <c r="J1015" s="52"/>
      <c r="K1015" s="52"/>
      <c r="L1015" s="52"/>
      <c r="M1015" s="52"/>
      <c r="N1015" s="52"/>
      <c r="O1015" s="52"/>
      <c r="P1015" s="52"/>
      <c r="Q1015" s="52"/>
      <c r="R1015" s="52"/>
      <c r="S1015" s="52"/>
      <c r="T1015" s="52"/>
      <c r="U1015" s="52"/>
      <c r="V1015" s="52"/>
      <c r="W1015" s="52"/>
      <c r="X1015" s="52"/>
      <c r="Y1015" s="52"/>
      <c r="Z1015" s="52"/>
      <c r="AA1015" s="52"/>
      <c r="AB1015" s="52"/>
      <c r="AC1015" s="52"/>
    </row>
    <row r="1016">
      <c r="A1016" s="52"/>
      <c r="B1016" s="79"/>
      <c r="C1016" s="52"/>
      <c r="D1016" s="52"/>
      <c r="E1016" s="52"/>
      <c r="F1016" s="118"/>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c r="AC1016" s="52"/>
    </row>
    <row r="1017">
      <c r="A1017" s="52"/>
      <c r="B1017" s="79"/>
      <c r="C1017" s="52"/>
      <c r="D1017" s="52"/>
      <c r="E1017" s="52"/>
      <c r="F1017" s="118"/>
      <c r="G1017" s="52"/>
      <c r="H1017" s="52"/>
      <c r="I1017" s="52"/>
      <c r="J1017" s="52"/>
      <c r="K1017" s="52"/>
      <c r="L1017" s="52"/>
      <c r="M1017" s="52"/>
      <c r="N1017" s="52"/>
      <c r="O1017" s="52"/>
      <c r="P1017" s="52"/>
      <c r="Q1017" s="52"/>
      <c r="R1017" s="52"/>
      <c r="S1017" s="52"/>
      <c r="T1017" s="52"/>
      <c r="U1017" s="52"/>
      <c r="V1017" s="52"/>
      <c r="W1017" s="52"/>
      <c r="X1017" s="52"/>
      <c r="Y1017" s="52"/>
      <c r="Z1017" s="52"/>
      <c r="AA1017" s="52"/>
      <c r="AB1017" s="52"/>
      <c r="AC1017" s="52"/>
    </row>
    <row r="1018">
      <c r="A1018" s="52"/>
      <c r="B1018" s="79"/>
      <c r="C1018" s="52"/>
      <c r="D1018" s="52"/>
      <c r="E1018" s="52"/>
      <c r="F1018" s="118"/>
      <c r="G1018" s="52"/>
      <c r="H1018" s="52"/>
      <c r="I1018" s="52"/>
      <c r="J1018" s="52"/>
      <c r="K1018" s="52"/>
      <c r="L1018" s="52"/>
      <c r="M1018" s="52"/>
      <c r="N1018" s="52"/>
      <c r="O1018" s="52"/>
      <c r="P1018" s="52"/>
      <c r="Q1018" s="52"/>
      <c r="R1018" s="52"/>
      <c r="S1018" s="52"/>
      <c r="T1018" s="52"/>
      <c r="U1018" s="52"/>
      <c r="V1018" s="52"/>
      <c r="W1018" s="52"/>
      <c r="X1018" s="52"/>
      <c r="Y1018" s="52"/>
      <c r="Z1018" s="52"/>
      <c r="AA1018" s="52"/>
      <c r="AB1018" s="52"/>
      <c r="AC1018" s="52"/>
    </row>
    <row r="1019">
      <c r="A1019" s="52"/>
      <c r="B1019" s="79"/>
      <c r="C1019" s="52"/>
      <c r="D1019" s="52"/>
      <c r="E1019" s="52"/>
      <c r="F1019" s="118"/>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c r="AC1019" s="52"/>
    </row>
    <row r="1020">
      <c r="A1020" s="52"/>
      <c r="B1020" s="79"/>
      <c r="C1020" s="52"/>
      <c r="D1020" s="52"/>
      <c r="E1020" s="52"/>
      <c r="F1020" s="118"/>
      <c r="G1020" s="52"/>
      <c r="H1020" s="52"/>
      <c r="I1020" s="52"/>
      <c r="J1020" s="52"/>
      <c r="K1020" s="52"/>
      <c r="L1020" s="52"/>
      <c r="M1020" s="52"/>
      <c r="N1020" s="52"/>
      <c r="O1020" s="52"/>
      <c r="P1020" s="52"/>
      <c r="Q1020" s="52"/>
      <c r="R1020" s="52"/>
      <c r="S1020" s="52"/>
      <c r="T1020" s="52"/>
      <c r="U1020" s="52"/>
      <c r="V1020" s="52"/>
      <c r="W1020" s="52"/>
      <c r="X1020" s="52"/>
      <c r="Y1020" s="52"/>
      <c r="Z1020" s="52"/>
      <c r="AA1020" s="52"/>
      <c r="AB1020" s="52"/>
      <c r="AC1020" s="52"/>
    </row>
    <row r="1021">
      <c r="A1021" s="52"/>
      <c r="B1021" s="79"/>
      <c r="C1021" s="52"/>
      <c r="D1021" s="52"/>
      <c r="E1021" s="52"/>
      <c r="F1021" s="118"/>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c r="AC1021" s="52"/>
    </row>
    <row r="1022">
      <c r="A1022" s="52"/>
      <c r="B1022" s="79"/>
      <c r="C1022" s="52"/>
      <c r="D1022" s="52"/>
      <c r="E1022" s="52"/>
      <c r="F1022" s="118"/>
      <c r="G1022" s="52"/>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row>
    <row r="1023">
      <c r="A1023" s="52"/>
      <c r="B1023" s="79"/>
      <c r="C1023" s="52"/>
      <c r="D1023" s="52"/>
      <c r="E1023" s="52"/>
      <c r="F1023" s="118"/>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c r="AC1023" s="52"/>
    </row>
    <row r="1024">
      <c r="A1024" s="52"/>
      <c r="B1024" s="79"/>
      <c r="C1024" s="52"/>
      <c r="D1024" s="52"/>
      <c r="E1024" s="52"/>
      <c r="F1024" s="121"/>
      <c r="G1024" s="52"/>
      <c r="H1024" s="52"/>
      <c r="I1024" s="52"/>
      <c r="J1024" s="52"/>
      <c r="K1024" s="52"/>
      <c r="L1024" s="52"/>
      <c r="M1024" s="52"/>
      <c r="N1024" s="52"/>
      <c r="O1024" s="52"/>
      <c r="P1024" s="52"/>
      <c r="Q1024" s="52"/>
      <c r="R1024" s="52"/>
      <c r="S1024" s="52"/>
      <c r="T1024" s="52"/>
      <c r="U1024" s="52"/>
      <c r="V1024" s="52"/>
      <c r="W1024" s="52"/>
      <c r="X1024" s="52"/>
      <c r="Y1024" s="52"/>
      <c r="Z1024" s="52"/>
      <c r="AA1024" s="52"/>
      <c r="AB1024" s="52"/>
      <c r="AC1024" s="52"/>
    </row>
  </sheetData>
  <conditionalFormatting sqref="E2:E1024">
    <cfRule type="notContainsText" dxfId="0" priority="1" operator="notContains" text="$">
      <formula>ISERROR(SEARCH(("$"),(E2)))</formula>
    </cfRule>
  </conditionalFormatting>
  <conditionalFormatting sqref="C1:C1024">
    <cfRule type="containsText" dxfId="2" priority="2" operator="containsText" text="Nothing">
      <formula>NOT(ISERROR(SEARCH(("Nothing"),(C1))))</formula>
    </cfRule>
  </conditionalFormatting>
  <hyperlinks>
    <hyperlink display="Grand Total" location="'GRAND TOTALS'!A1" ref="J1"/>
  </hyperlin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6B26B"/>
    <outlinePr summaryBelow="0" summaryRight="0"/>
  </sheetPr>
  <sheetViews>
    <sheetView workbookViewId="0"/>
  </sheetViews>
  <sheetFormatPr customHeight="1" defaultColWidth="12.63" defaultRowHeight="15.75"/>
  <cols>
    <col customWidth="1" min="1" max="1" width="12.88"/>
    <col customWidth="1" min="2" max="2" width="25.25"/>
    <col customWidth="1" min="3" max="3" width="21.38"/>
    <col customWidth="1" min="4" max="4" width="6.63"/>
    <col customWidth="1" min="5" max="5" width="14.38"/>
    <col customWidth="1" min="6" max="6" width="12.0"/>
    <col customWidth="1" min="7" max="7" width="13.25"/>
    <col customWidth="1" min="8" max="8" width="8.5"/>
    <col customWidth="1" min="9" max="9" width="14.25"/>
  </cols>
  <sheetData>
    <row r="1">
      <c r="A1" s="97" t="s">
        <v>30</v>
      </c>
      <c r="B1" s="88" t="s">
        <v>31</v>
      </c>
      <c r="C1" s="97" t="s">
        <v>32</v>
      </c>
      <c r="D1" s="97" t="s">
        <v>33</v>
      </c>
      <c r="E1" s="98" t="s">
        <v>34</v>
      </c>
      <c r="F1" s="97" t="s">
        <v>35</v>
      </c>
      <c r="G1" s="97" t="s">
        <v>3328</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v>44092.0</v>
      </c>
      <c r="B2" s="63" t="s">
        <v>3329</v>
      </c>
      <c r="D2" s="80">
        <v>1.0</v>
      </c>
      <c r="E2" s="96">
        <v>19.99</v>
      </c>
      <c r="F2" s="96">
        <f t="shared" ref="F2:F137" si="1">MULTIPLY(D2, E2)</f>
        <v>19.99</v>
      </c>
      <c r="G2" s="80"/>
      <c r="I2" s="80">
        <f>Round(AVERAGE(H2:H1000), 2)</f>
        <v>3061.63</v>
      </c>
      <c r="J2" s="123">
        <f>SUM(G2:G1000)</f>
        <v>0</v>
      </c>
      <c r="K2" s="52">
        <f>sum(D2:D1000)</f>
        <v>267</v>
      </c>
    </row>
    <row r="3">
      <c r="B3" s="63" t="s">
        <v>3330</v>
      </c>
      <c r="D3" s="80">
        <v>6.0</v>
      </c>
      <c r="E3" s="96">
        <v>29.99</v>
      </c>
      <c r="F3" s="96">
        <f t="shared" si="1"/>
        <v>179.94</v>
      </c>
      <c r="G3" s="80"/>
      <c r="I3" s="97" t="s">
        <v>44</v>
      </c>
      <c r="J3" s="105">
        <f>SUM(F2:F1000)</f>
        <v>3061.63</v>
      </c>
    </row>
    <row r="4">
      <c r="B4" s="63" t="s">
        <v>3331</v>
      </c>
      <c r="D4" s="80">
        <v>1.0</v>
      </c>
      <c r="E4" s="96">
        <v>29.99</v>
      </c>
      <c r="F4" s="96">
        <f t="shared" si="1"/>
        <v>29.99</v>
      </c>
      <c r="G4" s="80"/>
      <c r="I4" s="52">
        <f>MAX(H2:H1000)</f>
        <v>3061.63</v>
      </c>
      <c r="J4" s="100">
        <f>SUM(H2:H1000)</f>
        <v>3061.63</v>
      </c>
    </row>
    <row r="5">
      <c r="B5" s="63" t="s">
        <v>3332</v>
      </c>
      <c r="D5" s="80">
        <v>1.0</v>
      </c>
      <c r="E5" s="96">
        <v>19.99</v>
      </c>
      <c r="F5" s="96">
        <f t="shared" si="1"/>
        <v>19.99</v>
      </c>
      <c r="G5" s="80"/>
    </row>
    <row r="6">
      <c r="B6" s="63" t="s">
        <v>3333</v>
      </c>
      <c r="D6" s="80">
        <v>1.0</v>
      </c>
      <c r="E6" s="96">
        <v>24.99</v>
      </c>
      <c r="F6" s="96">
        <f t="shared" si="1"/>
        <v>24.99</v>
      </c>
      <c r="G6" s="80"/>
    </row>
    <row r="7">
      <c r="B7" s="63" t="s">
        <v>3334</v>
      </c>
      <c r="D7" s="80">
        <v>1.0</v>
      </c>
      <c r="E7" s="96">
        <v>24.99</v>
      </c>
      <c r="F7" s="96">
        <f t="shared" si="1"/>
        <v>24.99</v>
      </c>
      <c r="G7" s="80"/>
    </row>
    <row r="8">
      <c r="B8" s="63" t="s">
        <v>3335</v>
      </c>
      <c r="D8" s="80">
        <v>1.0</v>
      </c>
      <c r="E8" s="96">
        <v>34.99</v>
      </c>
      <c r="F8" s="96">
        <f t="shared" si="1"/>
        <v>34.99</v>
      </c>
      <c r="G8" s="80"/>
    </row>
    <row r="9">
      <c r="B9" s="63" t="s">
        <v>3336</v>
      </c>
      <c r="D9" s="80">
        <v>4.0</v>
      </c>
      <c r="E9" s="96">
        <v>29.99</v>
      </c>
      <c r="F9" s="96">
        <f t="shared" si="1"/>
        <v>119.96</v>
      </c>
      <c r="G9" s="80"/>
    </row>
    <row r="10">
      <c r="B10" s="63" t="s">
        <v>3337</v>
      </c>
      <c r="D10" s="80">
        <v>6.0</v>
      </c>
      <c r="E10" s="96">
        <v>14.99</v>
      </c>
      <c r="F10" s="96">
        <f t="shared" si="1"/>
        <v>89.94</v>
      </c>
      <c r="G10" s="80"/>
    </row>
    <row r="11">
      <c r="A11" s="97"/>
      <c r="B11" s="64" t="s">
        <v>3338</v>
      </c>
      <c r="C11" s="97"/>
      <c r="D11" s="80">
        <v>4.0</v>
      </c>
      <c r="E11" s="96">
        <v>19.99</v>
      </c>
      <c r="F11" s="96">
        <f t="shared" si="1"/>
        <v>79.96</v>
      </c>
      <c r="G11" s="124"/>
    </row>
    <row r="12">
      <c r="B12" s="63" t="s">
        <v>3339</v>
      </c>
      <c r="D12" s="80">
        <v>3.0</v>
      </c>
      <c r="E12" s="96">
        <v>7.99</v>
      </c>
      <c r="F12" s="96">
        <f t="shared" si="1"/>
        <v>23.97</v>
      </c>
    </row>
    <row r="13">
      <c r="B13" s="63" t="s">
        <v>3340</v>
      </c>
      <c r="D13" s="80">
        <v>1.0</v>
      </c>
      <c r="E13" s="96">
        <v>29.99</v>
      </c>
      <c r="F13" s="96">
        <f t="shared" si="1"/>
        <v>29.99</v>
      </c>
    </row>
    <row r="14">
      <c r="B14" s="63" t="s">
        <v>3341</v>
      </c>
      <c r="D14" s="80">
        <v>1.0</v>
      </c>
      <c r="E14" s="96">
        <v>19.99</v>
      </c>
      <c r="F14" s="96">
        <f t="shared" si="1"/>
        <v>19.99</v>
      </c>
    </row>
    <row r="15">
      <c r="B15" s="63" t="s">
        <v>3342</v>
      </c>
      <c r="D15" s="80">
        <v>1.0</v>
      </c>
      <c r="E15" s="96">
        <v>22.99</v>
      </c>
      <c r="F15" s="96">
        <f t="shared" si="1"/>
        <v>22.99</v>
      </c>
    </row>
    <row r="16">
      <c r="B16" s="63" t="s">
        <v>3343</v>
      </c>
      <c r="D16" s="80">
        <v>1.0</v>
      </c>
      <c r="E16" s="96">
        <v>34.99</v>
      </c>
      <c r="F16" s="96">
        <f t="shared" si="1"/>
        <v>34.99</v>
      </c>
    </row>
    <row r="17">
      <c r="B17" s="63" t="s">
        <v>3344</v>
      </c>
      <c r="D17" s="80">
        <v>1.0</v>
      </c>
      <c r="E17" s="96">
        <v>34.99</v>
      </c>
      <c r="F17" s="96">
        <f t="shared" si="1"/>
        <v>34.99</v>
      </c>
    </row>
    <row r="18">
      <c r="B18" s="63" t="s">
        <v>3345</v>
      </c>
      <c r="D18" s="80">
        <v>1.0</v>
      </c>
      <c r="E18" s="96">
        <v>26.99</v>
      </c>
      <c r="F18" s="96">
        <f t="shared" si="1"/>
        <v>26.99</v>
      </c>
    </row>
    <row r="19">
      <c r="B19" s="63" t="s">
        <v>3346</v>
      </c>
      <c r="D19" s="80">
        <v>3.0</v>
      </c>
      <c r="E19" s="96">
        <v>11.99</v>
      </c>
      <c r="F19" s="96">
        <f t="shared" si="1"/>
        <v>35.97</v>
      </c>
    </row>
    <row r="20">
      <c r="B20" s="63" t="s">
        <v>3347</v>
      </c>
      <c r="D20" s="80">
        <v>2.0</v>
      </c>
      <c r="E20" s="96">
        <v>7.0</v>
      </c>
      <c r="F20" s="96">
        <f t="shared" si="1"/>
        <v>14</v>
      </c>
    </row>
    <row r="21">
      <c r="B21" s="63" t="s">
        <v>3348</v>
      </c>
      <c r="D21" s="80">
        <v>1.0</v>
      </c>
      <c r="E21" s="96">
        <v>29.99</v>
      </c>
      <c r="F21" s="96">
        <f t="shared" si="1"/>
        <v>29.99</v>
      </c>
    </row>
    <row r="22">
      <c r="B22" s="63" t="s">
        <v>3349</v>
      </c>
      <c r="D22" s="80">
        <v>1.0</v>
      </c>
      <c r="E22" s="96">
        <v>19.99</v>
      </c>
      <c r="F22" s="96">
        <f t="shared" si="1"/>
        <v>19.99</v>
      </c>
    </row>
    <row r="23">
      <c r="B23" s="63" t="s">
        <v>3350</v>
      </c>
      <c r="D23" s="80">
        <v>1.0</v>
      </c>
      <c r="E23" s="96">
        <v>12.99</v>
      </c>
      <c r="F23" s="96">
        <f t="shared" si="1"/>
        <v>12.99</v>
      </c>
    </row>
    <row r="24">
      <c r="B24" s="63" t="s">
        <v>3351</v>
      </c>
      <c r="D24" s="80">
        <v>1.0</v>
      </c>
      <c r="E24" s="96">
        <v>16.99</v>
      </c>
      <c r="F24" s="96">
        <f t="shared" si="1"/>
        <v>16.99</v>
      </c>
    </row>
    <row r="25">
      <c r="B25" s="63" t="s">
        <v>3352</v>
      </c>
      <c r="D25" s="80">
        <v>1.0</v>
      </c>
      <c r="E25" s="96">
        <v>29.99</v>
      </c>
      <c r="F25" s="96">
        <f t="shared" si="1"/>
        <v>29.99</v>
      </c>
    </row>
    <row r="26">
      <c r="B26" s="63" t="s">
        <v>3353</v>
      </c>
      <c r="D26" s="80">
        <v>1.0</v>
      </c>
      <c r="E26" s="96">
        <v>29.99</v>
      </c>
      <c r="F26" s="96">
        <f t="shared" si="1"/>
        <v>29.99</v>
      </c>
    </row>
    <row r="27">
      <c r="B27" s="63" t="s">
        <v>3354</v>
      </c>
      <c r="D27" s="80">
        <v>2.0</v>
      </c>
      <c r="E27" s="96">
        <v>29.99</v>
      </c>
      <c r="F27" s="96">
        <f t="shared" si="1"/>
        <v>59.98</v>
      </c>
    </row>
    <row r="28">
      <c r="B28" s="63" t="s">
        <v>3355</v>
      </c>
      <c r="D28" s="80">
        <v>1.0</v>
      </c>
      <c r="E28" s="96">
        <v>29.99</v>
      </c>
      <c r="F28" s="96">
        <f t="shared" si="1"/>
        <v>29.99</v>
      </c>
    </row>
    <row r="29">
      <c r="B29" s="63" t="s">
        <v>3356</v>
      </c>
      <c r="D29" s="80">
        <v>1.0</v>
      </c>
      <c r="E29" s="96">
        <v>19.99</v>
      </c>
      <c r="F29" s="96">
        <f t="shared" si="1"/>
        <v>19.99</v>
      </c>
    </row>
    <row r="30">
      <c r="B30" s="63" t="s">
        <v>3357</v>
      </c>
      <c r="D30" s="80">
        <v>1.0</v>
      </c>
      <c r="E30" s="96">
        <v>29.99</v>
      </c>
      <c r="F30" s="96">
        <f t="shared" si="1"/>
        <v>29.99</v>
      </c>
    </row>
    <row r="31">
      <c r="B31" s="63" t="s">
        <v>3358</v>
      </c>
      <c r="D31" s="80">
        <v>2.0</v>
      </c>
      <c r="E31" s="96">
        <v>9.99</v>
      </c>
      <c r="F31" s="96">
        <f t="shared" si="1"/>
        <v>19.98</v>
      </c>
    </row>
    <row r="32">
      <c r="B32" s="63" t="s">
        <v>3359</v>
      </c>
      <c r="D32" s="80">
        <v>1.0</v>
      </c>
      <c r="E32" s="96">
        <v>24.99</v>
      </c>
      <c r="F32" s="96">
        <f t="shared" si="1"/>
        <v>24.99</v>
      </c>
    </row>
    <row r="33">
      <c r="B33" s="63" t="s">
        <v>3360</v>
      </c>
      <c r="D33" s="80">
        <v>1.0</v>
      </c>
      <c r="E33" s="96">
        <v>34.99</v>
      </c>
      <c r="F33" s="96">
        <f t="shared" si="1"/>
        <v>34.99</v>
      </c>
    </row>
    <row r="34">
      <c r="B34" s="63" t="s">
        <v>3361</v>
      </c>
      <c r="D34" s="80">
        <v>1.0</v>
      </c>
      <c r="E34" s="96">
        <v>16.99</v>
      </c>
      <c r="F34" s="96">
        <f t="shared" si="1"/>
        <v>16.99</v>
      </c>
    </row>
    <row r="35">
      <c r="B35" s="63" t="s">
        <v>3362</v>
      </c>
      <c r="D35" s="80">
        <v>4.0</v>
      </c>
      <c r="E35" s="96">
        <v>19.99</v>
      </c>
      <c r="F35" s="96">
        <f t="shared" si="1"/>
        <v>79.96</v>
      </c>
    </row>
    <row r="36">
      <c r="B36" s="63" t="s">
        <v>3363</v>
      </c>
      <c r="D36" s="80">
        <v>1.0</v>
      </c>
      <c r="E36" s="96">
        <v>19.99</v>
      </c>
      <c r="F36" s="96">
        <f t="shared" si="1"/>
        <v>19.99</v>
      </c>
    </row>
    <row r="37">
      <c r="B37" s="63" t="s">
        <v>3364</v>
      </c>
      <c r="D37" s="80">
        <v>1.0</v>
      </c>
      <c r="E37" s="96">
        <v>14.99</v>
      </c>
      <c r="F37" s="96">
        <f t="shared" si="1"/>
        <v>14.99</v>
      </c>
    </row>
    <row r="38">
      <c r="B38" s="63" t="s">
        <v>3365</v>
      </c>
      <c r="D38" s="80">
        <v>1.0</v>
      </c>
      <c r="F38" s="80">
        <f t="shared" si="1"/>
        <v>0</v>
      </c>
    </row>
    <row r="39">
      <c r="B39" s="63" t="s">
        <v>3366</v>
      </c>
      <c r="D39" s="80">
        <v>1.0</v>
      </c>
      <c r="F39" s="80">
        <f t="shared" si="1"/>
        <v>0</v>
      </c>
    </row>
    <row r="40">
      <c r="B40" s="63" t="s">
        <v>3367</v>
      </c>
      <c r="D40" s="80">
        <v>1.0</v>
      </c>
      <c r="F40" s="80">
        <f t="shared" si="1"/>
        <v>0</v>
      </c>
    </row>
    <row r="41">
      <c r="B41" s="63" t="s">
        <v>3368</v>
      </c>
      <c r="D41" s="80">
        <v>1.0</v>
      </c>
      <c r="F41" s="80">
        <f t="shared" si="1"/>
        <v>0</v>
      </c>
    </row>
    <row r="42">
      <c r="B42" s="63" t="s">
        <v>3369</v>
      </c>
      <c r="D42" s="80">
        <v>4.0</v>
      </c>
      <c r="E42" s="96">
        <v>49.99</v>
      </c>
      <c r="F42" s="96">
        <f t="shared" si="1"/>
        <v>199.96</v>
      </c>
    </row>
    <row r="43">
      <c r="B43" s="63" t="s">
        <v>3370</v>
      </c>
      <c r="D43" s="80">
        <v>3.0</v>
      </c>
      <c r="E43" s="96">
        <v>29.99</v>
      </c>
      <c r="F43" s="96">
        <f t="shared" si="1"/>
        <v>89.97</v>
      </c>
    </row>
    <row r="44">
      <c r="B44" s="63" t="s">
        <v>3371</v>
      </c>
      <c r="D44" s="80">
        <v>1.0</v>
      </c>
      <c r="E44" s="96">
        <v>24.99</v>
      </c>
      <c r="F44" s="96">
        <f t="shared" si="1"/>
        <v>24.99</v>
      </c>
    </row>
    <row r="45">
      <c r="B45" s="63" t="s">
        <v>3372</v>
      </c>
      <c r="D45" s="80">
        <v>1.0</v>
      </c>
      <c r="E45" s="96">
        <v>16.99</v>
      </c>
      <c r="F45" s="96">
        <f t="shared" si="1"/>
        <v>16.99</v>
      </c>
    </row>
    <row r="46">
      <c r="B46" s="63" t="s">
        <v>3373</v>
      </c>
      <c r="D46" s="80">
        <v>1.0</v>
      </c>
      <c r="E46" s="96">
        <v>19.99</v>
      </c>
      <c r="F46" s="96">
        <f t="shared" si="1"/>
        <v>19.99</v>
      </c>
    </row>
    <row r="47">
      <c r="B47" s="63" t="s">
        <v>3374</v>
      </c>
      <c r="D47" s="80">
        <v>1.0</v>
      </c>
      <c r="E47" s="96">
        <v>44.99</v>
      </c>
      <c r="F47" s="96">
        <f t="shared" si="1"/>
        <v>44.99</v>
      </c>
    </row>
    <row r="48">
      <c r="B48" s="63" t="s">
        <v>3375</v>
      </c>
      <c r="D48" s="80">
        <v>1.0</v>
      </c>
      <c r="E48" s="96">
        <v>49.99</v>
      </c>
      <c r="F48" s="96">
        <f t="shared" si="1"/>
        <v>49.99</v>
      </c>
    </row>
    <row r="49">
      <c r="B49" s="63" t="s">
        <v>3376</v>
      </c>
      <c r="D49" s="80">
        <v>1.0</v>
      </c>
      <c r="E49" s="96">
        <v>49.99</v>
      </c>
      <c r="F49" s="96">
        <f t="shared" si="1"/>
        <v>49.99</v>
      </c>
    </row>
    <row r="50">
      <c r="B50" s="63" t="s">
        <v>3377</v>
      </c>
      <c r="D50" s="80">
        <v>1.0</v>
      </c>
      <c r="E50" s="96">
        <v>39.99</v>
      </c>
      <c r="F50" s="96">
        <f t="shared" si="1"/>
        <v>39.99</v>
      </c>
    </row>
    <row r="51">
      <c r="B51" s="63" t="s">
        <v>3378</v>
      </c>
      <c r="D51" s="80">
        <v>1.0</v>
      </c>
      <c r="E51" s="96">
        <v>5.99</v>
      </c>
      <c r="F51" s="96">
        <f t="shared" si="1"/>
        <v>5.99</v>
      </c>
    </row>
    <row r="52">
      <c r="B52" s="63" t="s">
        <v>3379</v>
      </c>
      <c r="D52" s="80">
        <v>1.0</v>
      </c>
      <c r="E52" s="96">
        <v>19.99</v>
      </c>
      <c r="F52" s="96">
        <f t="shared" si="1"/>
        <v>19.99</v>
      </c>
    </row>
    <row r="53">
      <c r="B53" s="63" t="s">
        <v>3380</v>
      </c>
      <c r="D53" s="80">
        <v>1.0</v>
      </c>
      <c r="E53" s="96">
        <v>6.99</v>
      </c>
      <c r="F53" s="96">
        <f t="shared" si="1"/>
        <v>6.99</v>
      </c>
    </row>
    <row r="54">
      <c r="B54" s="63" t="s">
        <v>3381</v>
      </c>
      <c r="D54" s="80">
        <v>1.0</v>
      </c>
      <c r="E54" s="96">
        <v>3.99</v>
      </c>
      <c r="F54" s="96">
        <f t="shared" si="1"/>
        <v>3.99</v>
      </c>
    </row>
    <row r="55">
      <c r="B55" s="63" t="s">
        <v>3382</v>
      </c>
      <c r="D55" s="80">
        <v>1.0</v>
      </c>
      <c r="F55" s="80">
        <f t="shared" si="1"/>
        <v>0</v>
      </c>
    </row>
    <row r="56">
      <c r="B56" s="63" t="s">
        <v>3383</v>
      </c>
      <c r="D56" s="80">
        <v>6.0</v>
      </c>
      <c r="E56" s="96">
        <v>3.99</v>
      </c>
      <c r="F56" s="96">
        <f t="shared" si="1"/>
        <v>23.94</v>
      </c>
    </row>
    <row r="57">
      <c r="B57" s="63" t="s">
        <v>3384</v>
      </c>
      <c r="D57" s="80">
        <v>1.0</v>
      </c>
      <c r="E57" s="96">
        <v>16.99</v>
      </c>
      <c r="F57" s="96">
        <f t="shared" si="1"/>
        <v>16.99</v>
      </c>
    </row>
    <row r="58">
      <c r="B58" s="63" t="s">
        <v>3385</v>
      </c>
      <c r="D58" s="80">
        <v>2.0</v>
      </c>
      <c r="E58" s="96">
        <v>9.99</v>
      </c>
      <c r="F58" s="96">
        <f t="shared" si="1"/>
        <v>19.98</v>
      </c>
    </row>
    <row r="59">
      <c r="B59" s="63" t="s">
        <v>3386</v>
      </c>
      <c r="D59" s="80">
        <v>2.0</v>
      </c>
      <c r="E59" s="96">
        <v>7.99</v>
      </c>
      <c r="F59" s="96">
        <f t="shared" si="1"/>
        <v>15.98</v>
      </c>
    </row>
    <row r="60">
      <c r="B60" s="63" t="s">
        <v>3387</v>
      </c>
      <c r="D60" s="80">
        <v>1.0</v>
      </c>
      <c r="E60" s="96">
        <v>3.99</v>
      </c>
      <c r="F60" s="96">
        <f t="shared" si="1"/>
        <v>3.99</v>
      </c>
    </row>
    <row r="61">
      <c r="B61" s="63" t="s">
        <v>3388</v>
      </c>
      <c r="D61" s="80">
        <v>6.0</v>
      </c>
      <c r="F61" s="80">
        <f t="shared" si="1"/>
        <v>0</v>
      </c>
    </row>
    <row r="62">
      <c r="B62" s="63" t="s">
        <v>3389</v>
      </c>
      <c r="D62" s="80">
        <v>1.0</v>
      </c>
      <c r="E62" s="96">
        <v>9.99</v>
      </c>
      <c r="F62" s="96">
        <f t="shared" si="1"/>
        <v>9.99</v>
      </c>
    </row>
    <row r="63">
      <c r="B63" s="63" t="s">
        <v>3390</v>
      </c>
      <c r="D63" s="80">
        <v>1.0</v>
      </c>
      <c r="F63" s="80">
        <f t="shared" si="1"/>
        <v>0</v>
      </c>
    </row>
    <row r="64">
      <c r="B64" s="63" t="s">
        <v>3391</v>
      </c>
      <c r="D64" s="80">
        <v>1.0</v>
      </c>
      <c r="E64" s="96">
        <v>9.99</v>
      </c>
      <c r="F64" s="96">
        <f t="shared" si="1"/>
        <v>9.99</v>
      </c>
    </row>
    <row r="65">
      <c r="B65" s="63" t="s">
        <v>3392</v>
      </c>
      <c r="D65" s="80">
        <v>1.0</v>
      </c>
      <c r="E65" s="96">
        <v>7.99</v>
      </c>
      <c r="F65" s="96">
        <f t="shared" si="1"/>
        <v>7.99</v>
      </c>
    </row>
    <row r="66">
      <c r="B66" s="63" t="s">
        <v>3393</v>
      </c>
      <c r="D66" s="80">
        <v>1.0</v>
      </c>
      <c r="F66" s="80">
        <f t="shared" si="1"/>
        <v>0</v>
      </c>
    </row>
    <row r="67">
      <c r="B67" s="63" t="s">
        <v>3394</v>
      </c>
      <c r="D67" s="80">
        <v>1.0</v>
      </c>
      <c r="F67" s="80">
        <f t="shared" si="1"/>
        <v>0</v>
      </c>
    </row>
    <row r="68">
      <c r="B68" s="63" t="s">
        <v>3395</v>
      </c>
      <c r="D68" s="80">
        <v>7.0</v>
      </c>
      <c r="F68" s="80">
        <f t="shared" si="1"/>
        <v>0</v>
      </c>
    </row>
    <row r="69">
      <c r="B69" s="63" t="s">
        <v>3396</v>
      </c>
      <c r="D69" s="80">
        <v>3.0</v>
      </c>
      <c r="E69" s="96">
        <v>4.99</v>
      </c>
      <c r="F69" s="96">
        <f t="shared" si="1"/>
        <v>14.97</v>
      </c>
    </row>
    <row r="70">
      <c r="B70" s="63" t="s">
        <v>3397</v>
      </c>
      <c r="D70" s="80">
        <v>15.0</v>
      </c>
      <c r="E70" s="96">
        <v>2.49</v>
      </c>
      <c r="F70" s="96">
        <f t="shared" si="1"/>
        <v>37.35</v>
      </c>
    </row>
    <row r="71">
      <c r="B71" s="63" t="s">
        <v>3398</v>
      </c>
      <c r="D71" s="80">
        <v>2.0</v>
      </c>
      <c r="E71" s="96">
        <v>12.99</v>
      </c>
      <c r="F71" s="96">
        <f t="shared" si="1"/>
        <v>25.98</v>
      </c>
    </row>
    <row r="72">
      <c r="B72" s="63" t="s">
        <v>3399</v>
      </c>
      <c r="D72" s="80">
        <v>1.0</v>
      </c>
      <c r="E72" s="96">
        <v>6.99</v>
      </c>
      <c r="F72" s="96">
        <f t="shared" si="1"/>
        <v>6.99</v>
      </c>
    </row>
    <row r="73">
      <c r="B73" s="63" t="s">
        <v>3400</v>
      </c>
      <c r="D73" s="80">
        <v>1.0</v>
      </c>
      <c r="E73" s="96">
        <v>3.99</v>
      </c>
      <c r="F73" s="96">
        <f t="shared" si="1"/>
        <v>3.99</v>
      </c>
    </row>
    <row r="74">
      <c r="B74" s="63" t="s">
        <v>3401</v>
      </c>
      <c r="D74" s="80">
        <v>1.0</v>
      </c>
      <c r="E74" s="96">
        <v>7.99</v>
      </c>
      <c r="F74" s="96">
        <f t="shared" si="1"/>
        <v>7.99</v>
      </c>
    </row>
    <row r="75">
      <c r="B75" s="63" t="s">
        <v>3402</v>
      </c>
      <c r="D75" s="80">
        <v>8.0</v>
      </c>
      <c r="E75" s="96">
        <v>3.99</v>
      </c>
      <c r="F75" s="96">
        <f t="shared" si="1"/>
        <v>31.92</v>
      </c>
    </row>
    <row r="76">
      <c r="B76" s="63" t="s">
        <v>3403</v>
      </c>
      <c r="D76" s="80">
        <v>1.0</v>
      </c>
      <c r="E76" s="96">
        <v>0.99</v>
      </c>
      <c r="F76" s="96">
        <f t="shared" si="1"/>
        <v>0.99</v>
      </c>
    </row>
    <row r="77">
      <c r="B77" s="63" t="s">
        <v>3404</v>
      </c>
      <c r="D77" s="80">
        <v>1.0</v>
      </c>
      <c r="E77" s="96">
        <v>0.99</v>
      </c>
      <c r="F77" s="96">
        <f t="shared" si="1"/>
        <v>0.99</v>
      </c>
    </row>
    <row r="78">
      <c r="B78" s="63" t="s">
        <v>3405</v>
      </c>
      <c r="D78" s="80">
        <v>4.0</v>
      </c>
      <c r="E78" s="96">
        <v>9.99</v>
      </c>
      <c r="F78" s="96">
        <f t="shared" si="1"/>
        <v>39.96</v>
      </c>
    </row>
    <row r="79">
      <c r="B79" s="63" t="s">
        <v>3406</v>
      </c>
      <c r="D79" s="80">
        <v>1.0</v>
      </c>
      <c r="E79" s="96">
        <v>3.99</v>
      </c>
      <c r="F79" s="96">
        <f t="shared" si="1"/>
        <v>3.99</v>
      </c>
    </row>
    <row r="80">
      <c r="B80" s="63" t="s">
        <v>3407</v>
      </c>
      <c r="D80" s="80">
        <v>4.0</v>
      </c>
      <c r="E80" s="96">
        <v>4.99</v>
      </c>
      <c r="F80" s="96">
        <f t="shared" si="1"/>
        <v>19.96</v>
      </c>
    </row>
    <row r="81">
      <c r="B81" s="63" t="s">
        <v>3408</v>
      </c>
      <c r="D81" s="80">
        <v>2.0</v>
      </c>
      <c r="E81" s="96">
        <v>9.99</v>
      </c>
      <c r="F81" s="96">
        <f t="shared" si="1"/>
        <v>19.98</v>
      </c>
    </row>
    <row r="82">
      <c r="B82" s="63" t="s">
        <v>3409</v>
      </c>
      <c r="D82" s="80">
        <v>1.0</v>
      </c>
      <c r="E82" s="96">
        <v>6.99</v>
      </c>
      <c r="F82" s="96">
        <f t="shared" si="1"/>
        <v>6.99</v>
      </c>
    </row>
    <row r="83">
      <c r="B83" s="63" t="s">
        <v>3410</v>
      </c>
      <c r="D83" s="80">
        <v>1.0</v>
      </c>
      <c r="F83" s="80">
        <f t="shared" si="1"/>
        <v>0</v>
      </c>
    </row>
    <row r="84">
      <c r="B84" s="63" t="s">
        <v>3411</v>
      </c>
      <c r="D84" s="80">
        <v>1.0</v>
      </c>
      <c r="E84" s="96">
        <v>19.99</v>
      </c>
      <c r="F84" s="96">
        <f t="shared" si="1"/>
        <v>19.99</v>
      </c>
    </row>
    <row r="85">
      <c r="B85" s="63" t="s">
        <v>3412</v>
      </c>
      <c r="D85" s="80">
        <v>6.0</v>
      </c>
      <c r="E85" s="96">
        <v>2.19</v>
      </c>
      <c r="F85" s="96">
        <f t="shared" si="1"/>
        <v>13.14</v>
      </c>
    </row>
    <row r="86">
      <c r="B86" s="63" t="s">
        <v>3413</v>
      </c>
      <c r="D86" s="80">
        <v>1.0</v>
      </c>
      <c r="E86" s="96">
        <v>3.99</v>
      </c>
      <c r="F86" s="96">
        <f t="shared" si="1"/>
        <v>3.99</v>
      </c>
    </row>
    <row r="87">
      <c r="B87" s="63" t="s">
        <v>3414</v>
      </c>
      <c r="D87" s="80">
        <v>1.0</v>
      </c>
      <c r="E87" s="96">
        <v>4.99</v>
      </c>
      <c r="F87" s="96">
        <f t="shared" si="1"/>
        <v>4.99</v>
      </c>
    </row>
    <row r="88">
      <c r="B88" s="63" t="s">
        <v>3415</v>
      </c>
      <c r="D88" s="80">
        <v>14.0</v>
      </c>
      <c r="E88" s="96">
        <v>3.99</v>
      </c>
      <c r="F88" s="96">
        <f t="shared" si="1"/>
        <v>55.86</v>
      </c>
    </row>
    <row r="89">
      <c r="B89" s="63" t="s">
        <v>3416</v>
      </c>
      <c r="D89" s="80">
        <v>3.0</v>
      </c>
      <c r="E89" s="96">
        <v>4.99</v>
      </c>
      <c r="F89" s="96">
        <f t="shared" si="1"/>
        <v>14.97</v>
      </c>
    </row>
    <row r="90">
      <c r="B90" s="63" t="s">
        <v>3417</v>
      </c>
      <c r="D90" s="80">
        <v>6.0</v>
      </c>
      <c r="E90" s="96">
        <v>19.99</v>
      </c>
      <c r="F90" s="96">
        <f t="shared" si="1"/>
        <v>119.94</v>
      </c>
    </row>
    <row r="91">
      <c r="B91" s="63" t="s">
        <v>3418</v>
      </c>
      <c r="D91" s="80">
        <v>1.0</v>
      </c>
      <c r="E91" s="96">
        <v>5.99</v>
      </c>
      <c r="F91" s="96">
        <f t="shared" si="1"/>
        <v>5.99</v>
      </c>
    </row>
    <row r="92">
      <c r="B92" s="63" t="s">
        <v>3419</v>
      </c>
      <c r="D92" s="80">
        <v>9.0</v>
      </c>
      <c r="E92" s="96">
        <v>2.99</v>
      </c>
      <c r="F92" s="96">
        <f t="shared" si="1"/>
        <v>26.91</v>
      </c>
    </row>
    <row r="93">
      <c r="B93" s="63" t="s">
        <v>3420</v>
      </c>
      <c r="D93" s="80">
        <v>2.0</v>
      </c>
      <c r="E93" s="96">
        <v>3.99</v>
      </c>
      <c r="F93" s="96">
        <f t="shared" si="1"/>
        <v>7.98</v>
      </c>
    </row>
    <row r="94">
      <c r="B94" s="63" t="s">
        <v>3421</v>
      </c>
      <c r="D94" s="80">
        <v>1.0</v>
      </c>
      <c r="E94" s="96">
        <v>29.99</v>
      </c>
      <c r="F94" s="96">
        <f t="shared" si="1"/>
        <v>29.99</v>
      </c>
    </row>
    <row r="95">
      <c r="B95" s="63" t="s">
        <v>3422</v>
      </c>
      <c r="D95" s="80">
        <v>1.0</v>
      </c>
      <c r="F95" s="80">
        <f t="shared" si="1"/>
        <v>0</v>
      </c>
    </row>
    <row r="96">
      <c r="B96" s="63" t="s">
        <v>3423</v>
      </c>
      <c r="D96" s="80">
        <v>1.0</v>
      </c>
      <c r="E96" s="96">
        <v>9.99</v>
      </c>
      <c r="F96" s="96">
        <f t="shared" si="1"/>
        <v>9.99</v>
      </c>
    </row>
    <row r="97">
      <c r="B97" s="63" t="s">
        <v>3424</v>
      </c>
      <c r="D97" s="80">
        <v>1.0</v>
      </c>
      <c r="E97" s="96">
        <v>9.99</v>
      </c>
      <c r="F97" s="96">
        <f t="shared" si="1"/>
        <v>9.99</v>
      </c>
    </row>
    <row r="98">
      <c r="B98" s="63" t="s">
        <v>3425</v>
      </c>
      <c r="D98" s="80">
        <v>1.0</v>
      </c>
      <c r="E98" s="96">
        <v>29.99</v>
      </c>
      <c r="F98" s="96">
        <f t="shared" si="1"/>
        <v>29.99</v>
      </c>
    </row>
    <row r="99">
      <c r="B99" s="63" t="s">
        <v>3426</v>
      </c>
      <c r="D99" s="80">
        <v>2.0</v>
      </c>
      <c r="E99" s="96">
        <v>4.99</v>
      </c>
      <c r="F99" s="96">
        <f t="shared" si="1"/>
        <v>9.98</v>
      </c>
    </row>
    <row r="100">
      <c r="B100" s="63" t="s">
        <v>3427</v>
      </c>
      <c r="D100" s="80">
        <v>1.0</v>
      </c>
      <c r="E100" s="96">
        <v>4.99</v>
      </c>
      <c r="F100" s="96">
        <f t="shared" si="1"/>
        <v>4.99</v>
      </c>
    </row>
    <row r="101">
      <c r="B101" s="63" t="s">
        <v>3428</v>
      </c>
      <c r="D101" s="80">
        <v>4.0</v>
      </c>
      <c r="E101" s="96">
        <v>2.09</v>
      </c>
      <c r="F101" s="96">
        <f t="shared" si="1"/>
        <v>8.36</v>
      </c>
    </row>
    <row r="102">
      <c r="B102" s="63" t="s">
        <v>3429</v>
      </c>
      <c r="D102" s="80">
        <v>4.0</v>
      </c>
      <c r="E102" s="96">
        <v>3.39</v>
      </c>
      <c r="F102" s="96">
        <f t="shared" si="1"/>
        <v>13.56</v>
      </c>
    </row>
    <row r="103">
      <c r="B103" s="63" t="s">
        <v>3430</v>
      </c>
      <c r="D103" s="80">
        <v>2.0</v>
      </c>
      <c r="E103" s="96">
        <v>5.99</v>
      </c>
      <c r="F103" s="96">
        <f t="shared" si="1"/>
        <v>11.98</v>
      </c>
    </row>
    <row r="104">
      <c r="B104" s="63" t="s">
        <v>3431</v>
      </c>
      <c r="D104" s="80">
        <v>1.0</v>
      </c>
      <c r="E104" s="96">
        <v>7.99</v>
      </c>
      <c r="F104" s="96">
        <f t="shared" si="1"/>
        <v>7.99</v>
      </c>
    </row>
    <row r="105">
      <c r="B105" s="63" t="s">
        <v>3432</v>
      </c>
      <c r="D105" s="80">
        <v>1.0</v>
      </c>
      <c r="E105" s="96">
        <v>3.49</v>
      </c>
      <c r="F105" s="96">
        <f t="shared" si="1"/>
        <v>3.49</v>
      </c>
    </row>
    <row r="106">
      <c r="B106" s="63" t="s">
        <v>3433</v>
      </c>
      <c r="D106" s="80">
        <v>1.0</v>
      </c>
      <c r="E106" s="96">
        <v>19.99</v>
      </c>
      <c r="F106" s="96">
        <f t="shared" si="1"/>
        <v>19.99</v>
      </c>
    </row>
    <row r="107">
      <c r="B107" s="63" t="s">
        <v>3434</v>
      </c>
      <c r="D107" s="80">
        <v>1.0</v>
      </c>
      <c r="E107" s="96">
        <v>9.99</v>
      </c>
      <c r="F107" s="96">
        <f t="shared" si="1"/>
        <v>9.99</v>
      </c>
    </row>
    <row r="108">
      <c r="B108" s="63" t="s">
        <v>3435</v>
      </c>
      <c r="D108" s="80">
        <v>1.0</v>
      </c>
      <c r="E108" s="96">
        <v>4.99</v>
      </c>
      <c r="F108" s="96">
        <f t="shared" si="1"/>
        <v>4.99</v>
      </c>
    </row>
    <row r="109">
      <c r="B109" s="63" t="s">
        <v>3436</v>
      </c>
      <c r="D109" s="80">
        <v>1.0</v>
      </c>
      <c r="E109" s="96">
        <v>6.99</v>
      </c>
      <c r="F109" s="96">
        <f t="shared" si="1"/>
        <v>6.99</v>
      </c>
    </row>
    <row r="110">
      <c r="B110" s="63" t="s">
        <v>3437</v>
      </c>
      <c r="D110" s="80">
        <v>1.0</v>
      </c>
      <c r="E110" s="96">
        <v>5.99</v>
      </c>
      <c r="F110" s="96">
        <f t="shared" si="1"/>
        <v>5.99</v>
      </c>
    </row>
    <row r="111">
      <c r="B111" s="63" t="s">
        <v>3438</v>
      </c>
      <c r="D111" s="80">
        <v>1.0</v>
      </c>
      <c r="E111" s="96">
        <v>7.99</v>
      </c>
      <c r="F111" s="96">
        <f t="shared" si="1"/>
        <v>7.99</v>
      </c>
    </row>
    <row r="112">
      <c r="B112" s="63" t="s">
        <v>3439</v>
      </c>
      <c r="D112" s="80">
        <v>1.0</v>
      </c>
      <c r="E112" s="96">
        <v>5.99</v>
      </c>
      <c r="F112" s="96">
        <f t="shared" si="1"/>
        <v>5.99</v>
      </c>
    </row>
    <row r="113">
      <c r="B113" s="63" t="s">
        <v>3440</v>
      </c>
      <c r="D113" s="80">
        <v>1.0</v>
      </c>
      <c r="E113" s="96">
        <v>7.99</v>
      </c>
      <c r="F113" s="96">
        <f t="shared" si="1"/>
        <v>7.99</v>
      </c>
    </row>
    <row r="114">
      <c r="B114" s="63" t="s">
        <v>3441</v>
      </c>
      <c r="D114" s="80">
        <v>1.0</v>
      </c>
      <c r="E114" s="96">
        <v>24.99</v>
      </c>
      <c r="F114" s="96">
        <f t="shared" si="1"/>
        <v>24.99</v>
      </c>
    </row>
    <row r="115">
      <c r="B115" s="63" t="s">
        <v>3442</v>
      </c>
      <c r="D115" s="80">
        <v>1.0</v>
      </c>
      <c r="E115" s="96">
        <v>19.99</v>
      </c>
      <c r="F115" s="96">
        <f t="shared" si="1"/>
        <v>19.99</v>
      </c>
    </row>
    <row r="116">
      <c r="B116" s="63" t="s">
        <v>3443</v>
      </c>
      <c r="D116" s="80">
        <v>1.0</v>
      </c>
      <c r="E116" s="96">
        <v>29.99</v>
      </c>
      <c r="F116" s="96">
        <f t="shared" si="1"/>
        <v>29.99</v>
      </c>
    </row>
    <row r="117">
      <c r="B117" s="63" t="s">
        <v>3444</v>
      </c>
      <c r="D117" s="80">
        <v>1.0</v>
      </c>
      <c r="E117" s="96">
        <v>5.99</v>
      </c>
      <c r="F117" s="96">
        <f t="shared" si="1"/>
        <v>5.99</v>
      </c>
    </row>
    <row r="118">
      <c r="B118" s="63" t="s">
        <v>3445</v>
      </c>
      <c r="D118" s="80">
        <v>1.0</v>
      </c>
      <c r="E118" s="96">
        <v>12.99</v>
      </c>
      <c r="F118" s="96">
        <f t="shared" si="1"/>
        <v>12.99</v>
      </c>
    </row>
    <row r="119">
      <c r="B119" s="63" t="s">
        <v>3446</v>
      </c>
      <c r="D119" s="80">
        <v>1.0</v>
      </c>
      <c r="E119" s="96">
        <v>4.99</v>
      </c>
      <c r="F119" s="96">
        <f t="shared" si="1"/>
        <v>4.99</v>
      </c>
    </row>
    <row r="120">
      <c r="B120" s="63" t="s">
        <v>3447</v>
      </c>
      <c r="D120" s="80">
        <v>1.0</v>
      </c>
      <c r="E120" s="96">
        <v>6.99</v>
      </c>
      <c r="F120" s="96">
        <f t="shared" si="1"/>
        <v>6.99</v>
      </c>
    </row>
    <row r="121">
      <c r="B121" s="63" t="s">
        <v>3448</v>
      </c>
      <c r="D121" s="80">
        <v>1.0</v>
      </c>
      <c r="E121" s="96">
        <v>9.99</v>
      </c>
      <c r="F121" s="96">
        <f t="shared" si="1"/>
        <v>9.99</v>
      </c>
    </row>
    <row r="122">
      <c r="B122" s="63" t="s">
        <v>3449</v>
      </c>
      <c r="D122" s="80">
        <v>3.0</v>
      </c>
      <c r="E122" s="96">
        <v>9.99</v>
      </c>
      <c r="F122" s="96">
        <f t="shared" si="1"/>
        <v>29.97</v>
      </c>
    </row>
    <row r="123">
      <c r="B123" s="63" t="s">
        <v>3450</v>
      </c>
      <c r="D123" s="80">
        <v>1.0</v>
      </c>
      <c r="E123" s="96">
        <v>3.99</v>
      </c>
      <c r="F123" s="96">
        <f t="shared" si="1"/>
        <v>3.99</v>
      </c>
    </row>
    <row r="124">
      <c r="B124" s="63" t="s">
        <v>3451</v>
      </c>
      <c r="D124" s="80">
        <v>1.0</v>
      </c>
      <c r="E124" s="96">
        <v>3.0</v>
      </c>
      <c r="F124" s="96">
        <f t="shared" si="1"/>
        <v>3</v>
      </c>
    </row>
    <row r="125">
      <c r="B125" s="63" t="s">
        <v>3452</v>
      </c>
      <c r="D125" s="80">
        <v>1.0</v>
      </c>
      <c r="F125" s="80">
        <f t="shared" si="1"/>
        <v>0</v>
      </c>
    </row>
    <row r="126">
      <c r="B126" s="63" t="s">
        <v>3453</v>
      </c>
      <c r="D126" s="80">
        <v>1.0</v>
      </c>
      <c r="E126" s="96"/>
      <c r="F126" s="96">
        <f t="shared" si="1"/>
        <v>0</v>
      </c>
    </row>
    <row r="127">
      <c r="B127" s="63" t="s">
        <v>3454</v>
      </c>
      <c r="D127" s="80">
        <v>1.0</v>
      </c>
      <c r="E127" s="96">
        <v>14.99</v>
      </c>
      <c r="F127" s="96">
        <f t="shared" si="1"/>
        <v>14.99</v>
      </c>
    </row>
    <row r="128">
      <c r="B128" s="63" t="s">
        <v>3455</v>
      </c>
      <c r="D128" s="80">
        <v>1.0</v>
      </c>
      <c r="E128" s="96">
        <v>9.99</v>
      </c>
      <c r="F128" s="96">
        <f t="shared" si="1"/>
        <v>9.99</v>
      </c>
    </row>
    <row r="129">
      <c r="B129" s="63" t="s">
        <v>3456</v>
      </c>
      <c r="D129" s="80">
        <v>1.0</v>
      </c>
      <c r="E129" s="96">
        <v>7.99</v>
      </c>
      <c r="F129" s="96">
        <f t="shared" si="1"/>
        <v>7.99</v>
      </c>
    </row>
    <row r="130">
      <c r="B130" s="63" t="s">
        <v>3457</v>
      </c>
      <c r="D130" s="80">
        <v>1.0</v>
      </c>
      <c r="F130" s="80">
        <f t="shared" si="1"/>
        <v>0</v>
      </c>
    </row>
    <row r="131">
      <c r="B131" s="63" t="s">
        <v>3458</v>
      </c>
      <c r="D131" s="80">
        <v>1.0</v>
      </c>
      <c r="E131" s="96">
        <v>2.79</v>
      </c>
      <c r="F131" s="96">
        <f t="shared" si="1"/>
        <v>2.79</v>
      </c>
    </row>
    <row r="132">
      <c r="B132" s="63" t="s">
        <v>3459</v>
      </c>
      <c r="D132" s="80">
        <v>1.0</v>
      </c>
      <c r="F132" s="80">
        <f t="shared" si="1"/>
        <v>0</v>
      </c>
    </row>
    <row r="133">
      <c r="B133" s="63" t="s">
        <v>3460</v>
      </c>
      <c r="D133" s="80">
        <v>5.0</v>
      </c>
      <c r="E133" s="96">
        <v>3.99</v>
      </c>
      <c r="F133" s="96">
        <f t="shared" si="1"/>
        <v>19.95</v>
      </c>
    </row>
    <row r="134">
      <c r="B134" s="63" t="s">
        <v>3461</v>
      </c>
      <c r="D134" s="80">
        <v>1.0</v>
      </c>
      <c r="E134" s="96">
        <v>3.99</v>
      </c>
      <c r="F134" s="96">
        <f t="shared" si="1"/>
        <v>3.99</v>
      </c>
    </row>
    <row r="135">
      <c r="B135" s="63" t="s">
        <v>3462</v>
      </c>
      <c r="D135" s="80">
        <v>1.0</v>
      </c>
      <c r="E135" s="96">
        <v>9.99</v>
      </c>
      <c r="F135" s="96">
        <f t="shared" si="1"/>
        <v>9.99</v>
      </c>
    </row>
    <row r="136">
      <c r="B136" s="63" t="s">
        <v>3463</v>
      </c>
      <c r="D136" s="80">
        <v>1.0</v>
      </c>
      <c r="E136" s="96">
        <v>9.99</v>
      </c>
      <c r="F136" s="96">
        <f t="shared" si="1"/>
        <v>9.99</v>
      </c>
    </row>
    <row r="137">
      <c r="B137" s="63" t="s">
        <v>3464</v>
      </c>
      <c r="D137" s="80">
        <v>4.0</v>
      </c>
      <c r="E137" s="96">
        <v>19.99</v>
      </c>
      <c r="F137" s="96">
        <f t="shared" si="1"/>
        <v>79.96</v>
      </c>
      <c r="H137" s="105">
        <f>sum(F2:F137)</f>
        <v>3061.63</v>
      </c>
    </row>
    <row r="138">
      <c r="B138" s="79"/>
    </row>
    <row r="139">
      <c r="B139" s="79"/>
    </row>
    <row r="140">
      <c r="B140" s="79"/>
    </row>
    <row r="141">
      <c r="B141" s="79"/>
    </row>
    <row r="142">
      <c r="B142" s="79"/>
    </row>
    <row r="143">
      <c r="B143" s="79"/>
    </row>
    <row r="144">
      <c r="B144" s="79"/>
    </row>
    <row r="145">
      <c r="B145" s="79"/>
    </row>
    <row r="146">
      <c r="B146" s="79"/>
    </row>
    <row r="147">
      <c r="B147" s="79"/>
    </row>
    <row r="148">
      <c r="B148" s="79"/>
    </row>
    <row r="149">
      <c r="B149" s="79"/>
    </row>
    <row r="150">
      <c r="B150" s="79"/>
    </row>
    <row r="151">
      <c r="B151" s="79"/>
    </row>
    <row r="152">
      <c r="B152" s="79"/>
    </row>
    <row r="153">
      <c r="B153" s="79"/>
    </row>
    <row r="154">
      <c r="B154" s="79"/>
    </row>
    <row r="155">
      <c r="B155" s="79"/>
    </row>
    <row r="156">
      <c r="B156" s="79"/>
    </row>
    <row r="157">
      <c r="B157" s="79"/>
    </row>
    <row r="158">
      <c r="B158" s="79"/>
    </row>
    <row r="159">
      <c r="B159" s="79"/>
    </row>
    <row r="160">
      <c r="B160" s="79"/>
    </row>
    <row r="161">
      <c r="B161" s="79"/>
    </row>
    <row r="162">
      <c r="B162" s="79"/>
    </row>
    <row r="163">
      <c r="B163" s="79"/>
    </row>
    <row r="164">
      <c r="B164" s="79"/>
    </row>
    <row r="165">
      <c r="B165" s="79"/>
    </row>
    <row r="166">
      <c r="B166" s="79"/>
    </row>
    <row r="167">
      <c r="B167" s="79"/>
    </row>
    <row r="168">
      <c r="B168" s="79"/>
    </row>
    <row r="169">
      <c r="B169" s="79"/>
    </row>
    <row r="170">
      <c r="B170" s="79"/>
    </row>
    <row r="171">
      <c r="B171" s="79"/>
    </row>
    <row r="172">
      <c r="B172" s="79"/>
    </row>
    <row r="173">
      <c r="B173" s="79"/>
    </row>
    <row r="174">
      <c r="B174" s="79"/>
    </row>
    <row r="175">
      <c r="B175" s="79"/>
    </row>
    <row r="176">
      <c r="B176" s="79"/>
    </row>
    <row r="177">
      <c r="B177" s="79"/>
    </row>
    <row r="178">
      <c r="B178" s="79"/>
    </row>
    <row r="179">
      <c r="B179" s="79"/>
    </row>
    <row r="180">
      <c r="B180" s="79"/>
    </row>
    <row r="181">
      <c r="B181" s="79"/>
    </row>
    <row r="182">
      <c r="B182" s="79"/>
    </row>
    <row r="183">
      <c r="B183" s="79"/>
    </row>
    <row r="184">
      <c r="B184" s="79"/>
    </row>
    <row r="185">
      <c r="B185" s="79"/>
    </row>
    <row r="186">
      <c r="B186" s="79"/>
    </row>
    <row r="187">
      <c r="B187" s="79"/>
    </row>
    <row r="188">
      <c r="B188" s="79"/>
    </row>
    <row r="189">
      <c r="B189" s="79"/>
    </row>
    <row r="190">
      <c r="B190" s="79"/>
    </row>
    <row r="191">
      <c r="B191" s="79"/>
    </row>
    <row r="192">
      <c r="B192" s="79"/>
    </row>
    <row r="193">
      <c r="B193" s="79"/>
    </row>
    <row r="194">
      <c r="B194" s="79"/>
    </row>
    <row r="195">
      <c r="B195" s="79"/>
    </row>
    <row r="196">
      <c r="B196" s="79"/>
    </row>
    <row r="197">
      <c r="B197" s="79"/>
    </row>
    <row r="198">
      <c r="B198" s="79"/>
    </row>
    <row r="199">
      <c r="B199" s="79"/>
    </row>
    <row r="200">
      <c r="B200" s="79"/>
    </row>
    <row r="201">
      <c r="B201" s="79"/>
    </row>
    <row r="202">
      <c r="B202" s="79"/>
    </row>
    <row r="203">
      <c r="B203" s="79"/>
    </row>
    <row r="204">
      <c r="B204" s="79"/>
    </row>
    <row r="205">
      <c r="B205" s="79"/>
    </row>
    <row r="206">
      <c r="B206" s="79"/>
    </row>
    <row r="207">
      <c r="B207" s="79"/>
    </row>
    <row r="208">
      <c r="B208" s="79"/>
    </row>
    <row r="209">
      <c r="B209" s="79"/>
    </row>
    <row r="210">
      <c r="B210" s="79"/>
    </row>
    <row r="211">
      <c r="B211" s="79"/>
    </row>
    <row r="212">
      <c r="B212" s="79"/>
    </row>
    <row r="213">
      <c r="B213" s="79"/>
    </row>
    <row r="214">
      <c r="B214" s="79"/>
    </row>
    <row r="215">
      <c r="B215" s="79"/>
    </row>
    <row r="216">
      <c r="B216" s="79"/>
    </row>
    <row r="217">
      <c r="B217" s="79"/>
    </row>
    <row r="218">
      <c r="B218" s="79"/>
    </row>
    <row r="219">
      <c r="B219" s="79"/>
    </row>
    <row r="220">
      <c r="B220" s="79"/>
    </row>
    <row r="221">
      <c r="B221" s="79"/>
    </row>
    <row r="222">
      <c r="B222" s="79"/>
    </row>
    <row r="223">
      <c r="B223" s="79"/>
    </row>
    <row r="224">
      <c r="B224" s="79"/>
    </row>
    <row r="225">
      <c r="B225" s="79"/>
    </row>
    <row r="226">
      <c r="B226" s="79"/>
    </row>
    <row r="227">
      <c r="B227" s="79"/>
    </row>
    <row r="228">
      <c r="B228" s="79"/>
    </row>
    <row r="229">
      <c r="B229" s="79"/>
    </row>
    <row r="230">
      <c r="B230" s="79"/>
    </row>
    <row r="231">
      <c r="B231" s="79"/>
    </row>
    <row r="232">
      <c r="B232" s="79"/>
    </row>
    <row r="233">
      <c r="B233" s="79"/>
    </row>
    <row r="234">
      <c r="B234" s="79"/>
    </row>
    <row r="235">
      <c r="B235" s="79"/>
    </row>
    <row r="236">
      <c r="B236" s="79"/>
    </row>
    <row r="237">
      <c r="B237" s="79"/>
    </row>
    <row r="238">
      <c r="B238" s="79"/>
    </row>
    <row r="239">
      <c r="B239" s="79"/>
    </row>
    <row r="240">
      <c r="B240" s="79"/>
    </row>
    <row r="241">
      <c r="B241" s="79"/>
    </row>
    <row r="242">
      <c r="B242" s="79"/>
    </row>
    <row r="243">
      <c r="B243" s="79"/>
    </row>
    <row r="244">
      <c r="B244" s="79"/>
    </row>
    <row r="245">
      <c r="B245" s="79"/>
    </row>
    <row r="246">
      <c r="B246" s="79"/>
    </row>
    <row r="247">
      <c r="B247" s="79"/>
    </row>
    <row r="248">
      <c r="B248" s="79"/>
    </row>
    <row r="249">
      <c r="B249" s="79"/>
    </row>
    <row r="250">
      <c r="B250" s="79"/>
    </row>
    <row r="251">
      <c r="B251" s="79"/>
    </row>
    <row r="252">
      <c r="B252" s="79"/>
    </row>
    <row r="253">
      <c r="B253" s="79"/>
    </row>
    <row r="254">
      <c r="B254" s="79"/>
    </row>
    <row r="255">
      <c r="B255" s="79"/>
    </row>
    <row r="256">
      <c r="B256" s="79"/>
    </row>
    <row r="257">
      <c r="B257" s="79"/>
    </row>
    <row r="258">
      <c r="B258" s="79"/>
    </row>
    <row r="259">
      <c r="B259" s="79"/>
    </row>
    <row r="260">
      <c r="B260" s="79"/>
    </row>
    <row r="261">
      <c r="B261" s="79"/>
    </row>
    <row r="262">
      <c r="B262" s="79"/>
    </row>
    <row r="263">
      <c r="B263" s="79"/>
    </row>
    <row r="264">
      <c r="B264" s="79"/>
    </row>
    <row r="265">
      <c r="B265" s="79"/>
    </row>
    <row r="266">
      <c r="B266" s="79"/>
    </row>
    <row r="267">
      <c r="B267" s="79"/>
    </row>
    <row r="268">
      <c r="B268" s="79"/>
    </row>
    <row r="269">
      <c r="B269" s="79"/>
    </row>
    <row r="270">
      <c r="B270" s="79"/>
    </row>
    <row r="271">
      <c r="B271" s="79"/>
    </row>
    <row r="272">
      <c r="B272" s="79"/>
    </row>
    <row r="273">
      <c r="B273" s="79"/>
    </row>
    <row r="274">
      <c r="B274" s="79"/>
    </row>
    <row r="275">
      <c r="B275" s="79"/>
    </row>
    <row r="276">
      <c r="B276" s="79"/>
    </row>
    <row r="277">
      <c r="B277" s="79"/>
    </row>
    <row r="278">
      <c r="B278" s="79"/>
    </row>
    <row r="279">
      <c r="B279" s="79"/>
    </row>
    <row r="280">
      <c r="B280" s="79"/>
    </row>
    <row r="281">
      <c r="B281" s="79"/>
    </row>
    <row r="282">
      <c r="B282" s="79"/>
    </row>
    <row r="283">
      <c r="B283" s="79"/>
    </row>
    <row r="284">
      <c r="B284" s="79"/>
    </row>
    <row r="285">
      <c r="B285" s="79"/>
    </row>
    <row r="286">
      <c r="B286" s="79"/>
    </row>
    <row r="287">
      <c r="B287" s="79"/>
    </row>
    <row r="288">
      <c r="B288" s="79"/>
    </row>
    <row r="289">
      <c r="B289" s="79"/>
    </row>
    <row r="290">
      <c r="B290" s="79"/>
    </row>
    <row r="291">
      <c r="B291" s="79"/>
    </row>
    <row r="292">
      <c r="B292" s="79"/>
    </row>
    <row r="293">
      <c r="B293" s="79"/>
    </row>
    <row r="294">
      <c r="B294" s="79"/>
    </row>
    <row r="295">
      <c r="B295" s="79"/>
    </row>
    <row r="296">
      <c r="B296" s="79"/>
    </row>
    <row r="297">
      <c r="B297" s="79"/>
    </row>
    <row r="298">
      <c r="B298" s="79"/>
    </row>
    <row r="299">
      <c r="B299" s="79"/>
    </row>
    <row r="300">
      <c r="B300" s="79"/>
    </row>
    <row r="301">
      <c r="B301" s="79"/>
    </row>
    <row r="302">
      <c r="B302" s="79"/>
    </row>
    <row r="303">
      <c r="B303" s="79"/>
    </row>
    <row r="304">
      <c r="B304" s="79"/>
    </row>
    <row r="305">
      <c r="B305" s="79"/>
    </row>
    <row r="306">
      <c r="B306" s="79"/>
    </row>
    <row r="307">
      <c r="B307" s="79"/>
    </row>
    <row r="308">
      <c r="B308" s="79"/>
    </row>
    <row r="309">
      <c r="B309" s="79"/>
    </row>
    <row r="310">
      <c r="B310" s="79"/>
    </row>
    <row r="311">
      <c r="B311" s="79"/>
    </row>
    <row r="312">
      <c r="B312" s="79"/>
    </row>
    <row r="313">
      <c r="B313" s="79"/>
    </row>
    <row r="314">
      <c r="B314" s="79"/>
    </row>
    <row r="315">
      <c r="B315" s="79"/>
    </row>
    <row r="316">
      <c r="B316" s="79"/>
    </row>
    <row r="317">
      <c r="B317" s="79"/>
    </row>
    <row r="318">
      <c r="B318" s="79"/>
    </row>
    <row r="319">
      <c r="B319" s="79"/>
    </row>
    <row r="320">
      <c r="B320" s="79"/>
    </row>
    <row r="321">
      <c r="B321" s="79"/>
    </row>
    <row r="322">
      <c r="B322" s="79"/>
    </row>
    <row r="323">
      <c r="B323" s="79"/>
    </row>
    <row r="324">
      <c r="B324" s="79"/>
    </row>
    <row r="325">
      <c r="B325" s="79"/>
    </row>
    <row r="326">
      <c r="B326" s="79"/>
    </row>
    <row r="327">
      <c r="B327" s="79"/>
    </row>
    <row r="328">
      <c r="B328" s="79"/>
    </row>
    <row r="329">
      <c r="B329" s="79"/>
    </row>
    <row r="330">
      <c r="B330" s="79"/>
    </row>
    <row r="331">
      <c r="B331" s="79"/>
    </row>
    <row r="332">
      <c r="B332" s="79"/>
    </row>
    <row r="333">
      <c r="B333" s="79"/>
    </row>
    <row r="334">
      <c r="B334" s="79"/>
    </row>
    <row r="335">
      <c r="B335" s="79"/>
    </row>
    <row r="336">
      <c r="B336" s="79"/>
    </row>
    <row r="337">
      <c r="B337" s="79"/>
    </row>
    <row r="338">
      <c r="B338" s="79"/>
    </row>
    <row r="339">
      <c r="B339" s="79"/>
    </row>
    <row r="340">
      <c r="B340" s="79"/>
    </row>
    <row r="341">
      <c r="B341" s="79"/>
    </row>
    <row r="342">
      <c r="B342" s="79"/>
    </row>
    <row r="343">
      <c r="B343" s="79"/>
    </row>
    <row r="344">
      <c r="B344" s="79"/>
    </row>
    <row r="345">
      <c r="B345" s="79"/>
    </row>
    <row r="346">
      <c r="B346" s="79"/>
    </row>
    <row r="347">
      <c r="B347" s="79"/>
    </row>
    <row r="348">
      <c r="B348" s="79"/>
    </row>
    <row r="349">
      <c r="B349" s="79"/>
    </row>
    <row r="350">
      <c r="B350" s="79"/>
    </row>
    <row r="351">
      <c r="B351" s="79"/>
    </row>
    <row r="352">
      <c r="B352" s="79"/>
    </row>
    <row r="353">
      <c r="B353" s="79"/>
    </row>
    <row r="354">
      <c r="B354" s="79"/>
    </row>
    <row r="355">
      <c r="B355" s="79"/>
    </row>
    <row r="356">
      <c r="B356" s="79"/>
    </row>
    <row r="357">
      <c r="B357" s="79"/>
    </row>
    <row r="358">
      <c r="B358" s="79"/>
    </row>
    <row r="359">
      <c r="B359" s="79"/>
    </row>
    <row r="360">
      <c r="B360" s="79"/>
    </row>
    <row r="361">
      <c r="B361" s="79"/>
    </row>
    <row r="362">
      <c r="B362" s="79"/>
    </row>
    <row r="363">
      <c r="B363" s="79"/>
    </row>
    <row r="364">
      <c r="B364" s="79"/>
    </row>
    <row r="365">
      <c r="B365" s="79"/>
    </row>
    <row r="366">
      <c r="B366" s="79"/>
    </row>
    <row r="367">
      <c r="B367" s="79"/>
    </row>
    <row r="368">
      <c r="B368" s="79"/>
    </row>
    <row r="369">
      <c r="B369" s="79"/>
    </row>
    <row r="370">
      <c r="B370" s="79"/>
    </row>
    <row r="371">
      <c r="B371" s="79"/>
    </row>
    <row r="372">
      <c r="B372" s="79"/>
    </row>
    <row r="373">
      <c r="B373" s="79"/>
    </row>
    <row r="374">
      <c r="B374" s="79"/>
    </row>
    <row r="375">
      <c r="B375" s="79"/>
    </row>
    <row r="376">
      <c r="B376" s="79"/>
    </row>
    <row r="377">
      <c r="B377" s="79"/>
    </row>
    <row r="378">
      <c r="B378" s="79"/>
    </row>
    <row r="379">
      <c r="B379" s="79"/>
    </row>
    <row r="380">
      <c r="B380" s="79"/>
    </row>
    <row r="381">
      <c r="B381" s="79"/>
    </row>
    <row r="382">
      <c r="B382" s="79"/>
    </row>
    <row r="383">
      <c r="B383" s="79"/>
    </row>
    <row r="384">
      <c r="B384" s="79"/>
    </row>
    <row r="385">
      <c r="B385" s="79"/>
    </row>
    <row r="386">
      <c r="B386" s="79"/>
    </row>
    <row r="387">
      <c r="B387" s="79"/>
    </row>
    <row r="388">
      <c r="B388" s="79"/>
    </row>
    <row r="389">
      <c r="B389" s="79"/>
    </row>
    <row r="390">
      <c r="B390" s="79"/>
    </row>
    <row r="391">
      <c r="B391" s="79"/>
    </row>
    <row r="392">
      <c r="B392" s="79"/>
    </row>
    <row r="393">
      <c r="B393" s="79"/>
    </row>
    <row r="394">
      <c r="B394" s="79"/>
    </row>
    <row r="395">
      <c r="B395" s="79"/>
    </row>
    <row r="396">
      <c r="B396" s="79"/>
    </row>
    <row r="397">
      <c r="B397" s="79"/>
    </row>
    <row r="398">
      <c r="B398" s="79"/>
    </row>
    <row r="399">
      <c r="B399" s="79"/>
    </row>
    <row r="400">
      <c r="B400" s="79"/>
    </row>
    <row r="401">
      <c r="B401" s="79"/>
    </row>
    <row r="402">
      <c r="B402" s="79"/>
    </row>
    <row r="403">
      <c r="B403" s="79"/>
    </row>
    <row r="404">
      <c r="B404" s="79"/>
    </row>
    <row r="405">
      <c r="B405" s="79"/>
    </row>
    <row r="406">
      <c r="B406" s="79"/>
    </row>
    <row r="407">
      <c r="B407" s="79"/>
    </row>
    <row r="408">
      <c r="B408" s="79"/>
    </row>
    <row r="409">
      <c r="B409" s="79"/>
    </row>
    <row r="410">
      <c r="B410" s="79"/>
    </row>
    <row r="411">
      <c r="B411" s="79"/>
    </row>
    <row r="412">
      <c r="B412" s="79"/>
    </row>
    <row r="413">
      <c r="B413" s="79"/>
    </row>
    <row r="414">
      <c r="B414" s="79"/>
    </row>
    <row r="415">
      <c r="B415" s="79"/>
    </row>
    <row r="416">
      <c r="B416" s="79"/>
    </row>
    <row r="417">
      <c r="B417" s="79"/>
    </row>
    <row r="418">
      <c r="B418" s="79"/>
    </row>
    <row r="419">
      <c r="B419" s="79"/>
    </row>
    <row r="420">
      <c r="B420" s="79"/>
    </row>
    <row r="421">
      <c r="B421" s="79"/>
    </row>
    <row r="422">
      <c r="B422" s="79"/>
    </row>
    <row r="423">
      <c r="B423" s="79"/>
    </row>
    <row r="424">
      <c r="B424" s="79"/>
    </row>
    <row r="425">
      <c r="B425" s="79"/>
    </row>
    <row r="426">
      <c r="B426" s="79"/>
    </row>
    <row r="427">
      <c r="B427" s="79"/>
    </row>
    <row r="428">
      <c r="B428" s="79"/>
    </row>
    <row r="429">
      <c r="B429" s="79"/>
    </row>
    <row r="430">
      <c r="B430" s="79"/>
    </row>
    <row r="431">
      <c r="B431" s="79"/>
    </row>
    <row r="432">
      <c r="B432" s="79"/>
    </row>
    <row r="433">
      <c r="B433" s="79"/>
    </row>
    <row r="434">
      <c r="B434" s="79"/>
    </row>
    <row r="435">
      <c r="B435" s="79"/>
    </row>
    <row r="436">
      <c r="B436" s="79"/>
    </row>
    <row r="437">
      <c r="B437" s="79"/>
    </row>
    <row r="438">
      <c r="B438" s="79"/>
    </row>
    <row r="439">
      <c r="B439" s="79"/>
    </row>
    <row r="440">
      <c r="B440" s="79"/>
    </row>
    <row r="441">
      <c r="B441" s="79"/>
    </row>
    <row r="442">
      <c r="B442" s="79"/>
    </row>
    <row r="443">
      <c r="B443" s="79"/>
    </row>
    <row r="444">
      <c r="B444" s="79"/>
    </row>
    <row r="445">
      <c r="B445" s="79"/>
    </row>
    <row r="446">
      <c r="B446" s="79"/>
    </row>
    <row r="447">
      <c r="B447" s="79"/>
    </row>
    <row r="448">
      <c r="B448" s="79"/>
    </row>
    <row r="449">
      <c r="B449" s="79"/>
    </row>
    <row r="450">
      <c r="B450" s="79"/>
    </row>
    <row r="451">
      <c r="B451" s="79"/>
    </row>
    <row r="452">
      <c r="B452" s="79"/>
    </row>
    <row r="453">
      <c r="B453" s="79"/>
    </row>
    <row r="454">
      <c r="B454" s="79"/>
    </row>
    <row r="455">
      <c r="B455" s="79"/>
    </row>
    <row r="456">
      <c r="B456" s="79"/>
    </row>
    <row r="457">
      <c r="B457" s="79"/>
    </row>
    <row r="458">
      <c r="B458" s="79"/>
    </row>
    <row r="459">
      <c r="B459" s="79"/>
    </row>
    <row r="460">
      <c r="B460" s="79"/>
    </row>
    <row r="461">
      <c r="B461" s="79"/>
    </row>
    <row r="462">
      <c r="B462" s="79"/>
    </row>
    <row r="463">
      <c r="B463" s="79"/>
    </row>
    <row r="464">
      <c r="B464" s="79"/>
    </row>
    <row r="465">
      <c r="B465" s="79"/>
    </row>
    <row r="466">
      <c r="B466" s="79"/>
    </row>
    <row r="467">
      <c r="B467" s="79"/>
    </row>
    <row r="468">
      <c r="B468" s="79"/>
    </row>
    <row r="469">
      <c r="B469" s="79"/>
    </row>
    <row r="470">
      <c r="B470" s="79"/>
    </row>
    <row r="471">
      <c r="B471" s="79"/>
    </row>
    <row r="472">
      <c r="B472" s="79"/>
    </row>
    <row r="473">
      <c r="B473" s="79"/>
    </row>
    <row r="474">
      <c r="B474" s="79"/>
    </row>
    <row r="475">
      <c r="B475" s="79"/>
    </row>
    <row r="476">
      <c r="B476" s="79"/>
    </row>
    <row r="477">
      <c r="B477" s="79"/>
    </row>
    <row r="478">
      <c r="B478" s="79"/>
    </row>
    <row r="479">
      <c r="B479" s="79"/>
    </row>
    <row r="480">
      <c r="B480" s="79"/>
    </row>
    <row r="481">
      <c r="B481" s="79"/>
    </row>
    <row r="482">
      <c r="B482" s="79"/>
    </row>
    <row r="483">
      <c r="B483" s="79"/>
    </row>
    <row r="484">
      <c r="B484" s="79"/>
    </row>
    <row r="485">
      <c r="B485" s="79"/>
    </row>
    <row r="486">
      <c r="B486" s="79"/>
    </row>
    <row r="487">
      <c r="B487" s="79"/>
    </row>
    <row r="488">
      <c r="B488" s="79"/>
    </row>
    <row r="489">
      <c r="B489" s="79"/>
    </row>
    <row r="490">
      <c r="B490" s="79"/>
    </row>
    <row r="491">
      <c r="B491" s="79"/>
    </row>
    <row r="492">
      <c r="B492" s="79"/>
    </row>
    <row r="493">
      <c r="B493" s="79"/>
    </row>
    <row r="494">
      <c r="B494" s="79"/>
    </row>
    <row r="495">
      <c r="B495" s="79"/>
    </row>
    <row r="496">
      <c r="B496" s="79"/>
    </row>
    <row r="497">
      <c r="B497" s="79"/>
    </row>
    <row r="498">
      <c r="B498" s="79"/>
    </row>
    <row r="499">
      <c r="B499" s="79"/>
    </row>
    <row r="500">
      <c r="B500" s="79"/>
    </row>
    <row r="501">
      <c r="B501" s="79"/>
    </row>
    <row r="502">
      <c r="B502" s="79"/>
    </row>
    <row r="503">
      <c r="B503" s="79"/>
    </row>
    <row r="504">
      <c r="B504" s="79"/>
    </row>
    <row r="505">
      <c r="B505" s="79"/>
    </row>
    <row r="506">
      <c r="B506" s="79"/>
    </row>
    <row r="507">
      <c r="B507" s="79"/>
    </row>
    <row r="508">
      <c r="B508" s="79"/>
    </row>
    <row r="509">
      <c r="B509" s="79"/>
    </row>
    <row r="510">
      <c r="B510" s="79"/>
    </row>
    <row r="511">
      <c r="B511" s="79"/>
    </row>
    <row r="512">
      <c r="B512" s="79"/>
    </row>
    <row r="513">
      <c r="B513" s="79"/>
    </row>
    <row r="514">
      <c r="B514" s="79"/>
    </row>
    <row r="515">
      <c r="B515" s="79"/>
    </row>
    <row r="516">
      <c r="B516" s="79"/>
    </row>
    <row r="517">
      <c r="B517" s="79"/>
    </row>
    <row r="518">
      <c r="B518" s="79"/>
    </row>
    <row r="519">
      <c r="B519" s="79"/>
    </row>
    <row r="520">
      <c r="B520" s="79"/>
    </row>
    <row r="521">
      <c r="B521" s="79"/>
    </row>
    <row r="522">
      <c r="B522" s="79"/>
    </row>
    <row r="523">
      <c r="B523" s="79"/>
    </row>
    <row r="524">
      <c r="B524" s="79"/>
    </row>
    <row r="525">
      <c r="B525" s="79"/>
    </row>
    <row r="526">
      <c r="B526" s="79"/>
    </row>
    <row r="527">
      <c r="B527" s="79"/>
    </row>
    <row r="528">
      <c r="B528" s="79"/>
    </row>
    <row r="529">
      <c r="B529" s="79"/>
    </row>
    <row r="530">
      <c r="B530" s="79"/>
    </row>
    <row r="531">
      <c r="B531" s="79"/>
    </row>
    <row r="532">
      <c r="B532" s="79"/>
    </row>
    <row r="533">
      <c r="B533" s="79"/>
    </row>
    <row r="534">
      <c r="B534" s="79"/>
    </row>
    <row r="535">
      <c r="B535" s="79"/>
    </row>
    <row r="536">
      <c r="B536" s="79"/>
    </row>
    <row r="537">
      <c r="B537" s="79"/>
    </row>
    <row r="538">
      <c r="B538" s="79"/>
    </row>
    <row r="539">
      <c r="B539" s="79"/>
    </row>
    <row r="540">
      <c r="B540" s="79"/>
    </row>
    <row r="541">
      <c r="B541" s="79"/>
    </row>
    <row r="542">
      <c r="B542" s="79"/>
    </row>
    <row r="543">
      <c r="B543" s="79"/>
    </row>
    <row r="544">
      <c r="B544" s="79"/>
    </row>
    <row r="545">
      <c r="B545" s="79"/>
    </row>
    <row r="546">
      <c r="B546" s="79"/>
    </row>
    <row r="547">
      <c r="B547" s="79"/>
    </row>
    <row r="548">
      <c r="B548" s="79"/>
    </row>
    <row r="549">
      <c r="B549" s="79"/>
    </row>
    <row r="550">
      <c r="B550" s="79"/>
    </row>
    <row r="551">
      <c r="B551" s="79"/>
    </row>
    <row r="552">
      <c r="B552" s="79"/>
    </row>
    <row r="553">
      <c r="B553" s="79"/>
    </row>
    <row r="554">
      <c r="B554" s="79"/>
    </row>
    <row r="555">
      <c r="B555" s="79"/>
    </row>
    <row r="556">
      <c r="B556" s="79"/>
    </row>
    <row r="557">
      <c r="B557" s="79"/>
    </row>
    <row r="558">
      <c r="B558" s="79"/>
    </row>
    <row r="559">
      <c r="B559" s="79"/>
    </row>
    <row r="560">
      <c r="B560" s="79"/>
    </row>
    <row r="561">
      <c r="B561" s="79"/>
    </row>
    <row r="562">
      <c r="B562" s="79"/>
    </row>
    <row r="563">
      <c r="B563" s="79"/>
    </row>
    <row r="564">
      <c r="B564" s="79"/>
    </row>
    <row r="565">
      <c r="B565" s="79"/>
    </row>
    <row r="566">
      <c r="B566" s="79"/>
    </row>
    <row r="567">
      <c r="B567" s="79"/>
    </row>
    <row r="568">
      <c r="B568" s="79"/>
    </row>
    <row r="569">
      <c r="B569" s="79"/>
    </row>
    <row r="570">
      <c r="B570" s="79"/>
    </row>
    <row r="571">
      <c r="B571" s="79"/>
    </row>
    <row r="572">
      <c r="B572" s="79"/>
    </row>
    <row r="573">
      <c r="B573" s="79"/>
    </row>
    <row r="574">
      <c r="B574" s="79"/>
    </row>
    <row r="575">
      <c r="B575" s="79"/>
    </row>
    <row r="576">
      <c r="B576" s="79"/>
    </row>
    <row r="577">
      <c r="B577" s="79"/>
    </row>
    <row r="578">
      <c r="B578" s="79"/>
    </row>
    <row r="579">
      <c r="B579" s="79"/>
    </row>
    <row r="580">
      <c r="B580" s="79"/>
    </row>
    <row r="581">
      <c r="B581" s="79"/>
    </row>
    <row r="582">
      <c r="B582" s="79"/>
    </row>
    <row r="583">
      <c r="B583" s="79"/>
    </row>
    <row r="584">
      <c r="B584" s="79"/>
    </row>
    <row r="585">
      <c r="B585" s="79"/>
    </row>
    <row r="586">
      <c r="B586" s="79"/>
    </row>
    <row r="587">
      <c r="B587" s="79"/>
    </row>
    <row r="588">
      <c r="B588" s="79"/>
    </row>
    <row r="589">
      <c r="B589" s="79"/>
    </row>
    <row r="590">
      <c r="B590" s="79"/>
    </row>
    <row r="591">
      <c r="B591" s="79"/>
    </row>
    <row r="592">
      <c r="B592" s="79"/>
    </row>
    <row r="593">
      <c r="B593" s="79"/>
    </row>
    <row r="594">
      <c r="B594" s="79"/>
    </row>
    <row r="595">
      <c r="B595" s="79"/>
    </row>
    <row r="596">
      <c r="B596" s="79"/>
    </row>
    <row r="597">
      <c r="B597" s="79"/>
    </row>
    <row r="598">
      <c r="B598" s="79"/>
    </row>
    <row r="599">
      <c r="B599" s="79"/>
    </row>
    <row r="600">
      <c r="B600" s="79"/>
    </row>
    <row r="601">
      <c r="B601" s="79"/>
    </row>
    <row r="602">
      <c r="B602" s="79"/>
    </row>
    <row r="603">
      <c r="B603" s="79"/>
    </row>
    <row r="604">
      <c r="B604" s="79"/>
    </row>
    <row r="605">
      <c r="B605" s="79"/>
    </row>
    <row r="606">
      <c r="B606" s="79"/>
    </row>
    <row r="607">
      <c r="B607" s="79"/>
    </row>
    <row r="608">
      <c r="B608" s="79"/>
    </row>
    <row r="609">
      <c r="B609" s="79"/>
    </row>
    <row r="610">
      <c r="B610" s="79"/>
    </row>
    <row r="611">
      <c r="B611" s="79"/>
    </row>
    <row r="612">
      <c r="B612" s="79"/>
    </row>
    <row r="613">
      <c r="B613" s="79"/>
    </row>
    <row r="614">
      <c r="B614" s="79"/>
    </row>
    <row r="615">
      <c r="B615" s="79"/>
    </row>
    <row r="616">
      <c r="B616" s="79"/>
    </row>
    <row r="617">
      <c r="B617" s="79"/>
    </row>
    <row r="618">
      <c r="B618" s="79"/>
    </row>
    <row r="619">
      <c r="B619" s="79"/>
    </row>
    <row r="620">
      <c r="B620" s="79"/>
    </row>
    <row r="621">
      <c r="B621" s="79"/>
    </row>
    <row r="622">
      <c r="B622" s="79"/>
    </row>
    <row r="623">
      <c r="B623" s="79"/>
    </row>
    <row r="624">
      <c r="B624" s="79"/>
    </row>
    <row r="625">
      <c r="B625" s="79"/>
    </row>
    <row r="626">
      <c r="B626" s="79"/>
    </row>
    <row r="627">
      <c r="B627" s="79"/>
    </row>
    <row r="628">
      <c r="B628" s="79"/>
    </row>
    <row r="629">
      <c r="B629" s="79"/>
    </row>
    <row r="630">
      <c r="B630" s="79"/>
    </row>
    <row r="631">
      <c r="B631" s="79"/>
    </row>
    <row r="632">
      <c r="B632" s="79"/>
    </row>
    <row r="633">
      <c r="B633" s="79"/>
    </row>
    <row r="634">
      <c r="B634" s="79"/>
    </row>
    <row r="635">
      <c r="B635" s="79"/>
    </row>
    <row r="636">
      <c r="B636" s="79"/>
    </row>
    <row r="637">
      <c r="B637" s="79"/>
    </row>
    <row r="638">
      <c r="B638" s="79"/>
    </row>
    <row r="639">
      <c r="B639" s="79"/>
    </row>
    <row r="640">
      <c r="B640" s="79"/>
    </row>
    <row r="641">
      <c r="B641" s="79"/>
    </row>
    <row r="642">
      <c r="B642" s="79"/>
    </row>
    <row r="643">
      <c r="B643" s="79"/>
    </row>
    <row r="644">
      <c r="B644" s="79"/>
    </row>
    <row r="645">
      <c r="B645" s="79"/>
    </row>
    <row r="646">
      <c r="B646" s="79"/>
    </row>
    <row r="647">
      <c r="B647" s="79"/>
    </row>
    <row r="648">
      <c r="B648" s="79"/>
    </row>
    <row r="649">
      <c r="B649" s="79"/>
    </row>
    <row r="650">
      <c r="B650" s="79"/>
    </row>
    <row r="651">
      <c r="B651" s="79"/>
    </row>
    <row r="652">
      <c r="B652" s="79"/>
    </row>
    <row r="653">
      <c r="B653" s="79"/>
    </row>
    <row r="654">
      <c r="B654" s="79"/>
    </row>
    <row r="655">
      <c r="B655" s="79"/>
    </row>
    <row r="656">
      <c r="B656" s="79"/>
    </row>
    <row r="657">
      <c r="B657" s="79"/>
    </row>
    <row r="658">
      <c r="B658" s="79"/>
    </row>
    <row r="659">
      <c r="B659" s="79"/>
    </row>
    <row r="660">
      <c r="B660" s="79"/>
    </row>
    <row r="661">
      <c r="B661" s="79"/>
    </row>
    <row r="662">
      <c r="B662" s="79"/>
    </row>
    <row r="663">
      <c r="B663" s="79"/>
    </row>
    <row r="664">
      <c r="B664" s="79"/>
    </row>
    <row r="665">
      <c r="B665" s="79"/>
    </row>
    <row r="666">
      <c r="B666" s="79"/>
    </row>
    <row r="667">
      <c r="B667" s="79"/>
    </row>
    <row r="668">
      <c r="B668" s="79"/>
    </row>
    <row r="669">
      <c r="B669" s="79"/>
    </row>
    <row r="670">
      <c r="B670" s="79"/>
    </row>
    <row r="671">
      <c r="B671" s="79"/>
    </row>
    <row r="672">
      <c r="B672" s="79"/>
    </row>
    <row r="673">
      <c r="B673" s="79"/>
    </row>
    <row r="674">
      <c r="B674" s="79"/>
    </row>
    <row r="675">
      <c r="B675" s="79"/>
    </row>
    <row r="676">
      <c r="B676" s="79"/>
    </row>
    <row r="677">
      <c r="B677" s="79"/>
    </row>
    <row r="678">
      <c r="B678" s="79"/>
    </row>
    <row r="679">
      <c r="B679" s="79"/>
    </row>
    <row r="680">
      <c r="B680" s="79"/>
    </row>
    <row r="681">
      <c r="B681" s="79"/>
    </row>
    <row r="682">
      <c r="B682" s="79"/>
    </row>
    <row r="683">
      <c r="B683" s="79"/>
    </row>
    <row r="684">
      <c r="B684" s="79"/>
    </row>
    <row r="685">
      <c r="B685" s="79"/>
    </row>
    <row r="686">
      <c r="B686" s="79"/>
    </row>
    <row r="687">
      <c r="B687" s="79"/>
    </row>
    <row r="688">
      <c r="B688" s="79"/>
    </row>
    <row r="689">
      <c r="B689" s="79"/>
    </row>
    <row r="690">
      <c r="B690" s="79"/>
    </row>
    <row r="691">
      <c r="B691" s="79"/>
    </row>
    <row r="692">
      <c r="B692" s="79"/>
    </row>
    <row r="693">
      <c r="B693" s="79"/>
    </row>
    <row r="694">
      <c r="B694" s="79"/>
    </row>
    <row r="695">
      <c r="B695" s="79"/>
    </row>
    <row r="696">
      <c r="B696" s="79"/>
    </row>
    <row r="697">
      <c r="B697" s="79"/>
    </row>
    <row r="698">
      <c r="B698" s="79"/>
    </row>
    <row r="699">
      <c r="B699" s="79"/>
    </row>
    <row r="700">
      <c r="B700" s="79"/>
    </row>
    <row r="701">
      <c r="B701" s="79"/>
    </row>
    <row r="702">
      <c r="B702" s="79"/>
    </row>
    <row r="703">
      <c r="B703" s="79"/>
    </row>
    <row r="704">
      <c r="B704" s="79"/>
    </row>
    <row r="705">
      <c r="B705" s="79"/>
    </row>
    <row r="706">
      <c r="B706" s="79"/>
    </row>
    <row r="707">
      <c r="B707" s="79"/>
    </row>
    <row r="708">
      <c r="B708" s="79"/>
    </row>
    <row r="709">
      <c r="B709" s="79"/>
    </row>
    <row r="710">
      <c r="B710" s="79"/>
    </row>
    <row r="711">
      <c r="B711" s="79"/>
    </row>
    <row r="712">
      <c r="B712" s="79"/>
    </row>
    <row r="713">
      <c r="B713" s="79"/>
    </row>
    <row r="714">
      <c r="B714" s="79"/>
    </row>
    <row r="715">
      <c r="B715" s="79"/>
    </row>
    <row r="716">
      <c r="B716" s="79"/>
    </row>
    <row r="717">
      <c r="B717" s="79"/>
    </row>
    <row r="718">
      <c r="B718" s="79"/>
    </row>
    <row r="719">
      <c r="B719" s="79"/>
    </row>
    <row r="720">
      <c r="B720" s="79"/>
    </row>
    <row r="721">
      <c r="B721" s="79"/>
    </row>
    <row r="722">
      <c r="B722" s="79"/>
    </row>
    <row r="723">
      <c r="B723" s="79"/>
    </row>
    <row r="724">
      <c r="B724" s="79"/>
    </row>
    <row r="725">
      <c r="B725" s="79"/>
    </row>
    <row r="726">
      <c r="B726" s="79"/>
    </row>
    <row r="727">
      <c r="B727" s="79"/>
    </row>
    <row r="728">
      <c r="B728" s="79"/>
    </row>
    <row r="729">
      <c r="B729" s="79"/>
    </row>
    <row r="730">
      <c r="B730" s="79"/>
    </row>
    <row r="731">
      <c r="B731" s="79"/>
    </row>
    <row r="732">
      <c r="B732" s="79"/>
    </row>
    <row r="733">
      <c r="B733" s="79"/>
    </row>
    <row r="734">
      <c r="B734" s="79"/>
    </row>
    <row r="735">
      <c r="B735" s="79"/>
    </row>
    <row r="736">
      <c r="B736" s="79"/>
    </row>
    <row r="737">
      <c r="B737" s="79"/>
    </row>
    <row r="738">
      <c r="B738" s="79"/>
    </row>
    <row r="739">
      <c r="B739" s="79"/>
    </row>
    <row r="740">
      <c r="B740" s="79"/>
    </row>
    <row r="741">
      <c r="B741" s="79"/>
    </row>
    <row r="742">
      <c r="B742" s="79"/>
    </row>
    <row r="743">
      <c r="B743" s="79"/>
    </row>
    <row r="744">
      <c r="B744" s="79"/>
    </row>
    <row r="745">
      <c r="B745" s="79"/>
    </row>
    <row r="746">
      <c r="B746" s="79"/>
    </row>
    <row r="747">
      <c r="B747" s="79"/>
    </row>
    <row r="748">
      <c r="B748" s="79"/>
    </row>
    <row r="749">
      <c r="B749" s="79"/>
    </row>
    <row r="750">
      <c r="B750" s="79"/>
    </row>
    <row r="751">
      <c r="B751" s="79"/>
    </row>
    <row r="752">
      <c r="B752" s="79"/>
    </row>
    <row r="753">
      <c r="B753" s="79"/>
    </row>
    <row r="754">
      <c r="B754" s="79"/>
    </row>
    <row r="755">
      <c r="B755" s="79"/>
    </row>
    <row r="756">
      <c r="B756" s="79"/>
    </row>
    <row r="757">
      <c r="B757" s="79"/>
    </row>
    <row r="758">
      <c r="B758" s="79"/>
    </row>
    <row r="759">
      <c r="B759" s="79"/>
    </row>
    <row r="760">
      <c r="B760" s="79"/>
    </row>
    <row r="761">
      <c r="B761" s="79"/>
    </row>
    <row r="762">
      <c r="B762" s="79"/>
    </row>
    <row r="763">
      <c r="B763" s="79"/>
    </row>
    <row r="764">
      <c r="B764" s="79"/>
    </row>
    <row r="765">
      <c r="B765" s="79"/>
    </row>
    <row r="766">
      <c r="B766" s="79"/>
    </row>
    <row r="767">
      <c r="B767" s="79"/>
    </row>
    <row r="768">
      <c r="B768" s="79"/>
    </row>
    <row r="769">
      <c r="B769" s="79"/>
    </row>
    <row r="770">
      <c r="B770" s="79"/>
    </row>
    <row r="771">
      <c r="B771" s="79"/>
    </row>
    <row r="772">
      <c r="B772" s="79"/>
    </row>
    <row r="773">
      <c r="B773" s="79"/>
    </row>
    <row r="774">
      <c r="B774" s="79"/>
    </row>
    <row r="775">
      <c r="B775" s="79"/>
    </row>
    <row r="776">
      <c r="B776" s="79"/>
    </row>
    <row r="777">
      <c r="B777" s="79"/>
    </row>
    <row r="778">
      <c r="B778" s="79"/>
    </row>
    <row r="779">
      <c r="B779" s="79"/>
    </row>
    <row r="780">
      <c r="B780" s="79"/>
    </row>
    <row r="781">
      <c r="B781" s="79"/>
    </row>
    <row r="782">
      <c r="B782" s="79"/>
    </row>
    <row r="783">
      <c r="B783" s="79"/>
    </row>
    <row r="784">
      <c r="B784" s="79"/>
    </row>
    <row r="785">
      <c r="B785" s="79"/>
    </row>
    <row r="786">
      <c r="B786" s="79"/>
    </row>
    <row r="787">
      <c r="B787" s="79"/>
    </row>
    <row r="788">
      <c r="B788" s="79"/>
    </row>
    <row r="789">
      <c r="B789" s="79"/>
    </row>
    <row r="790">
      <c r="B790" s="79"/>
    </row>
    <row r="791">
      <c r="B791" s="79"/>
    </row>
    <row r="792">
      <c r="B792" s="79"/>
    </row>
    <row r="793">
      <c r="B793" s="79"/>
    </row>
    <row r="794">
      <c r="B794" s="79"/>
    </row>
    <row r="795">
      <c r="B795" s="79"/>
    </row>
    <row r="796">
      <c r="B796" s="79"/>
    </row>
    <row r="797">
      <c r="B797" s="79"/>
    </row>
    <row r="798">
      <c r="B798" s="79"/>
    </row>
    <row r="799">
      <c r="B799" s="79"/>
    </row>
    <row r="800">
      <c r="B800" s="79"/>
    </row>
    <row r="801">
      <c r="B801" s="79"/>
    </row>
    <row r="802">
      <c r="B802" s="79"/>
    </row>
    <row r="803">
      <c r="B803" s="79"/>
    </row>
    <row r="804">
      <c r="B804" s="79"/>
    </row>
    <row r="805">
      <c r="B805" s="79"/>
    </row>
    <row r="806">
      <c r="B806" s="79"/>
    </row>
    <row r="807">
      <c r="B807" s="79"/>
    </row>
    <row r="808">
      <c r="B808" s="79"/>
    </row>
    <row r="809">
      <c r="B809" s="79"/>
    </row>
    <row r="810">
      <c r="B810" s="79"/>
    </row>
    <row r="811">
      <c r="B811" s="79"/>
    </row>
    <row r="812">
      <c r="B812" s="79"/>
    </row>
    <row r="813">
      <c r="B813" s="79"/>
    </row>
    <row r="814">
      <c r="B814" s="79"/>
    </row>
    <row r="815">
      <c r="B815" s="79"/>
    </row>
    <row r="816">
      <c r="B816" s="79"/>
    </row>
    <row r="817">
      <c r="B817" s="79"/>
    </row>
    <row r="818">
      <c r="B818" s="79"/>
    </row>
    <row r="819">
      <c r="B819" s="79"/>
    </row>
    <row r="820">
      <c r="B820" s="79"/>
    </row>
    <row r="821">
      <c r="B821" s="79"/>
    </row>
    <row r="822">
      <c r="B822" s="79"/>
    </row>
    <row r="823">
      <c r="B823" s="79"/>
    </row>
    <row r="824">
      <c r="B824" s="79"/>
    </row>
    <row r="825">
      <c r="B825" s="79"/>
    </row>
    <row r="826">
      <c r="B826" s="79"/>
    </row>
    <row r="827">
      <c r="B827" s="79"/>
    </row>
    <row r="828">
      <c r="B828" s="79"/>
    </row>
    <row r="829">
      <c r="B829" s="79"/>
    </row>
    <row r="830">
      <c r="B830" s="79"/>
    </row>
    <row r="831">
      <c r="B831" s="79"/>
    </row>
    <row r="832">
      <c r="B832" s="79"/>
    </row>
    <row r="833">
      <c r="B833" s="79"/>
    </row>
    <row r="834">
      <c r="B834" s="79"/>
    </row>
    <row r="835">
      <c r="B835" s="79"/>
    </row>
    <row r="836">
      <c r="B836" s="79"/>
    </row>
    <row r="837">
      <c r="B837" s="79"/>
    </row>
    <row r="838">
      <c r="B838" s="79"/>
    </row>
    <row r="839">
      <c r="B839" s="79"/>
    </row>
    <row r="840">
      <c r="B840" s="79"/>
    </row>
    <row r="841">
      <c r="B841" s="79"/>
    </row>
    <row r="842">
      <c r="B842" s="79"/>
    </row>
    <row r="843">
      <c r="B843" s="79"/>
    </row>
    <row r="844">
      <c r="B844" s="79"/>
    </row>
    <row r="845">
      <c r="B845" s="79"/>
    </row>
    <row r="846">
      <c r="B846" s="79"/>
    </row>
    <row r="847">
      <c r="B847" s="79"/>
    </row>
    <row r="848">
      <c r="B848" s="79"/>
    </row>
    <row r="849">
      <c r="B849" s="79"/>
    </row>
    <row r="850">
      <c r="B850" s="79"/>
    </row>
    <row r="851">
      <c r="B851" s="79"/>
    </row>
    <row r="852">
      <c r="B852" s="79"/>
    </row>
    <row r="853">
      <c r="B853" s="79"/>
    </row>
    <row r="854">
      <c r="B854" s="79"/>
    </row>
    <row r="855">
      <c r="B855" s="79"/>
    </row>
    <row r="856">
      <c r="B856" s="79"/>
    </row>
    <row r="857">
      <c r="B857" s="79"/>
    </row>
    <row r="858">
      <c r="B858" s="79"/>
    </row>
    <row r="859">
      <c r="B859" s="79"/>
    </row>
    <row r="860">
      <c r="B860" s="79"/>
    </row>
    <row r="861">
      <c r="B861" s="79"/>
    </row>
    <row r="862">
      <c r="B862" s="79"/>
    </row>
    <row r="863">
      <c r="B863" s="79"/>
    </row>
    <row r="864">
      <c r="B864" s="79"/>
    </row>
    <row r="865">
      <c r="B865" s="79"/>
    </row>
    <row r="866">
      <c r="B866" s="79"/>
    </row>
    <row r="867">
      <c r="B867" s="79"/>
    </row>
    <row r="868">
      <c r="B868" s="79"/>
    </row>
    <row r="869">
      <c r="B869" s="79"/>
    </row>
    <row r="870">
      <c r="B870" s="79"/>
    </row>
    <row r="871">
      <c r="B871" s="79"/>
    </row>
    <row r="872">
      <c r="B872" s="79"/>
    </row>
    <row r="873">
      <c r="B873" s="79"/>
    </row>
    <row r="874">
      <c r="B874" s="79"/>
    </row>
    <row r="875">
      <c r="B875" s="79"/>
    </row>
    <row r="876">
      <c r="B876" s="79"/>
    </row>
    <row r="877">
      <c r="B877" s="79"/>
    </row>
    <row r="878">
      <c r="B878" s="79"/>
    </row>
    <row r="879">
      <c r="B879" s="79"/>
    </row>
    <row r="880">
      <c r="B880" s="79"/>
    </row>
    <row r="881">
      <c r="B881" s="79"/>
    </row>
    <row r="882">
      <c r="B882" s="79"/>
    </row>
    <row r="883">
      <c r="B883" s="79"/>
    </row>
    <row r="884">
      <c r="B884" s="79"/>
    </row>
    <row r="885">
      <c r="B885" s="79"/>
    </row>
    <row r="886">
      <c r="B886" s="79"/>
    </row>
    <row r="887">
      <c r="B887" s="79"/>
    </row>
    <row r="888">
      <c r="B888" s="79"/>
    </row>
    <row r="889">
      <c r="B889" s="79"/>
    </row>
    <row r="890">
      <c r="B890" s="79"/>
    </row>
    <row r="891">
      <c r="B891" s="79"/>
    </row>
    <row r="892">
      <c r="B892" s="79"/>
    </row>
    <row r="893">
      <c r="B893" s="79"/>
    </row>
    <row r="894">
      <c r="B894" s="79"/>
    </row>
    <row r="895">
      <c r="B895" s="79"/>
    </row>
    <row r="896">
      <c r="B896" s="79"/>
    </row>
    <row r="897">
      <c r="B897" s="79"/>
    </row>
    <row r="898">
      <c r="B898" s="79"/>
    </row>
    <row r="899">
      <c r="B899" s="79"/>
    </row>
    <row r="900">
      <c r="B900" s="79"/>
    </row>
    <row r="901">
      <c r="B901" s="79"/>
    </row>
    <row r="902">
      <c r="B902" s="79"/>
    </row>
    <row r="903">
      <c r="B903" s="79"/>
    </row>
    <row r="904">
      <c r="B904" s="79"/>
    </row>
    <row r="905">
      <c r="B905" s="79"/>
    </row>
    <row r="906">
      <c r="B906" s="79"/>
    </row>
    <row r="907">
      <c r="B907" s="79"/>
    </row>
    <row r="908">
      <c r="B908" s="79"/>
    </row>
    <row r="909">
      <c r="B909" s="79"/>
    </row>
    <row r="910">
      <c r="B910" s="79"/>
    </row>
    <row r="911">
      <c r="B911" s="79"/>
    </row>
    <row r="912">
      <c r="B912" s="79"/>
    </row>
    <row r="913">
      <c r="B913" s="79"/>
    </row>
    <row r="914">
      <c r="B914" s="79"/>
    </row>
    <row r="915">
      <c r="B915" s="79"/>
    </row>
    <row r="916">
      <c r="B916" s="79"/>
    </row>
    <row r="917">
      <c r="B917" s="79"/>
    </row>
    <row r="918">
      <c r="B918" s="79"/>
    </row>
    <row r="919">
      <c r="B919" s="79"/>
    </row>
    <row r="920">
      <c r="B920" s="79"/>
    </row>
    <row r="921">
      <c r="B921" s="79"/>
    </row>
    <row r="922">
      <c r="B922" s="79"/>
    </row>
    <row r="923">
      <c r="B923" s="79"/>
    </row>
    <row r="924">
      <c r="B924" s="79"/>
    </row>
    <row r="925">
      <c r="B925" s="79"/>
    </row>
    <row r="926">
      <c r="B926" s="79"/>
    </row>
    <row r="927">
      <c r="B927" s="79"/>
    </row>
    <row r="928">
      <c r="B928" s="79"/>
    </row>
    <row r="929">
      <c r="B929" s="79"/>
    </row>
    <row r="930">
      <c r="B930" s="79"/>
    </row>
    <row r="931">
      <c r="B931" s="79"/>
    </row>
    <row r="932">
      <c r="B932" s="79"/>
    </row>
    <row r="933">
      <c r="B933" s="79"/>
    </row>
    <row r="934">
      <c r="B934" s="79"/>
    </row>
    <row r="935">
      <c r="B935" s="79"/>
    </row>
    <row r="936">
      <c r="B936" s="79"/>
    </row>
    <row r="937">
      <c r="B937" s="79"/>
    </row>
    <row r="938">
      <c r="B938" s="79"/>
    </row>
    <row r="939">
      <c r="B939" s="79"/>
    </row>
    <row r="940">
      <c r="B940" s="79"/>
    </row>
    <row r="941">
      <c r="B941" s="79"/>
    </row>
    <row r="942">
      <c r="B942" s="79"/>
    </row>
    <row r="943">
      <c r="B943" s="79"/>
    </row>
    <row r="944">
      <c r="B944" s="79"/>
    </row>
    <row r="945">
      <c r="B945" s="79"/>
    </row>
    <row r="946">
      <c r="B946" s="79"/>
    </row>
    <row r="947">
      <c r="B947" s="79"/>
    </row>
    <row r="948">
      <c r="B948" s="79"/>
    </row>
    <row r="949">
      <c r="B949" s="79"/>
    </row>
    <row r="950">
      <c r="B950" s="79"/>
    </row>
    <row r="951">
      <c r="B951" s="79"/>
    </row>
    <row r="952">
      <c r="B952" s="79"/>
    </row>
    <row r="953">
      <c r="B953" s="79"/>
    </row>
    <row r="954">
      <c r="B954" s="79"/>
    </row>
    <row r="955">
      <c r="B955" s="79"/>
    </row>
    <row r="956">
      <c r="B956" s="79"/>
    </row>
    <row r="957">
      <c r="B957" s="79"/>
    </row>
    <row r="958">
      <c r="B958" s="79"/>
    </row>
    <row r="959">
      <c r="B959" s="79"/>
    </row>
    <row r="960">
      <c r="B960" s="79"/>
    </row>
    <row r="961">
      <c r="B961" s="79"/>
    </row>
    <row r="962">
      <c r="B962" s="79"/>
    </row>
    <row r="963">
      <c r="B963" s="79"/>
    </row>
    <row r="964">
      <c r="B964" s="79"/>
    </row>
    <row r="965">
      <c r="B965" s="79"/>
    </row>
    <row r="966">
      <c r="B966" s="79"/>
    </row>
    <row r="967">
      <c r="B967" s="79"/>
    </row>
    <row r="968">
      <c r="B968" s="79"/>
    </row>
    <row r="969">
      <c r="B969" s="79"/>
    </row>
    <row r="970">
      <c r="B970" s="79"/>
    </row>
    <row r="971">
      <c r="B971" s="79"/>
    </row>
    <row r="972">
      <c r="B972" s="79"/>
    </row>
    <row r="973">
      <c r="B973" s="79"/>
    </row>
    <row r="974">
      <c r="B974" s="79"/>
    </row>
    <row r="975">
      <c r="B975" s="79"/>
    </row>
    <row r="976">
      <c r="B976" s="79"/>
    </row>
    <row r="977">
      <c r="B977" s="79"/>
    </row>
    <row r="978">
      <c r="B978" s="79"/>
    </row>
    <row r="979">
      <c r="B979" s="79"/>
    </row>
    <row r="980">
      <c r="B980" s="79"/>
    </row>
    <row r="981">
      <c r="B981" s="79"/>
    </row>
    <row r="982">
      <c r="B982" s="79"/>
    </row>
    <row r="983">
      <c r="B983" s="79"/>
    </row>
    <row r="984">
      <c r="B984" s="79"/>
    </row>
    <row r="985">
      <c r="B985" s="79"/>
    </row>
    <row r="986">
      <c r="B986" s="79"/>
    </row>
    <row r="987">
      <c r="B987" s="79"/>
    </row>
    <row r="988">
      <c r="B988" s="79"/>
    </row>
    <row r="989">
      <c r="B989" s="79"/>
    </row>
    <row r="990">
      <c r="B990" s="79"/>
    </row>
    <row r="991">
      <c r="B991" s="79"/>
    </row>
    <row r="992">
      <c r="B992" s="79"/>
    </row>
    <row r="993">
      <c r="B993" s="79"/>
    </row>
    <row r="994">
      <c r="B994" s="79"/>
    </row>
    <row r="995">
      <c r="B995" s="79"/>
    </row>
    <row r="996">
      <c r="B996" s="79"/>
    </row>
    <row r="997">
      <c r="B997" s="79"/>
    </row>
    <row r="998">
      <c r="B998" s="79"/>
    </row>
    <row r="999">
      <c r="B999" s="79"/>
    </row>
    <row r="1000">
      <c r="B1000" s="79"/>
    </row>
  </sheetData>
  <conditionalFormatting sqref="C1:C1000">
    <cfRule type="containsText" dxfId="0" priority="1" operator="containsText" text="Nothing">
      <formula>NOT(ISERROR(SEARCH(("Nothing"),(C1))))</formula>
    </cfRule>
  </conditionalFormatting>
  <hyperlinks>
    <hyperlink display="Grand Total" location="'GRAND TOTALS'!A1" ref="J1"/>
  </hyperlin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sheetViews>
  <sheetFormatPr customHeight="1" defaultColWidth="12.63" defaultRowHeight="15.75"/>
  <cols>
    <col customWidth="1" min="1" max="1" width="12.88"/>
    <col customWidth="1" min="2" max="2" width="26.13"/>
    <col customWidth="1" min="3" max="3" width="24.38"/>
    <col customWidth="1" min="4" max="4" width="6.38"/>
    <col customWidth="1" min="5" max="5" width="15.63"/>
    <col customWidth="1" min="6" max="6" width="10.5"/>
    <col customWidth="1" min="7" max="7" width="13.25"/>
    <col customWidth="1" min="8" max="8" width="8.5"/>
    <col customWidth="1" min="9" max="9" width="14.25"/>
  </cols>
  <sheetData>
    <row r="1">
      <c r="A1" s="125"/>
      <c r="B1" s="126" t="s">
        <v>31</v>
      </c>
      <c r="C1" s="97" t="s">
        <v>32</v>
      </c>
      <c r="D1" s="97" t="s">
        <v>33</v>
      </c>
      <c r="E1" s="98" t="s">
        <v>34</v>
      </c>
      <c r="F1" s="97" t="s">
        <v>35</v>
      </c>
      <c r="G1" s="97" t="s">
        <v>3465</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v>43821.0</v>
      </c>
      <c r="B2" s="127" t="s">
        <v>3466</v>
      </c>
      <c r="C2" s="80" t="s">
        <v>3467</v>
      </c>
      <c r="D2" s="80">
        <v>8.0</v>
      </c>
      <c r="E2" s="96">
        <v>7.5</v>
      </c>
      <c r="F2" s="96">
        <f t="shared" ref="F2:F3" si="1">MULTIPLY(D2, E2)</f>
        <v>60</v>
      </c>
      <c r="G2" s="80"/>
      <c r="I2" s="80">
        <f>Round(AVERAGE(H2:H1004), 2)</f>
        <v>173.15</v>
      </c>
      <c r="J2" s="123">
        <f>SUM(G2:G1004)</f>
        <v>0</v>
      </c>
      <c r="K2" s="52">
        <f>sum(D2:D1004)</f>
        <v>88</v>
      </c>
    </row>
    <row r="3">
      <c r="B3" s="120" t="s">
        <v>3468</v>
      </c>
      <c r="C3" s="128" t="s">
        <v>3467</v>
      </c>
      <c r="D3" s="80">
        <v>6.0</v>
      </c>
      <c r="E3" s="96">
        <v>7.5</v>
      </c>
      <c r="F3" s="96">
        <f t="shared" si="1"/>
        <v>45</v>
      </c>
      <c r="G3" s="80"/>
      <c r="I3" s="97" t="s">
        <v>44</v>
      </c>
      <c r="J3" s="105">
        <f>SUM(F2:F1004)</f>
        <v>692.6</v>
      </c>
    </row>
    <row r="4">
      <c r="B4" s="90" t="s">
        <v>3469</v>
      </c>
      <c r="C4" s="128" t="s">
        <v>3470</v>
      </c>
      <c r="E4" s="96"/>
      <c r="G4" s="80"/>
      <c r="H4" s="105">
        <f>SUM(F2:F4)</f>
        <v>105</v>
      </c>
      <c r="I4" s="52">
        <f>MAX(H2:H1004)</f>
        <v>405.45</v>
      </c>
      <c r="J4" s="100">
        <f>SUM(H2:H1004)</f>
        <v>692.6</v>
      </c>
    </row>
    <row r="5">
      <c r="A5" s="101">
        <v>44019.0</v>
      </c>
      <c r="B5" s="120" t="s">
        <v>3471</v>
      </c>
      <c r="C5" s="128" t="s">
        <v>3467</v>
      </c>
      <c r="D5" s="80">
        <v>8.0</v>
      </c>
      <c r="E5" s="96">
        <v>7.95</v>
      </c>
      <c r="F5" s="96">
        <f t="shared" ref="F5:F15" si="2">MULTIPLY(D5, E5)</f>
        <v>63.6</v>
      </c>
      <c r="G5" s="80"/>
    </row>
    <row r="6">
      <c r="B6" s="127" t="s">
        <v>3472</v>
      </c>
      <c r="C6" s="80" t="s">
        <v>3473</v>
      </c>
      <c r="D6" s="80">
        <v>2.0</v>
      </c>
      <c r="E6" s="96">
        <v>7.95</v>
      </c>
      <c r="F6" s="96">
        <f t="shared" si="2"/>
        <v>15.9</v>
      </c>
      <c r="G6" s="80"/>
      <c r="H6" s="105">
        <f>sum(F5:F6)</f>
        <v>79.5</v>
      </c>
    </row>
    <row r="7">
      <c r="A7" s="101">
        <v>44027.0</v>
      </c>
      <c r="B7" s="127" t="s">
        <v>3474</v>
      </c>
      <c r="C7" s="128"/>
      <c r="D7" s="80">
        <v>9.0</v>
      </c>
      <c r="E7" s="96">
        <v>7.95</v>
      </c>
      <c r="F7" s="96">
        <f t="shared" si="2"/>
        <v>71.55</v>
      </c>
      <c r="G7" s="80"/>
    </row>
    <row r="8">
      <c r="B8" s="127" t="s">
        <v>3475</v>
      </c>
      <c r="C8" s="128"/>
      <c r="D8" s="80">
        <v>42.0</v>
      </c>
      <c r="E8" s="96">
        <v>7.95</v>
      </c>
      <c r="F8" s="96">
        <f t="shared" si="2"/>
        <v>333.9</v>
      </c>
      <c r="G8" s="80"/>
      <c r="H8" s="105">
        <f>sum(F7:F8)</f>
        <v>405.45</v>
      </c>
    </row>
    <row r="9">
      <c r="A9" s="101">
        <v>44034.0</v>
      </c>
      <c r="B9" s="127" t="s">
        <v>3476</v>
      </c>
      <c r="D9" s="80">
        <v>1.0</v>
      </c>
      <c r="E9" s="96">
        <v>7.95</v>
      </c>
      <c r="F9" s="96">
        <f t="shared" si="2"/>
        <v>7.95</v>
      </c>
      <c r="G9" s="80"/>
    </row>
    <row r="10">
      <c r="B10" s="127" t="s">
        <v>3477</v>
      </c>
      <c r="C10" s="129"/>
      <c r="D10" s="80">
        <v>1.0</v>
      </c>
      <c r="E10" s="96">
        <v>6.95</v>
      </c>
      <c r="F10" s="96">
        <f t="shared" si="2"/>
        <v>6.95</v>
      </c>
      <c r="G10" s="80"/>
    </row>
    <row r="11">
      <c r="A11" s="97"/>
      <c r="B11" s="127" t="s">
        <v>3478</v>
      </c>
      <c r="D11" s="80">
        <v>3.0</v>
      </c>
      <c r="E11" s="96">
        <v>8.95</v>
      </c>
      <c r="F11" s="96">
        <f t="shared" si="2"/>
        <v>26.85</v>
      </c>
      <c r="G11" s="124"/>
    </row>
    <row r="12">
      <c r="B12" s="127" t="s">
        <v>3479</v>
      </c>
      <c r="D12" s="80">
        <v>1.0</v>
      </c>
      <c r="E12" s="96">
        <v>6.25</v>
      </c>
      <c r="F12" s="96">
        <f t="shared" si="2"/>
        <v>6.25</v>
      </c>
    </row>
    <row r="13">
      <c r="B13" s="127" t="s">
        <v>3480</v>
      </c>
      <c r="C13" s="128"/>
      <c r="D13" s="80">
        <v>1.0</v>
      </c>
      <c r="E13" s="96">
        <v>7.95</v>
      </c>
      <c r="F13" s="96">
        <f t="shared" si="2"/>
        <v>7.95</v>
      </c>
    </row>
    <row r="14">
      <c r="B14" s="127" t="s">
        <v>3472</v>
      </c>
      <c r="C14" s="128"/>
      <c r="D14" s="80">
        <v>5.0</v>
      </c>
      <c r="E14" s="96">
        <v>7.95</v>
      </c>
      <c r="F14" s="96">
        <f t="shared" si="2"/>
        <v>39.75</v>
      </c>
    </row>
    <row r="15">
      <c r="B15" s="127" t="s">
        <v>3481</v>
      </c>
      <c r="D15" s="80">
        <v>1.0</v>
      </c>
      <c r="E15" s="96">
        <v>6.95</v>
      </c>
      <c r="F15" s="96">
        <f t="shared" si="2"/>
        <v>6.95</v>
      </c>
      <c r="H15" s="105">
        <f>sum(F9:F15)</f>
        <v>102.65</v>
      </c>
    </row>
    <row r="16">
      <c r="B16" s="127"/>
      <c r="E16" s="96"/>
    </row>
    <row r="17">
      <c r="B17" s="127"/>
      <c r="C17" s="128"/>
      <c r="E17" s="96"/>
    </row>
    <row r="18">
      <c r="B18" s="127"/>
      <c r="E18" s="96"/>
    </row>
    <row r="19">
      <c r="B19" s="127"/>
      <c r="E19" s="96"/>
    </row>
    <row r="20">
      <c r="B20" s="127"/>
      <c r="E20" s="96"/>
    </row>
    <row r="21">
      <c r="B21" s="130"/>
    </row>
    <row r="22">
      <c r="B22" s="130"/>
    </row>
    <row r="23">
      <c r="B23" s="130"/>
    </row>
    <row r="24">
      <c r="B24" s="130"/>
    </row>
    <row r="25">
      <c r="B25" s="130"/>
    </row>
    <row r="26">
      <c r="B26" s="130"/>
    </row>
    <row r="27">
      <c r="B27" s="130"/>
    </row>
    <row r="28">
      <c r="B28" s="130"/>
    </row>
    <row r="29">
      <c r="B29" s="130"/>
    </row>
    <row r="30">
      <c r="B30" s="130"/>
    </row>
    <row r="31">
      <c r="B31" s="130"/>
    </row>
    <row r="32">
      <c r="B32" s="130"/>
    </row>
    <row r="33">
      <c r="B33" s="130"/>
    </row>
    <row r="34">
      <c r="B34" s="130"/>
    </row>
    <row r="35">
      <c r="B35" s="130"/>
    </row>
    <row r="36">
      <c r="B36" s="130"/>
    </row>
    <row r="37">
      <c r="B37" s="130"/>
    </row>
    <row r="38">
      <c r="B38" s="130"/>
    </row>
    <row r="39">
      <c r="B39" s="130"/>
    </row>
    <row r="40">
      <c r="B40" s="130"/>
    </row>
    <row r="41">
      <c r="B41" s="130"/>
    </row>
    <row r="42">
      <c r="B42" s="130"/>
    </row>
    <row r="43">
      <c r="B43" s="130"/>
    </row>
    <row r="44">
      <c r="B44" s="130"/>
    </row>
    <row r="45">
      <c r="B45" s="130"/>
    </row>
    <row r="46">
      <c r="B46" s="130"/>
    </row>
    <row r="47">
      <c r="B47" s="130"/>
    </row>
    <row r="48">
      <c r="B48" s="130"/>
    </row>
    <row r="49">
      <c r="B49" s="130"/>
    </row>
    <row r="50">
      <c r="B50" s="130"/>
    </row>
    <row r="51">
      <c r="B51" s="130"/>
    </row>
    <row r="52">
      <c r="B52" s="130"/>
    </row>
    <row r="53">
      <c r="B53" s="130"/>
    </row>
    <row r="54">
      <c r="B54" s="130"/>
    </row>
    <row r="55">
      <c r="B55" s="130"/>
    </row>
    <row r="56">
      <c r="B56" s="130"/>
    </row>
    <row r="57">
      <c r="B57" s="130"/>
    </row>
    <row r="58">
      <c r="B58" s="130"/>
    </row>
    <row r="59">
      <c r="B59" s="130"/>
    </row>
    <row r="60">
      <c r="B60" s="130"/>
    </row>
    <row r="61">
      <c r="B61" s="130"/>
    </row>
    <row r="62">
      <c r="B62" s="130"/>
    </row>
    <row r="63">
      <c r="B63" s="130"/>
    </row>
    <row r="64">
      <c r="B64" s="130"/>
    </row>
    <row r="65">
      <c r="B65" s="130"/>
    </row>
    <row r="66">
      <c r="B66" s="130"/>
    </row>
    <row r="67">
      <c r="B67" s="130"/>
    </row>
    <row r="68">
      <c r="B68" s="130"/>
    </row>
    <row r="69">
      <c r="B69" s="130"/>
    </row>
    <row r="70">
      <c r="B70" s="130"/>
    </row>
    <row r="71">
      <c r="B71" s="130"/>
    </row>
    <row r="72">
      <c r="B72" s="130"/>
    </row>
    <row r="73">
      <c r="B73" s="130"/>
    </row>
    <row r="74">
      <c r="B74" s="130"/>
    </row>
    <row r="75">
      <c r="B75" s="130"/>
    </row>
    <row r="76">
      <c r="B76" s="130"/>
    </row>
    <row r="77">
      <c r="B77" s="130"/>
    </row>
    <row r="78">
      <c r="B78" s="130"/>
    </row>
    <row r="79">
      <c r="B79" s="130"/>
    </row>
    <row r="80">
      <c r="B80" s="130"/>
    </row>
    <row r="81">
      <c r="B81" s="130"/>
    </row>
    <row r="82">
      <c r="B82" s="130"/>
    </row>
    <row r="83">
      <c r="B83" s="130"/>
    </row>
    <row r="84">
      <c r="B84" s="130"/>
    </row>
    <row r="85">
      <c r="B85" s="130"/>
    </row>
    <row r="86">
      <c r="B86" s="130"/>
    </row>
    <row r="87">
      <c r="B87" s="130"/>
    </row>
    <row r="88">
      <c r="B88" s="130"/>
    </row>
    <row r="89">
      <c r="B89" s="130"/>
    </row>
    <row r="90">
      <c r="B90" s="130"/>
    </row>
    <row r="91">
      <c r="B91" s="130"/>
    </row>
    <row r="92">
      <c r="B92" s="130"/>
    </row>
    <row r="93">
      <c r="B93" s="130"/>
    </row>
    <row r="94">
      <c r="B94" s="130"/>
    </row>
    <row r="95">
      <c r="B95" s="130"/>
    </row>
    <row r="96">
      <c r="B96" s="130"/>
    </row>
    <row r="97">
      <c r="B97" s="130"/>
    </row>
    <row r="98">
      <c r="B98" s="130"/>
    </row>
    <row r="99">
      <c r="B99" s="130"/>
    </row>
    <row r="100">
      <c r="B100" s="130"/>
    </row>
    <row r="101">
      <c r="B101" s="130"/>
    </row>
    <row r="102">
      <c r="B102" s="130"/>
    </row>
    <row r="103">
      <c r="B103" s="130"/>
    </row>
    <row r="104">
      <c r="B104" s="130"/>
    </row>
    <row r="105">
      <c r="B105" s="130"/>
    </row>
    <row r="106">
      <c r="B106" s="130"/>
    </row>
    <row r="107">
      <c r="B107" s="130"/>
    </row>
    <row r="108">
      <c r="B108" s="130"/>
    </row>
    <row r="109">
      <c r="B109" s="130"/>
    </row>
    <row r="110">
      <c r="B110" s="130"/>
    </row>
    <row r="111">
      <c r="B111" s="130"/>
    </row>
    <row r="112">
      <c r="B112" s="130"/>
    </row>
    <row r="113">
      <c r="B113" s="130"/>
    </row>
    <row r="114">
      <c r="B114" s="130"/>
    </row>
    <row r="115">
      <c r="B115" s="130"/>
    </row>
    <row r="116">
      <c r="B116" s="130"/>
    </row>
    <row r="117">
      <c r="B117" s="130"/>
    </row>
    <row r="118">
      <c r="B118" s="130"/>
    </row>
    <row r="119">
      <c r="B119" s="130"/>
    </row>
    <row r="120">
      <c r="B120" s="130"/>
    </row>
    <row r="121">
      <c r="B121" s="130"/>
    </row>
    <row r="122">
      <c r="B122" s="130"/>
    </row>
    <row r="123">
      <c r="B123" s="130"/>
    </row>
    <row r="124">
      <c r="B124" s="130"/>
    </row>
    <row r="125">
      <c r="B125" s="130"/>
    </row>
    <row r="126">
      <c r="B126" s="130"/>
    </row>
    <row r="127">
      <c r="B127" s="130"/>
    </row>
    <row r="128">
      <c r="B128" s="130"/>
    </row>
    <row r="129">
      <c r="B129" s="130"/>
    </row>
    <row r="130">
      <c r="B130" s="130"/>
    </row>
    <row r="131">
      <c r="B131" s="130"/>
    </row>
    <row r="132">
      <c r="B132" s="130"/>
    </row>
    <row r="133">
      <c r="B133" s="130"/>
    </row>
    <row r="134">
      <c r="B134" s="130"/>
    </row>
    <row r="135">
      <c r="B135" s="130"/>
    </row>
    <row r="136">
      <c r="B136" s="130"/>
    </row>
    <row r="137">
      <c r="B137" s="130"/>
    </row>
    <row r="138">
      <c r="B138" s="130"/>
    </row>
    <row r="139">
      <c r="B139" s="130"/>
    </row>
    <row r="140">
      <c r="B140" s="130"/>
    </row>
    <row r="141">
      <c r="B141" s="130"/>
    </row>
    <row r="142">
      <c r="B142" s="130"/>
    </row>
    <row r="143">
      <c r="B143" s="130"/>
    </row>
    <row r="144">
      <c r="B144" s="130"/>
    </row>
    <row r="145">
      <c r="B145" s="130"/>
    </row>
    <row r="146">
      <c r="B146" s="130"/>
    </row>
    <row r="147">
      <c r="B147" s="130"/>
    </row>
    <row r="148">
      <c r="B148" s="130"/>
    </row>
    <row r="149">
      <c r="B149" s="130"/>
    </row>
    <row r="150">
      <c r="B150" s="130"/>
    </row>
    <row r="151">
      <c r="B151" s="130"/>
    </row>
    <row r="152">
      <c r="B152" s="130"/>
    </row>
    <row r="153">
      <c r="B153" s="130"/>
    </row>
    <row r="154">
      <c r="B154" s="130"/>
    </row>
    <row r="155">
      <c r="B155" s="130"/>
    </row>
    <row r="156">
      <c r="B156" s="130"/>
    </row>
    <row r="157">
      <c r="B157" s="130"/>
    </row>
    <row r="158">
      <c r="B158" s="130"/>
    </row>
    <row r="159">
      <c r="B159" s="130"/>
    </row>
    <row r="160">
      <c r="B160" s="130"/>
    </row>
    <row r="161">
      <c r="B161" s="130"/>
    </row>
    <row r="162">
      <c r="B162" s="130"/>
    </row>
    <row r="163">
      <c r="B163" s="130"/>
    </row>
    <row r="164">
      <c r="B164" s="130"/>
    </row>
    <row r="165">
      <c r="B165" s="130"/>
    </row>
    <row r="166">
      <c r="B166" s="130"/>
    </row>
    <row r="167">
      <c r="B167" s="130"/>
    </row>
    <row r="168">
      <c r="B168" s="130"/>
    </row>
    <row r="169">
      <c r="B169" s="130"/>
    </row>
    <row r="170">
      <c r="B170" s="130"/>
    </row>
    <row r="171">
      <c r="B171" s="130"/>
    </row>
    <row r="172">
      <c r="B172" s="130"/>
    </row>
    <row r="173">
      <c r="B173" s="130"/>
    </row>
    <row r="174">
      <c r="B174" s="130"/>
    </row>
    <row r="175">
      <c r="B175" s="130"/>
    </row>
    <row r="176">
      <c r="B176" s="130"/>
    </row>
    <row r="177">
      <c r="B177" s="130"/>
    </row>
    <row r="178">
      <c r="B178" s="130"/>
    </row>
    <row r="179">
      <c r="B179" s="130"/>
    </row>
    <row r="180">
      <c r="B180" s="130"/>
    </row>
    <row r="181">
      <c r="B181" s="130"/>
    </row>
    <row r="182">
      <c r="B182" s="130"/>
    </row>
    <row r="183">
      <c r="B183" s="130"/>
    </row>
    <row r="184">
      <c r="B184" s="130"/>
    </row>
    <row r="185">
      <c r="B185" s="130"/>
    </row>
    <row r="186">
      <c r="B186" s="130"/>
    </row>
    <row r="187">
      <c r="B187" s="130"/>
    </row>
    <row r="188">
      <c r="B188" s="130"/>
    </row>
    <row r="189">
      <c r="B189" s="130"/>
    </row>
    <row r="190">
      <c r="B190" s="130"/>
    </row>
    <row r="191">
      <c r="B191" s="130"/>
    </row>
    <row r="192">
      <c r="B192" s="130"/>
    </row>
    <row r="193">
      <c r="B193" s="130"/>
    </row>
    <row r="194">
      <c r="B194" s="130"/>
    </row>
    <row r="195">
      <c r="B195" s="130"/>
    </row>
    <row r="196">
      <c r="B196" s="130"/>
    </row>
    <row r="197">
      <c r="B197" s="130"/>
    </row>
    <row r="198">
      <c r="B198" s="130"/>
    </row>
    <row r="199">
      <c r="B199" s="130"/>
    </row>
    <row r="200">
      <c r="B200" s="130"/>
    </row>
    <row r="201">
      <c r="B201" s="130"/>
    </row>
    <row r="202">
      <c r="B202" s="130"/>
    </row>
    <row r="203">
      <c r="B203" s="130"/>
    </row>
    <row r="204">
      <c r="B204" s="130"/>
    </row>
    <row r="205">
      <c r="B205" s="130"/>
    </row>
    <row r="206">
      <c r="B206" s="130"/>
    </row>
    <row r="207">
      <c r="B207" s="130"/>
    </row>
    <row r="208">
      <c r="B208" s="130"/>
    </row>
    <row r="209">
      <c r="B209" s="130"/>
    </row>
    <row r="210">
      <c r="B210" s="130"/>
    </row>
    <row r="211">
      <c r="B211" s="130"/>
    </row>
    <row r="212">
      <c r="B212" s="130"/>
    </row>
    <row r="213">
      <c r="B213" s="130"/>
    </row>
    <row r="214">
      <c r="B214" s="130"/>
    </row>
    <row r="215">
      <c r="B215" s="130"/>
    </row>
    <row r="216">
      <c r="B216" s="130"/>
    </row>
    <row r="217">
      <c r="B217" s="130"/>
    </row>
    <row r="218">
      <c r="B218" s="130"/>
    </row>
    <row r="219">
      <c r="B219" s="130"/>
    </row>
    <row r="220">
      <c r="B220" s="130"/>
    </row>
    <row r="221">
      <c r="B221" s="130"/>
    </row>
    <row r="222">
      <c r="B222" s="130"/>
    </row>
    <row r="223">
      <c r="B223" s="130"/>
    </row>
    <row r="224">
      <c r="B224" s="130"/>
    </row>
    <row r="225">
      <c r="B225" s="130"/>
    </row>
    <row r="226">
      <c r="B226" s="130"/>
    </row>
    <row r="227">
      <c r="B227" s="130"/>
    </row>
    <row r="228">
      <c r="B228" s="130"/>
    </row>
    <row r="229">
      <c r="B229" s="130"/>
    </row>
    <row r="230">
      <c r="B230" s="130"/>
    </row>
    <row r="231">
      <c r="B231" s="130"/>
    </row>
    <row r="232">
      <c r="B232" s="130"/>
    </row>
    <row r="233">
      <c r="B233" s="130"/>
    </row>
    <row r="234">
      <c r="B234" s="130"/>
    </row>
    <row r="235">
      <c r="B235" s="130"/>
    </row>
    <row r="236">
      <c r="B236" s="130"/>
    </row>
    <row r="237">
      <c r="B237" s="130"/>
    </row>
    <row r="238">
      <c r="B238" s="130"/>
    </row>
    <row r="239">
      <c r="B239" s="130"/>
    </row>
    <row r="240">
      <c r="B240" s="130"/>
    </row>
    <row r="241">
      <c r="B241" s="130"/>
    </row>
    <row r="242">
      <c r="B242" s="130"/>
    </row>
    <row r="243">
      <c r="B243" s="130"/>
    </row>
    <row r="244">
      <c r="B244" s="130"/>
    </row>
    <row r="245">
      <c r="B245" s="130"/>
    </row>
    <row r="246">
      <c r="B246" s="130"/>
    </row>
    <row r="247">
      <c r="B247" s="130"/>
    </row>
    <row r="248">
      <c r="B248" s="130"/>
    </row>
    <row r="249">
      <c r="B249" s="130"/>
    </row>
    <row r="250">
      <c r="B250" s="130"/>
    </row>
    <row r="251">
      <c r="B251" s="130"/>
    </row>
    <row r="252">
      <c r="B252" s="130"/>
    </row>
    <row r="253">
      <c r="B253" s="130"/>
    </row>
    <row r="254">
      <c r="B254" s="130"/>
    </row>
    <row r="255">
      <c r="B255" s="130"/>
    </row>
    <row r="256">
      <c r="B256" s="130"/>
    </row>
    <row r="257">
      <c r="B257" s="130"/>
    </row>
    <row r="258">
      <c r="B258" s="130"/>
    </row>
    <row r="259">
      <c r="B259" s="130"/>
    </row>
    <row r="260">
      <c r="B260" s="130"/>
    </row>
    <row r="261">
      <c r="B261" s="130"/>
    </row>
    <row r="262">
      <c r="B262" s="130"/>
    </row>
    <row r="263">
      <c r="B263" s="130"/>
    </row>
    <row r="264">
      <c r="B264" s="130"/>
    </row>
    <row r="265">
      <c r="B265" s="130"/>
    </row>
    <row r="266">
      <c r="B266" s="130"/>
    </row>
    <row r="267">
      <c r="B267" s="130"/>
    </row>
    <row r="268">
      <c r="B268" s="130"/>
    </row>
    <row r="269">
      <c r="B269" s="130"/>
    </row>
    <row r="270">
      <c r="B270" s="130"/>
    </row>
    <row r="271">
      <c r="B271" s="130"/>
    </row>
    <row r="272">
      <c r="B272" s="130"/>
    </row>
    <row r="273">
      <c r="B273" s="130"/>
    </row>
    <row r="274">
      <c r="B274" s="130"/>
    </row>
    <row r="275">
      <c r="B275" s="130"/>
    </row>
    <row r="276">
      <c r="B276" s="130"/>
    </row>
    <row r="277">
      <c r="B277" s="130"/>
    </row>
    <row r="278">
      <c r="B278" s="130"/>
    </row>
    <row r="279">
      <c r="B279" s="130"/>
    </row>
    <row r="280">
      <c r="B280" s="130"/>
    </row>
    <row r="281">
      <c r="B281" s="130"/>
    </row>
    <row r="282">
      <c r="B282" s="130"/>
    </row>
    <row r="283">
      <c r="B283" s="130"/>
    </row>
    <row r="284">
      <c r="B284" s="130"/>
    </row>
    <row r="285">
      <c r="B285" s="130"/>
    </row>
    <row r="286">
      <c r="B286" s="130"/>
    </row>
    <row r="287">
      <c r="B287" s="130"/>
    </row>
    <row r="288">
      <c r="B288" s="130"/>
    </row>
    <row r="289">
      <c r="B289" s="130"/>
    </row>
    <row r="290">
      <c r="B290" s="130"/>
    </row>
    <row r="291">
      <c r="B291" s="130"/>
    </row>
    <row r="292">
      <c r="B292" s="130"/>
    </row>
    <row r="293">
      <c r="B293" s="130"/>
    </row>
    <row r="294">
      <c r="B294" s="130"/>
    </row>
    <row r="295">
      <c r="B295" s="130"/>
    </row>
    <row r="296">
      <c r="B296" s="130"/>
    </row>
    <row r="297">
      <c r="B297" s="130"/>
    </row>
    <row r="298">
      <c r="B298" s="130"/>
    </row>
    <row r="299">
      <c r="B299" s="130"/>
    </row>
    <row r="300">
      <c r="B300" s="130"/>
    </row>
    <row r="301">
      <c r="B301" s="130"/>
    </row>
    <row r="302">
      <c r="B302" s="130"/>
    </row>
    <row r="303">
      <c r="B303" s="130"/>
    </row>
    <row r="304">
      <c r="B304" s="130"/>
    </row>
    <row r="305">
      <c r="B305" s="130"/>
    </row>
    <row r="306">
      <c r="B306" s="130"/>
    </row>
    <row r="307">
      <c r="B307" s="130"/>
    </row>
    <row r="308">
      <c r="B308" s="130"/>
    </row>
    <row r="309">
      <c r="B309" s="130"/>
    </row>
    <row r="310">
      <c r="B310" s="130"/>
    </row>
    <row r="311">
      <c r="B311" s="130"/>
    </row>
    <row r="312">
      <c r="B312" s="130"/>
    </row>
    <row r="313">
      <c r="B313" s="130"/>
    </row>
    <row r="314">
      <c r="B314" s="130"/>
    </row>
    <row r="315">
      <c r="B315" s="130"/>
    </row>
    <row r="316">
      <c r="B316" s="130"/>
    </row>
    <row r="317">
      <c r="B317" s="130"/>
    </row>
    <row r="318">
      <c r="B318" s="130"/>
    </row>
    <row r="319">
      <c r="B319" s="130"/>
    </row>
    <row r="320">
      <c r="B320" s="130"/>
    </row>
    <row r="321">
      <c r="B321" s="130"/>
    </row>
    <row r="322">
      <c r="B322" s="130"/>
    </row>
    <row r="323">
      <c r="B323" s="130"/>
    </row>
    <row r="324">
      <c r="B324" s="130"/>
    </row>
    <row r="325">
      <c r="B325" s="130"/>
    </row>
    <row r="326">
      <c r="B326" s="130"/>
    </row>
    <row r="327">
      <c r="B327" s="130"/>
    </row>
    <row r="328">
      <c r="B328" s="130"/>
    </row>
    <row r="329">
      <c r="B329" s="130"/>
    </row>
    <row r="330">
      <c r="B330" s="130"/>
    </row>
    <row r="331">
      <c r="B331" s="130"/>
    </row>
    <row r="332">
      <c r="B332" s="130"/>
    </row>
    <row r="333">
      <c r="B333" s="130"/>
    </row>
    <row r="334">
      <c r="B334" s="130"/>
    </row>
    <row r="335">
      <c r="B335" s="130"/>
    </row>
    <row r="336">
      <c r="B336" s="130"/>
    </row>
    <row r="337">
      <c r="B337" s="130"/>
    </row>
    <row r="338">
      <c r="B338" s="130"/>
    </row>
    <row r="339">
      <c r="B339" s="130"/>
    </row>
    <row r="340">
      <c r="B340" s="130"/>
    </row>
    <row r="341">
      <c r="B341" s="130"/>
    </row>
    <row r="342">
      <c r="B342" s="130"/>
    </row>
    <row r="343">
      <c r="B343" s="130"/>
    </row>
    <row r="344">
      <c r="B344" s="130"/>
    </row>
    <row r="345">
      <c r="B345" s="130"/>
    </row>
    <row r="346">
      <c r="B346" s="130"/>
    </row>
    <row r="347">
      <c r="B347" s="130"/>
    </row>
    <row r="348">
      <c r="B348" s="130"/>
    </row>
    <row r="349">
      <c r="B349" s="130"/>
    </row>
    <row r="350">
      <c r="B350" s="130"/>
    </row>
    <row r="351">
      <c r="B351" s="130"/>
    </row>
    <row r="352">
      <c r="B352" s="130"/>
    </row>
    <row r="353">
      <c r="B353" s="130"/>
    </row>
    <row r="354">
      <c r="B354" s="130"/>
    </row>
    <row r="355">
      <c r="B355" s="130"/>
    </row>
    <row r="356">
      <c r="B356" s="130"/>
    </row>
    <row r="357">
      <c r="B357" s="130"/>
    </row>
    <row r="358">
      <c r="B358" s="130"/>
    </row>
    <row r="359">
      <c r="B359" s="130"/>
    </row>
    <row r="360">
      <c r="B360" s="130"/>
    </row>
    <row r="361">
      <c r="B361" s="130"/>
    </row>
    <row r="362">
      <c r="B362" s="130"/>
    </row>
    <row r="363">
      <c r="B363" s="130"/>
    </row>
    <row r="364">
      <c r="B364" s="130"/>
    </row>
    <row r="365">
      <c r="B365" s="130"/>
    </row>
    <row r="366">
      <c r="B366" s="130"/>
    </row>
    <row r="367">
      <c r="B367" s="130"/>
    </row>
    <row r="368">
      <c r="B368" s="130"/>
    </row>
    <row r="369">
      <c r="B369" s="130"/>
    </row>
    <row r="370">
      <c r="B370" s="130"/>
    </row>
    <row r="371">
      <c r="B371" s="130"/>
    </row>
    <row r="372">
      <c r="B372" s="130"/>
    </row>
    <row r="373">
      <c r="B373" s="130"/>
    </row>
    <row r="374">
      <c r="B374" s="130"/>
    </row>
    <row r="375">
      <c r="B375" s="130"/>
    </row>
    <row r="376">
      <c r="B376" s="130"/>
    </row>
    <row r="377">
      <c r="B377" s="130"/>
    </row>
    <row r="378">
      <c r="B378" s="130"/>
    </row>
    <row r="379">
      <c r="B379" s="130"/>
    </row>
    <row r="380">
      <c r="B380" s="130"/>
    </row>
    <row r="381">
      <c r="B381" s="130"/>
    </row>
    <row r="382">
      <c r="B382" s="130"/>
    </row>
    <row r="383">
      <c r="B383" s="130"/>
    </row>
    <row r="384">
      <c r="B384" s="130"/>
    </row>
    <row r="385">
      <c r="B385" s="130"/>
    </row>
    <row r="386">
      <c r="B386" s="130"/>
    </row>
    <row r="387">
      <c r="B387" s="130"/>
    </row>
    <row r="388">
      <c r="B388" s="130"/>
    </row>
    <row r="389">
      <c r="B389" s="130"/>
    </row>
    <row r="390">
      <c r="B390" s="130"/>
    </row>
    <row r="391">
      <c r="B391" s="130"/>
    </row>
    <row r="392">
      <c r="B392" s="130"/>
    </row>
    <row r="393">
      <c r="B393" s="130"/>
    </row>
    <row r="394">
      <c r="B394" s="130"/>
    </row>
    <row r="395">
      <c r="B395" s="130"/>
    </row>
    <row r="396">
      <c r="B396" s="130"/>
    </row>
    <row r="397">
      <c r="B397" s="130"/>
    </row>
    <row r="398">
      <c r="B398" s="130"/>
    </row>
    <row r="399">
      <c r="B399" s="130"/>
    </row>
    <row r="400">
      <c r="B400" s="130"/>
    </row>
    <row r="401">
      <c r="B401" s="130"/>
    </row>
    <row r="402">
      <c r="B402" s="130"/>
    </row>
    <row r="403">
      <c r="B403" s="130"/>
    </row>
    <row r="404">
      <c r="B404" s="130"/>
    </row>
    <row r="405">
      <c r="B405" s="130"/>
    </row>
    <row r="406">
      <c r="B406" s="130"/>
    </row>
    <row r="407">
      <c r="B407" s="130"/>
    </row>
    <row r="408">
      <c r="B408" s="130"/>
    </row>
    <row r="409">
      <c r="B409" s="130"/>
    </row>
    <row r="410">
      <c r="B410" s="130"/>
    </row>
    <row r="411">
      <c r="B411" s="130"/>
    </row>
    <row r="412">
      <c r="B412" s="130"/>
    </row>
    <row r="413">
      <c r="B413" s="130"/>
    </row>
    <row r="414">
      <c r="B414" s="130"/>
    </row>
    <row r="415">
      <c r="B415" s="130"/>
    </row>
    <row r="416">
      <c r="B416" s="130"/>
    </row>
    <row r="417">
      <c r="B417" s="130"/>
    </row>
    <row r="418">
      <c r="B418" s="130"/>
    </row>
    <row r="419">
      <c r="B419" s="130"/>
    </row>
    <row r="420">
      <c r="B420" s="130"/>
    </row>
    <row r="421">
      <c r="B421" s="130"/>
    </row>
    <row r="422">
      <c r="B422" s="130"/>
    </row>
    <row r="423">
      <c r="B423" s="130"/>
    </row>
    <row r="424">
      <c r="B424" s="130"/>
    </row>
    <row r="425">
      <c r="B425" s="130"/>
    </row>
    <row r="426">
      <c r="B426" s="130"/>
    </row>
    <row r="427">
      <c r="B427" s="130"/>
    </row>
    <row r="428">
      <c r="B428" s="130"/>
    </row>
    <row r="429">
      <c r="B429" s="130"/>
    </row>
    <row r="430">
      <c r="B430" s="130"/>
    </row>
    <row r="431">
      <c r="B431" s="130"/>
    </row>
    <row r="432">
      <c r="B432" s="130"/>
    </row>
    <row r="433">
      <c r="B433" s="130"/>
    </row>
    <row r="434">
      <c r="B434" s="130"/>
    </row>
    <row r="435">
      <c r="B435" s="130"/>
    </row>
    <row r="436">
      <c r="B436" s="130"/>
    </row>
    <row r="437">
      <c r="B437" s="130"/>
    </row>
    <row r="438">
      <c r="B438" s="130"/>
    </row>
    <row r="439">
      <c r="B439" s="130"/>
    </row>
    <row r="440">
      <c r="B440" s="130"/>
    </row>
    <row r="441">
      <c r="B441" s="130"/>
    </row>
    <row r="442">
      <c r="B442" s="130"/>
    </row>
    <row r="443">
      <c r="B443" s="130"/>
    </row>
    <row r="444">
      <c r="B444" s="130"/>
    </row>
    <row r="445">
      <c r="B445" s="130"/>
    </row>
    <row r="446">
      <c r="B446" s="130"/>
    </row>
    <row r="447">
      <c r="B447" s="130"/>
    </row>
    <row r="448">
      <c r="B448" s="130"/>
    </row>
    <row r="449">
      <c r="B449" s="130"/>
    </row>
    <row r="450">
      <c r="B450" s="130"/>
    </row>
    <row r="451">
      <c r="B451" s="130"/>
    </row>
    <row r="452">
      <c r="B452" s="130"/>
    </row>
    <row r="453">
      <c r="B453" s="130"/>
    </row>
    <row r="454">
      <c r="B454" s="130"/>
    </row>
    <row r="455">
      <c r="B455" s="130"/>
    </row>
    <row r="456">
      <c r="B456" s="130"/>
    </row>
    <row r="457">
      <c r="B457" s="130"/>
    </row>
    <row r="458">
      <c r="B458" s="130"/>
    </row>
    <row r="459">
      <c r="B459" s="130"/>
    </row>
    <row r="460">
      <c r="B460" s="130"/>
    </row>
    <row r="461">
      <c r="B461" s="130"/>
    </row>
    <row r="462">
      <c r="B462" s="130"/>
    </row>
    <row r="463">
      <c r="B463" s="130"/>
    </row>
    <row r="464">
      <c r="B464" s="130"/>
    </row>
    <row r="465">
      <c r="B465" s="130"/>
    </row>
    <row r="466">
      <c r="B466" s="130"/>
    </row>
    <row r="467">
      <c r="B467" s="130"/>
    </row>
    <row r="468">
      <c r="B468" s="130"/>
    </row>
    <row r="469">
      <c r="B469" s="130"/>
    </row>
    <row r="470">
      <c r="B470" s="130"/>
    </row>
    <row r="471">
      <c r="B471" s="130"/>
    </row>
    <row r="472">
      <c r="B472" s="130"/>
    </row>
    <row r="473">
      <c r="B473" s="130"/>
    </row>
    <row r="474">
      <c r="B474" s="130"/>
    </row>
    <row r="475">
      <c r="B475" s="130"/>
    </row>
    <row r="476">
      <c r="B476" s="130"/>
    </row>
    <row r="477">
      <c r="B477" s="130"/>
    </row>
    <row r="478">
      <c r="B478" s="130"/>
    </row>
    <row r="479">
      <c r="B479" s="130"/>
    </row>
    <row r="480">
      <c r="B480" s="130"/>
    </row>
    <row r="481">
      <c r="B481" s="130"/>
    </row>
    <row r="482">
      <c r="B482" s="130"/>
    </row>
    <row r="483">
      <c r="B483" s="130"/>
    </row>
    <row r="484">
      <c r="B484" s="130"/>
    </row>
    <row r="485">
      <c r="B485" s="130"/>
    </row>
    <row r="486">
      <c r="B486" s="130"/>
    </row>
    <row r="487">
      <c r="B487" s="130"/>
    </row>
    <row r="488">
      <c r="B488" s="130"/>
    </row>
    <row r="489">
      <c r="B489" s="130"/>
    </row>
    <row r="490">
      <c r="B490" s="130"/>
    </row>
    <row r="491">
      <c r="B491" s="130"/>
    </row>
    <row r="492">
      <c r="B492" s="130"/>
    </row>
    <row r="493">
      <c r="B493" s="130"/>
    </row>
    <row r="494">
      <c r="B494" s="130"/>
    </row>
    <row r="495">
      <c r="B495" s="130"/>
    </row>
    <row r="496">
      <c r="B496" s="130"/>
    </row>
    <row r="497">
      <c r="B497" s="130"/>
    </row>
    <row r="498">
      <c r="B498" s="130"/>
    </row>
    <row r="499">
      <c r="B499" s="130"/>
    </row>
    <row r="500">
      <c r="B500" s="130"/>
    </row>
    <row r="501">
      <c r="B501" s="130"/>
    </row>
    <row r="502">
      <c r="B502" s="130"/>
    </row>
    <row r="503">
      <c r="B503" s="130"/>
    </row>
    <row r="504">
      <c r="B504" s="130"/>
    </row>
    <row r="505">
      <c r="B505" s="130"/>
    </row>
    <row r="506">
      <c r="B506" s="130"/>
    </row>
    <row r="507">
      <c r="B507" s="130"/>
    </row>
    <row r="508">
      <c r="B508" s="130"/>
    </row>
    <row r="509">
      <c r="B509" s="130"/>
    </row>
    <row r="510">
      <c r="B510" s="130"/>
    </row>
    <row r="511">
      <c r="B511" s="130"/>
    </row>
    <row r="512">
      <c r="B512" s="130"/>
    </row>
    <row r="513">
      <c r="B513" s="130"/>
    </row>
    <row r="514">
      <c r="B514" s="130"/>
    </row>
    <row r="515">
      <c r="B515" s="130"/>
    </row>
    <row r="516">
      <c r="B516" s="130"/>
    </row>
    <row r="517">
      <c r="B517" s="130"/>
    </row>
    <row r="518">
      <c r="B518" s="130"/>
    </row>
    <row r="519">
      <c r="B519" s="130"/>
    </row>
    <row r="520">
      <c r="B520" s="130"/>
    </row>
    <row r="521">
      <c r="B521" s="130"/>
    </row>
    <row r="522">
      <c r="B522" s="130"/>
    </row>
    <row r="523">
      <c r="B523" s="130"/>
    </row>
    <row r="524">
      <c r="B524" s="130"/>
    </row>
    <row r="525">
      <c r="B525" s="130"/>
    </row>
    <row r="526">
      <c r="B526" s="130"/>
    </row>
    <row r="527">
      <c r="B527" s="130"/>
    </row>
    <row r="528">
      <c r="B528" s="130"/>
    </row>
    <row r="529">
      <c r="B529" s="130"/>
    </row>
    <row r="530">
      <c r="B530" s="130"/>
    </row>
    <row r="531">
      <c r="B531" s="130"/>
    </row>
    <row r="532">
      <c r="B532" s="130"/>
    </row>
    <row r="533">
      <c r="B533" s="130"/>
    </row>
    <row r="534">
      <c r="B534" s="130"/>
    </row>
    <row r="535">
      <c r="B535" s="130"/>
    </row>
    <row r="536">
      <c r="B536" s="130"/>
    </row>
    <row r="537">
      <c r="B537" s="130"/>
    </row>
    <row r="538">
      <c r="B538" s="130"/>
    </row>
    <row r="539">
      <c r="B539" s="130"/>
    </row>
    <row r="540">
      <c r="B540" s="130"/>
    </row>
    <row r="541">
      <c r="B541" s="130"/>
    </row>
    <row r="542">
      <c r="B542" s="130"/>
    </row>
    <row r="543">
      <c r="B543" s="130"/>
    </row>
    <row r="544">
      <c r="B544" s="130"/>
    </row>
    <row r="545">
      <c r="B545" s="130"/>
    </row>
    <row r="546">
      <c r="B546" s="130"/>
    </row>
    <row r="547">
      <c r="B547" s="130"/>
    </row>
    <row r="548">
      <c r="B548" s="130"/>
    </row>
    <row r="549">
      <c r="B549" s="130"/>
    </row>
    <row r="550">
      <c r="B550" s="130"/>
    </row>
    <row r="551">
      <c r="B551" s="130"/>
    </row>
    <row r="552">
      <c r="B552" s="130"/>
    </row>
    <row r="553">
      <c r="B553" s="130"/>
    </row>
    <row r="554">
      <c r="B554" s="130"/>
    </row>
    <row r="555">
      <c r="B555" s="130"/>
    </row>
    <row r="556">
      <c r="B556" s="130"/>
    </row>
    <row r="557">
      <c r="B557" s="130"/>
    </row>
    <row r="558">
      <c r="B558" s="130"/>
    </row>
    <row r="559">
      <c r="B559" s="130"/>
    </row>
    <row r="560">
      <c r="B560" s="130"/>
    </row>
    <row r="561">
      <c r="B561" s="130"/>
    </row>
    <row r="562">
      <c r="B562" s="130"/>
    </row>
    <row r="563">
      <c r="B563" s="130"/>
    </row>
    <row r="564">
      <c r="B564" s="130"/>
    </row>
    <row r="565">
      <c r="B565" s="130"/>
    </row>
    <row r="566">
      <c r="B566" s="130"/>
    </row>
    <row r="567">
      <c r="B567" s="130"/>
    </row>
    <row r="568">
      <c r="B568" s="130"/>
    </row>
    <row r="569">
      <c r="B569" s="130"/>
    </row>
    <row r="570">
      <c r="B570" s="130"/>
    </row>
    <row r="571">
      <c r="B571" s="130"/>
    </row>
    <row r="572">
      <c r="B572" s="130"/>
    </row>
    <row r="573">
      <c r="B573" s="130"/>
    </row>
    <row r="574">
      <c r="B574" s="130"/>
    </row>
    <row r="575">
      <c r="B575" s="130"/>
    </row>
    <row r="576">
      <c r="B576" s="130"/>
    </row>
    <row r="577">
      <c r="B577" s="130"/>
    </row>
    <row r="578">
      <c r="B578" s="130"/>
    </row>
    <row r="579">
      <c r="B579" s="130"/>
    </row>
    <row r="580">
      <c r="B580" s="130"/>
    </row>
    <row r="581">
      <c r="B581" s="130"/>
    </row>
    <row r="582">
      <c r="B582" s="130"/>
    </row>
    <row r="583">
      <c r="B583" s="130"/>
    </row>
    <row r="584">
      <c r="B584" s="130"/>
    </row>
    <row r="585">
      <c r="B585" s="130"/>
    </row>
    <row r="586">
      <c r="B586" s="130"/>
    </row>
    <row r="587">
      <c r="B587" s="130"/>
    </row>
    <row r="588">
      <c r="B588" s="130"/>
    </row>
    <row r="589">
      <c r="B589" s="130"/>
    </row>
    <row r="590">
      <c r="B590" s="130"/>
    </row>
    <row r="591">
      <c r="B591" s="130"/>
    </row>
    <row r="592">
      <c r="B592" s="130"/>
    </row>
    <row r="593">
      <c r="B593" s="130"/>
    </row>
    <row r="594">
      <c r="B594" s="130"/>
    </row>
    <row r="595">
      <c r="B595" s="130"/>
    </row>
    <row r="596">
      <c r="B596" s="130"/>
    </row>
    <row r="597">
      <c r="B597" s="130"/>
    </row>
    <row r="598">
      <c r="B598" s="130"/>
    </row>
    <row r="599">
      <c r="B599" s="130"/>
    </row>
    <row r="600">
      <c r="B600" s="130"/>
    </row>
    <row r="601">
      <c r="B601" s="130"/>
    </row>
    <row r="602">
      <c r="B602" s="130"/>
    </row>
    <row r="603">
      <c r="B603" s="130"/>
    </row>
    <row r="604">
      <c r="B604" s="130"/>
    </row>
    <row r="605">
      <c r="B605" s="130"/>
    </row>
    <row r="606">
      <c r="B606" s="130"/>
    </row>
    <row r="607">
      <c r="B607" s="130"/>
    </row>
    <row r="608">
      <c r="B608" s="130"/>
    </row>
    <row r="609">
      <c r="B609" s="130"/>
    </row>
    <row r="610">
      <c r="B610" s="130"/>
    </row>
    <row r="611">
      <c r="B611" s="130"/>
    </row>
    <row r="612">
      <c r="B612" s="130"/>
    </row>
    <row r="613">
      <c r="B613" s="130"/>
    </row>
    <row r="614">
      <c r="B614" s="130"/>
    </row>
    <row r="615">
      <c r="B615" s="130"/>
    </row>
    <row r="616">
      <c r="B616" s="130"/>
    </row>
    <row r="617">
      <c r="B617" s="130"/>
    </row>
    <row r="618">
      <c r="B618" s="130"/>
    </row>
    <row r="619">
      <c r="B619" s="130"/>
    </row>
    <row r="620">
      <c r="B620" s="130"/>
    </row>
    <row r="621">
      <c r="B621" s="130"/>
    </row>
    <row r="622">
      <c r="B622" s="130"/>
    </row>
    <row r="623">
      <c r="B623" s="130"/>
    </row>
    <row r="624">
      <c r="B624" s="130"/>
    </row>
    <row r="625">
      <c r="B625" s="130"/>
    </row>
    <row r="626">
      <c r="B626" s="130"/>
    </row>
    <row r="627">
      <c r="B627" s="130"/>
    </row>
    <row r="628">
      <c r="B628" s="130"/>
    </row>
    <row r="629">
      <c r="B629" s="130"/>
    </row>
    <row r="630">
      <c r="B630" s="130"/>
    </row>
    <row r="631">
      <c r="B631" s="130"/>
    </row>
    <row r="632">
      <c r="B632" s="130"/>
    </row>
    <row r="633">
      <c r="B633" s="130"/>
    </row>
    <row r="634">
      <c r="B634" s="130"/>
    </row>
    <row r="635">
      <c r="B635" s="130"/>
    </row>
    <row r="636">
      <c r="B636" s="130"/>
    </row>
    <row r="637">
      <c r="B637" s="130"/>
    </row>
    <row r="638">
      <c r="B638" s="130"/>
    </row>
    <row r="639">
      <c r="B639" s="130"/>
    </row>
    <row r="640">
      <c r="B640" s="130"/>
    </row>
    <row r="641">
      <c r="B641" s="130"/>
    </row>
    <row r="642">
      <c r="B642" s="130"/>
    </row>
    <row r="643">
      <c r="B643" s="130"/>
    </row>
    <row r="644">
      <c r="B644" s="130"/>
    </row>
    <row r="645">
      <c r="B645" s="130"/>
    </row>
    <row r="646">
      <c r="B646" s="130"/>
    </row>
    <row r="647">
      <c r="B647" s="130"/>
    </row>
    <row r="648">
      <c r="B648" s="130"/>
    </row>
    <row r="649">
      <c r="B649" s="130"/>
    </row>
    <row r="650">
      <c r="B650" s="130"/>
    </row>
    <row r="651">
      <c r="B651" s="130"/>
    </row>
    <row r="652">
      <c r="B652" s="130"/>
    </row>
    <row r="653">
      <c r="B653" s="130"/>
    </row>
    <row r="654">
      <c r="B654" s="130"/>
    </row>
    <row r="655">
      <c r="B655" s="130"/>
    </row>
    <row r="656">
      <c r="B656" s="130"/>
    </row>
    <row r="657">
      <c r="B657" s="130"/>
    </row>
    <row r="658">
      <c r="B658" s="130"/>
    </row>
    <row r="659">
      <c r="B659" s="130"/>
    </row>
    <row r="660">
      <c r="B660" s="130"/>
    </row>
    <row r="661">
      <c r="B661" s="130"/>
    </row>
    <row r="662">
      <c r="B662" s="130"/>
    </row>
    <row r="663">
      <c r="B663" s="130"/>
    </row>
    <row r="664">
      <c r="B664" s="130"/>
    </row>
    <row r="665">
      <c r="B665" s="130"/>
    </row>
    <row r="666">
      <c r="B666" s="130"/>
    </row>
    <row r="667">
      <c r="B667" s="130"/>
    </row>
    <row r="668">
      <c r="B668" s="130"/>
    </row>
    <row r="669">
      <c r="B669" s="130"/>
    </row>
    <row r="670">
      <c r="B670" s="130"/>
    </row>
    <row r="671">
      <c r="B671" s="130"/>
    </row>
    <row r="672">
      <c r="B672" s="130"/>
    </row>
    <row r="673">
      <c r="B673" s="130"/>
    </row>
    <row r="674">
      <c r="B674" s="130"/>
    </row>
    <row r="675">
      <c r="B675" s="130"/>
    </row>
    <row r="676">
      <c r="B676" s="130"/>
    </row>
    <row r="677">
      <c r="B677" s="130"/>
    </row>
    <row r="678">
      <c r="B678" s="130"/>
    </row>
    <row r="679">
      <c r="B679" s="130"/>
    </row>
    <row r="680">
      <c r="B680" s="130"/>
    </row>
    <row r="681">
      <c r="B681" s="130"/>
    </row>
    <row r="682">
      <c r="B682" s="130"/>
    </row>
    <row r="683">
      <c r="B683" s="130"/>
    </row>
    <row r="684">
      <c r="B684" s="130"/>
    </row>
    <row r="685">
      <c r="B685" s="130"/>
    </row>
    <row r="686">
      <c r="B686" s="130"/>
    </row>
    <row r="687">
      <c r="B687" s="130"/>
    </row>
    <row r="688">
      <c r="B688" s="130"/>
    </row>
    <row r="689">
      <c r="B689" s="130"/>
    </row>
    <row r="690">
      <c r="B690" s="130"/>
    </row>
    <row r="691">
      <c r="B691" s="130"/>
    </row>
    <row r="692">
      <c r="B692" s="130"/>
    </row>
    <row r="693">
      <c r="B693" s="130"/>
    </row>
    <row r="694">
      <c r="B694" s="130"/>
    </row>
    <row r="695">
      <c r="B695" s="130"/>
    </row>
    <row r="696">
      <c r="B696" s="130"/>
    </row>
    <row r="697">
      <c r="B697" s="130"/>
    </row>
    <row r="698">
      <c r="B698" s="130"/>
    </row>
    <row r="699">
      <c r="B699" s="130"/>
    </row>
    <row r="700">
      <c r="B700" s="130"/>
    </row>
    <row r="701">
      <c r="B701" s="130"/>
    </row>
    <row r="702">
      <c r="B702" s="130"/>
    </row>
    <row r="703">
      <c r="B703" s="130"/>
    </row>
    <row r="704">
      <c r="B704" s="130"/>
    </row>
    <row r="705">
      <c r="B705" s="130"/>
    </row>
    <row r="706">
      <c r="B706" s="130"/>
    </row>
    <row r="707">
      <c r="B707" s="130"/>
    </row>
    <row r="708">
      <c r="B708" s="130"/>
    </row>
    <row r="709">
      <c r="B709" s="130"/>
    </row>
    <row r="710">
      <c r="B710" s="130"/>
    </row>
    <row r="711">
      <c r="B711" s="130"/>
    </row>
    <row r="712">
      <c r="B712" s="130"/>
    </row>
    <row r="713">
      <c r="B713" s="130"/>
    </row>
    <row r="714">
      <c r="B714" s="130"/>
    </row>
    <row r="715">
      <c r="B715" s="130"/>
    </row>
    <row r="716">
      <c r="B716" s="130"/>
    </row>
    <row r="717">
      <c r="B717" s="130"/>
    </row>
    <row r="718">
      <c r="B718" s="130"/>
    </row>
    <row r="719">
      <c r="B719" s="130"/>
    </row>
    <row r="720">
      <c r="B720" s="130"/>
    </row>
    <row r="721">
      <c r="B721" s="130"/>
    </row>
    <row r="722">
      <c r="B722" s="130"/>
    </row>
    <row r="723">
      <c r="B723" s="130"/>
    </row>
    <row r="724">
      <c r="B724" s="130"/>
    </row>
    <row r="725">
      <c r="B725" s="130"/>
    </row>
    <row r="726">
      <c r="B726" s="130"/>
    </row>
    <row r="727">
      <c r="B727" s="130"/>
    </row>
    <row r="728">
      <c r="B728" s="130"/>
    </row>
    <row r="729">
      <c r="B729" s="130"/>
    </row>
    <row r="730">
      <c r="B730" s="130"/>
    </row>
    <row r="731">
      <c r="B731" s="130"/>
    </row>
    <row r="732">
      <c r="B732" s="130"/>
    </row>
    <row r="733">
      <c r="B733" s="130"/>
    </row>
    <row r="734">
      <c r="B734" s="130"/>
    </row>
    <row r="735">
      <c r="B735" s="130"/>
    </row>
    <row r="736">
      <c r="B736" s="130"/>
    </row>
    <row r="737">
      <c r="B737" s="130"/>
    </row>
    <row r="738">
      <c r="B738" s="130"/>
    </row>
    <row r="739">
      <c r="B739" s="130"/>
    </row>
    <row r="740">
      <c r="B740" s="130"/>
    </row>
    <row r="741">
      <c r="B741" s="130"/>
    </row>
    <row r="742">
      <c r="B742" s="130"/>
    </row>
    <row r="743">
      <c r="B743" s="130"/>
    </row>
    <row r="744">
      <c r="B744" s="130"/>
    </row>
    <row r="745">
      <c r="B745" s="130"/>
    </row>
    <row r="746">
      <c r="B746" s="130"/>
    </row>
    <row r="747">
      <c r="B747" s="130"/>
    </row>
    <row r="748">
      <c r="B748" s="130"/>
    </row>
    <row r="749">
      <c r="B749" s="130"/>
    </row>
    <row r="750">
      <c r="B750" s="130"/>
    </row>
    <row r="751">
      <c r="B751" s="130"/>
    </row>
    <row r="752">
      <c r="B752" s="130"/>
    </row>
    <row r="753">
      <c r="B753" s="130"/>
    </row>
    <row r="754">
      <c r="B754" s="130"/>
    </row>
    <row r="755">
      <c r="B755" s="130"/>
    </row>
    <row r="756">
      <c r="B756" s="130"/>
    </row>
    <row r="757">
      <c r="B757" s="130"/>
    </row>
    <row r="758">
      <c r="B758" s="130"/>
    </row>
    <row r="759">
      <c r="B759" s="130"/>
    </row>
    <row r="760">
      <c r="B760" s="130"/>
    </row>
    <row r="761">
      <c r="B761" s="130"/>
    </row>
    <row r="762">
      <c r="B762" s="130"/>
    </row>
    <row r="763">
      <c r="B763" s="130"/>
    </row>
    <row r="764">
      <c r="B764" s="130"/>
    </row>
    <row r="765">
      <c r="B765" s="130"/>
    </row>
    <row r="766">
      <c r="B766" s="130"/>
    </row>
    <row r="767">
      <c r="B767" s="130"/>
    </row>
    <row r="768">
      <c r="B768" s="130"/>
    </row>
    <row r="769">
      <c r="B769" s="130"/>
    </row>
    <row r="770">
      <c r="B770" s="130"/>
    </row>
    <row r="771">
      <c r="B771" s="130"/>
    </row>
    <row r="772">
      <c r="B772" s="130"/>
    </row>
    <row r="773">
      <c r="B773" s="130"/>
    </row>
    <row r="774">
      <c r="B774" s="130"/>
    </row>
    <row r="775">
      <c r="B775" s="130"/>
    </row>
    <row r="776">
      <c r="B776" s="130"/>
    </row>
    <row r="777">
      <c r="B777" s="130"/>
    </row>
    <row r="778">
      <c r="B778" s="130"/>
    </row>
    <row r="779">
      <c r="B779" s="130"/>
    </row>
    <row r="780">
      <c r="B780" s="130"/>
    </row>
    <row r="781">
      <c r="B781" s="130"/>
    </row>
    <row r="782">
      <c r="B782" s="130"/>
    </row>
    <row r="783">
      <c r="B783" s="130"/>
    </row>
    <row r="784">
      <c r="B784" s="130"/>
    </row>
    <row r="785">
      <c r="B785" s="130"/>
    </row>
    <row r="786">
      <c r="B786" s="130"/>
    </row>
    <row r="787">
      <c r="B787" s="130"/>
    </row>
    <row r="788">
      <c r="B788" s="130"/>
    </row>
    <row r="789">
      <c r="B789" s="130"/>
    </row>
    <row r="790">
      <c r="B790" s="130"/>
    </row>
    <row r="791">
      <c r="B791" s="130"/>
    </row>
    <row r="792">
      <c r="B792" s="130"/>
    </row>
    <row r="793">
      <c r="B793" s="130"/>
    </row>
    <row r="794">
      <c r="B794" s="130"/>
    </row>
    <row r="795">
      <c r="B795" s="130"/>
    </row>
    <row r="796">
      <c r="B796" s="130"/>
    </row>
    <row r="797">
      <c r="B797" s="130"/>
    </row>
    <row r="798">
      <c r="B798" s="130"/>
    </row>
    <row r="799">
      <c r="B799" s="130"/>
    </row>
    <row r="800">
      <c r="B800" s="130"/>
    </row>
    <row r="801">
      <c r="B801" s="130"/>
    </row>
    <row r="802">
      <c r="B802" s="130"/>
    </row>
    <row r="803">
      <c r="B803" s="130"/>
    </row>
    <row r="804">
      <c r="B804" s="130"/>
    </row>
    <row r="805">
      <c r="B805" s="130"/>
    </row>
    <row r="806">
      <c r="B806" s="130"/>
    </row>
    <row r="807">
      <c r="B807" s="130"/>
    </row>
    <row r="808">
      <c r="B808" s="130"/>
    </row>
    <row r="809">
      <c r="B809" s="130"/>
    </row>
    <row r="810">
      <c r="B810" s="130"/>
    </row>
    <row r="811">
      <c r="B811" s="130"/>
    </row>
    <row r="812">
      <c r="B812" s="130"/>
    </row>
    <row r="813">
      <c r="B813" s="130"/>
    </row>
    <row r="814">
      <c r="B814" s="130"/>
    </row>
    <row r="815">
      <c r="B815" s="130"/>
    </row>
    <row r="816">
      <c r="B816" s="130"/>
    </row>
    <row r="817">
      <c r="B817" s="130"/>
    </row>
    <row r="818">
      <c r="B818" s="130"/>
    </row>
    <row r="819">
      <c r="B819" s="130"/>
    </row>
    <row r="820">
      <c r="B820" s="130"/>
    </row>
    <row r="821">
      <c r="B821" s="130"/>
    </row>
    <row r="822">
      <c r="B822" s="130"/>
    </row>
    <row r="823">
      <c r="B823" s="130"/>
    </row>
    <row r="824">
      <c r="B824" s="130"/>
    </row>
    <row r="825">
      <c r="B825" s="130"/>
    </row>
    <row r="826">
      <c r="B826" s="130"/>
    </row>
    <row r="827">
      <c r="B827" s="130"/>
    </row>
    <row r="828">
      <c r="B828" s="130"/>
    </row>
    <row r="829">
      <c r="B829" s="130"/>
    </row>
    <row r="830">
      <c r="B830" s="130"/>
    </row>
    <row r="831">
      <c r="B831" s="130"/>
    </row>
    <row r="832">
      <c r="B832" s="130"/>
    </row>
    <row r="833">
      <c r="B833" s="130"/>
    </row>
    <row r="834">
      <c r="B834" s="130"/>
    </row>
    <row r="835">
      <c r="B835" s="130"/>
    </row>
    <row r="836">
      <c r="B836" s="130"/>
    </row>
    <row r="837">
      <c r="B837" s="130"/>
    </row>
    <row r="838">
      <c r="B838" s="130"/>
    </row>
    <row r="839">
      <c r="B839" s="130"/>
    </row>
    <row r="840">
      <c r="B840" s="130"/>
    </row>
    <row r="841">
      <c r="B841" s="130"/>
    </row>
    <row r="842">
      <c r="B842" s="130"/>
    </row>
    <row r="843">
      <c r="B843" s="130"/>
    </row>
    <row r="844">
      <c r="B844" s="130"/>
    </row>
    <row r="845">
      <c r="B845" s="130"/>
    </row>
    <row r="846">
      <c r="B846" s="130"/>
    </row>
    <row r="847">
      <c r="B847" s="130"/>
    </row>
    <row r="848">
      <c r="B848" s="130"/>
    </row>
    <row r="849">
      <c r="B849" s="130"/>
    </row>
    <row r="850">
      <c r="B850" s="130"/>
    </row>
    <row r="851">
      <c r="B851" s="130"/>
    </row>
    <row r="852">
      <c r="B852" s="130"/>
    </row>
    <row r="853">
      <c r="B853" s="130"/>
    </row>
    <row r="854">
      <c r="B854" s="130"/>
    </row>
    <row r="855">
      <c r="B855" s="130"/>
    </row>
    <row r="856">
      <c r="B856" s="130"/>
    </row>
    <row r="857">
      <c r="B857" s="130"/>
    </row>
    <row r="858">
      <c r="B858" s="130"/>
    </row>
    <row r="859">
      <c r="B859" s="130"/>
    </row>
    <row r="860">
      <c r="B860" s="130"/>
    </row>
    <row r="861">
      <c r="B861" s="130"/>
    </row>
    <row r="862">
      <c r="B862" s="130"/>
    </row>
    <row r="863">
      <c r="B863" s="130"/>
    </row>
    <row r="864">
      <c r="B864" s="130"/>
    </row>
    <row r="865">
      <c r="B865" s="130"/>
    </row>
    <row r="866">
      <c r="B866" s="130"/>
    </row>
    <row r="867">
      <c r="B867" s="130"/>
    </row>
    <row r="868">
      <c r="B868" s="130"/>
    </row>
    <row r="869">
      <c r="B869" s="130"/>
    </row>
    <row r="870">
      <c r="B870" s="130"/>
    </row>
    <row r="871">
      <c r="B871" s="130"/>
    </row>
    <row r="872">
      <c r="B872" s="130"/>
    </row>
    <row r="873">
      <c r="B873" s="130"/>
    </row>
    <row r="874">
      <c r="B874" s="130"/>
    </row>
    <row r="875">
      <c r="B875" s="130"/>
    </row>
    <row r="876">
      <c r="B876" s="130"/>
    </row>
    <row r="877">
      <c r="B877" s="130"/>
    </row>
    <row r="878">
      <c r="B878" s="130"/>
    </row>
    <row r="879">
      <c r="B879" s="130"/>
    </row>
    <row r="880">
      <c r="B880" s="130"/>
    </row>
    <row r="881">
      <c r="B881" s="130"/>
    </row>
    <row r="882">
      <c r="B882" s="130"/>
    </row>
    <row r="883">
      <c r="B883" s="130"/>
    </row>
    <row r="884">
      <c r="B884" s="130"/>
    </row>
    <row r="885">
      <c r="B885" s="130"/>
    </row>
    <row r="886">
      <c r="B886" s="130"/>
    </row>
    <row r="887">
      <c r="B887" s="130"/>
    </row>
    <row r="888">
      <c r="B888" s="130"/>
    </row>
    <row r="889">
      <c r="B889" s="130"/>
    </row>
    <row r="890">
      <c r="B890" s="130"/>
    </row>
    <row r="891">
      <c r="B891" s="130"/>
    </row>
    <row r="892">
      <c r="B892" s="130"/>
    </row>
    <row r="893">
      <c r="B893" s="130"/>
    </row>
    <row r="894">
      <c r="B894" s="130"/>
    </row>
    <row r="895">
      <c r="B895" s="130"/>
    </row>
    <row r="896">
      <c r="B896" s="130"/>
    </row>
    <row r="897">
      <c r="B897" s="130"/>
    </row>
    <row r="898">
      <c r="B898" s="130"/>
    </row>
    <row r="899">
      <c r="B899" s="130"/>
    </row>
    <row r="900">
      <c r="B900" s="130"/>
    </row>
    <row r="901">
      <c r="B901" s="130"/>
    </row>
    <row r="902">
      <c r="B902" s="130"/>
    </row>
    <row r="903">
      <c r="B903" s="130"/>
    </row>
    <row r="904">
      <c r="B904" s="130"/>
    </row>
    <row r="905">
      <c r="B905" s="130"/>
    </row>
    <row r="906">
      <c r="B906" s="130"/>
    </row>
    <row r="907">
      <c r="B907" s="130"/>
    </row>
    <row r="908">
      <c r="B908" s="130"/>
    </row>
    <row r="909">
      <c r="B909" s="130"/>
    </row>
    <row r="910">
      <c r="B910" s="130"/>
    </row>
    <row r="911">
      <c r="B911" s="130"/>
    </row>
    <row r="912">
      <c r="B912" s="130"/>
    </row>
    <row r="913">
      <c r="B913" s="130"/>
    </row>
    <row r="914">
      <c r="B914" s="130"/>
    </row>
    <row r="915">
      <c r="B915" s="130"/>
    </row>
    <row r="916">
      <c r="B916" s="130"/>
    </row>
    <row r="917">
      <c r="B917" s="130"/>
    </row>
    <row r="918">
      <c r="B918" s="130"/>
    </row>
    <row r="919">
      <c r="B919" s="130"/>
    </row>
    <row r="920">
      <c r="B920" s="130"/>
    </row>
    <row r="921">
      <c r="B921" s="130"/>
    </row>
    <row r="922">
      <c r="B922" s="130"/>
    </row>
    <row r="923">
      <c r="B923" s="130"/>
    </row>
    <row r="924">
      <c r="B924" s="130"/>
    </row>
    <row r="925">
      <c r="B925" s="130"/>
    </row>
    <row r="926">
      <c r="B926" s="130"/>
    </row>
    <row r="927">
      <c r="B927" s="130"/>
    </row>
    <row r="928">
      <c r="B928" s="130"/>
    </row>
    <row r="929">
      <c r="B929" s="130"/>
    </row>
    <row r="930">
      <c r="B930" s="130"/>
    </row>
    <row r="931">
      <c r="B931" s="130"/>
    </row>
    <row r="932">
      <c r="B932" s="130"/>
    </row>
    <row r="933">
      <c r="B933" s="130"/>
    </row>
    <row r="934">
      <c r="B934" s="130"/>
    </row>
    <row r="935">
      <c r="B935" s="130"/>
    </row>
    <row r="936">
      <c r="B936" s="130"/>
    </row>
    <row r="937">
      <c r="B937" s="130"/>
    </row>
    <row r="938">
      <c r="B938" s="130"/>
    </row>
    <row r="939">
      <c r="B939" s="130"/>
    </row>
    <row r="940">
      <c r="B940" s="130"/>
    </row>
    <row r="941">
      <c r="B941" s="130"/>
    </row>
    <row r="942">
      <c r="B942" s="130"/>
    </row>
    <row r="943">
      <c r="B943" s="130"/>
    </row>
    <row r="944">
      <c r="B944" s="130"/>
    </row>
    <row r="945">
      <c r="B945" s="130"/>
    </row>
    <row r="946">
      <c r="B946" s="130"/>
    </row>
    <row r="947">
      <c r="B947" s="130"/>
    </row>
    <row r="948">
      <c r="B948" s="130"/>
    </row>
    <row r="949">
      <c r="B949" s="130"/>
    </row>
    <row r="950">
      <c r="B950" s="130"/>
    </row>
    <row r="951">
      <c r="B951" s="130"/>
    </row>
    <row r="952">
      <c r="B952" s="130"/>
    </row>
    <row r="953">
      <c r="B953" s="130"/>
    </row>
    <row r="954">
      <c r="B954" s="130"/>
    </row>
    <row r="955">
      <c r="B955" s="130"/>
    </row>
    <row r="956">
      <c r="B956" s="130"/>
    </row>
    <row r="957">
      <c r="B957" s="130"/>
    </row>
    <row r="958">
      <c r="B958" s="130"/>
    </row>
    <row r="959">
      <c r="B959" s="130"/>
    </row>
    <row r="960">
      <c r="B960" s="130"/>
    </row>
    <row r="961">
      <c r="B961" s="130"/>
    </row>
    <row r="962">
      <c r="B962" s="130"/>
    </row>
    <row r="963">
      <c r="B963" s="130"/>
    </row>
    <row r="964">
      <c r="B964" s="130"/>
    </row>
    <row r="965">
      <c r="B965" s="130"/>
    </row>
    <row r="966">
      <c r="B966" s="130"/>
    </row>
    <row r="967">
      <c r="B967" s="130"/>
    </row>
    <row r="968">
      <c r="B968" s="130"/>
    </row>
    <row r="969">
      <c r="B969" s="130"/>
    </row>
    <row r="970">
      <c r="B970" s="130"/>
    </row>
    <row r="971">
      <c r="B971" s="130"/>
    </row>
    <row r="972">
      <c r="B972" s="130"/>
    </row>
    <row r="973">
      <c r="B973" s="130"/>
    </row>
    <row r="974">
      <c r="B974" s="130"/>
    </row>
    <row r="975">
      <c r="B975" s="130"/>
    </row>
    <row r="976">
      <c r="B976" s="130"/>
    </row>
    <row r="977">
      <c r="B977" s="130"/>
    </row>
    <row r="978">
      <c r="B978" s="130"/>
    </row>
    <row r="979">
      <c r="B979" s="130"/>
    </row>
    <row r="980">
      <c r="B980" s="130"/>
    </row>
    <row r="981">
      <c r="B981" s="130"/>
    </row>
    <row r="982">
      <c r="B982" s="130"/>
    </row>
    <row r="983">
      <c r="B983" s="130"/>
    </row>
    <row r="984">
      <c r="B984" s="130"/>
    </row>
    <row r="985">
      <c r="B985" s="130"/>
    </row>
    <row r="986">
      <c r="B986" s="130"/>
    </row>
    <row r="987">
      <c r="B987" s="130"/>
    </row>
    <row r="988">
      <c r="B988" s="130"/>
    </row>
    <row r="989">
      <c r="B989" s="130"/>
    </row>
    <row r="990">
      <c r="B990" s="130"/>
    </row>
    <row r="991">
      <c r="B991" s="130"/>
    </row>
    <row r="992">
      <c r="B992" s="130"/>
    </row>
    <row r="993">
      <c r="B993" s="130"/>
    </row>
    <row r="994">
      <c r="B994" s="130"/>
    </row>
    <row r="995">
      <c r="B995" s="130"/>
    </row>
    <row r="996">
      <c r="B996" s="130"/>
    </row>
    <row r="997">
      <c r="B997" s="130"/>
    </row>
    <row r="998">
      <c r="B998" s="130"/>
    </row>
    <row r="999">
      <c r="B999" s="130"/>
    </row>
    <row r="1000">
      <c r="B1000" s="130"/>
    </row>
    <row r="1001">
      <c r="B1001" s="130"/>
    </row>
    <row r="1002">
      <c r="B1002" s="130"/>
    </row>
    <row r="1003">
      <c r="B1003" s="130"/>
    </row>
    <row r="1004">
      <c r="B1004" s="130"/>
    </row>
  </sheetData>
  <conditionalFormatting sqref="C1:C1004">
    <cfRule type="containsText" dxfId="2" priority="1" operator="containsText" text="Nothing">
      <formula>NOT(ISERROR(SEARCH(("Nothing"),(C1))))</formula>
    </cfRule>
  </conditionalFormatting>
  <hyperlinks>
    <hyperlink display="Grand Total" location="'GRAND TOTALS'!A1" ref="J1"/>
  </hyperlin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F9000"/>
    <outlinePr summaryBelow="0" summaryRight="0"/>
  </sheetPr>
  <sheetViews>
    <sheetView workbookViewId="0"/>
  </sheetViews>
  <sheetFormatPr customHeight="1" defaultColWidth="12.63" defaultRowHeight="15.75"/>
  <cols>
    <col customWidth="1" min="1" max="1" width="12.88"/>
    <col customWidth="1" min="2" max="2" width="25.25"/>
    <col customWidth="1" min="3" max="3" width="21.38"/>
    <col customWidth="1" min="4" max="4" width="6.63"/>
    <col customWidth="1" min="5" max="5" width="14.38"/>
    <col customWidth="1" min="6" max="6" width="12.0"/>
    <col customWidth="1" min="7" max="7" width="13.25"/>
    <col customWidth="1" min="8" max="8" width="8.5"/>
    <col customWidth="1" min="9" max="9" width="14.25"/>
  </cols>
  <sheetData>
    <row r="1">
      <c r="A1" s="44" t="s">
        <v>30</v>
      </c>
      <c r="B1" s="88" t="s">
        <v>31</v>
      </c>
      <c r="C1" s="44" t="s">
        <v>32</v>
      </c>
      <c r="D1" s="44" t="s">
        <v>33</v>
      </c>
      <c r="E1" s="44" t="s">
        <v>34</v>
      </c>
      <c r="F1" s="44" t="s">
        <v>35</v>
      </c>
      <c r="G1" s="44" t="s">
        <v>3482</v>
      </c>
      <c r="H1" s="44" t="s">
        <v>26</v>
      </c>
      <c r="I1" s="44" t="s">
        <v>37</v>
      </c>
      <c r="J1" s="46" t="s">
        <v>38</v>
      </c>
      <c r="K1" s="44" t="s">
        <v>1543</v>
      </c>
      <c r="L1" s="47"/>
      <c r="M1" s="47"/>
      <c r="N1" s="47"/>
      <c r="O1" s="47"/>
      <c r="P1" s="47"/>
      <c r="Q1" s="47"/>
      <c r="R1" s="47"/>
      <c r="S1" s="47"/>
      <c r="T1" s="47"/>
      <c r="U1" s="47"/>
      <c r="V1" s="47"/>
      <c r="W1" s="47"/>
      <c r="X1" s="47"/>
      <c r="Y1" s="47"/>
      <c r="Z1" s="47"/>
      <c r="AA1" s="47"/>
      <c r="AB1" s="47"/>
      <c r="AC1" s="47"/>
    </row>
    <row r="2">
      <c r="A2" s="48">
        <v>43845.0</v>
      </c>
      <c r="B2" s="63" t="s">
        <v>3483</v>
      </c>
      <c r="C2" s="49" t="s">
        <v>66</v>
      </c>
      <c r="D2" s="49">
        <v>1.0</v>
      </c>
      <c r="E2" s="50">
        <v>23.99</v>
      </c>
      <c r="F2" s="50">
        <f t="shared" ref="F2:F22" si="1">MULTIPLY(D2, E2)</f>
        <v>23.99</v>
      </c>
      <c r="G2" s="49"/>
      <c r="H2" s="52"/>
      <c r="I2" s="49">
        <f>Round(AVERAGE(H2:H1001), 2)</f>
        <v>369</v>
      </c>
      <c r="J2" s="53">
        <f>SUM(G2:G1001)</f>
        <v>0</v>
      </c>
      <c r="K2" s="52">
        <f>sum(D2:D1001)</f>
        <v>110</v>
      </c>
      <c r="L2" s="52"/>
      <c r="M2" s="52"/>
      <c r="N2" s="52"/>
      <c r="O2" s="52"/>
      <c r="P2" s="52"/>
      <c r="Q2" s="52"/>
      <c r="R2" s="52"/>
      <c r="S2" s="52"/>
      <c r="T2" s="52"/>
      <c r="U2" s="52"/>
      <c r="V2" s="52"/>
      <c r="W2" s="52"/>
      <c r="X2" s="52"/>
      <c r="Y2" s="52"/>
      <c r="Z2" s="52"/>
      <c r="AA2" s="52"/>
      <c r="AB2" s="52"/>
      <c r="AC2" s="52"/>
    </row>
    <row r="3">
      <c r="A3" s="52"/>
      <c r="B3" s="63" t="s">
        <v>3484</v>
      </c>
      <c r="C3" s="49" t="s">
        <v>3485</v>
      </c>
      <c r="D3" s="49">
        <v>1.0</v>
      </c>
      <c r="E3" s="50">
        <v>27.99</v>
      </c>
      <c r="F3" s="50">
        <f t="shared" si="1"/>
        <v>27.99</v>
      </c>
      <c r="G3" s="49"/>
      <c r="H3" s="52"/>
      <c r="I3" s="44" t="s">
        <v>44</v>
      </c>
      <c r="J3" s="54">
        <f>SUM(F2:F1001)</f>
        <v>737.99</v>
      </c>
      <c r="K3" s="52"/>
      <c r="L3" s="52"/>
      <c r="M3" s="52"/>
      <c r="N3" s="52"/>
      <c r="O3" s="52"/>
      <c r="P3" s="52"/>
      <c r="Q3" s="52"/>
      <c r="R3" s="52"/>
      <c r="S3" s="52"/>
      <c r="T3" s="52"/>
      <c r="U3" s="52"/>
      <c r="V3" s="52"/>
      <c r="W3" s="52"/>
      <c r="X3" s="52"/>
      <c r="Y3" s="52"/>
      <c r="Z3" s="52"/>
      <c r="AA3" s="52"/>
      <c r="AB3" s="52"/>
      <c r="AC3" s="52"/>
    </row>
    <row r="4">
      <c r="A4" s="52"/>
      <c r="B4" s="63" t="s">
        <v>3486</v>
      </c>
      <c r="C4" s="49" t="s">
        <v>66</v>
      </c>
      <c r="D4" s="49">
        <v>1.0</v>
      </c>
      <c r="E4" s="50">
        <v>19.99</v>
      </c>
      <c r="F4" s="50">
        <f t="shared" si="1"/>
        <v>19.99</v>
      </c>
      <c r="G4" s="49"/>
      <c r="H4" s="52"/>
      <c r="I4" s="52">
        <f>MAX(H2:H1001)</f>
        <v>451.34</v>
      </c>
      <c r="J4" s="47">
        <f>SUM(H2:H1001)</f>
        <v>737.99</v>
      </c>
      <c r="K4" s="52"/>
      <c r="L4" s="52"/>
      <c r="M4" s="52"/>
      <c r="N4" s="52"/>
      <c r="O4" s="52"/>
      <c r="P4" s="52"/>
      <c r="Q4" s="52"/>
      <c r="R4" s="52"/>
      <c r="S4" s="52"/>
      <c r="T4" s="52"/>
      <c r="U4" s="52"/>
      <c r="V4" s="52"/>
      <c r="W4" s="52"/>
      <c r="X4" s="52"/>
      <c r="Y4" s="52"/>
      <c r="Z4" s="52"/>
      <c r="AA4" s="52"/>
      <c r="AB4" s="52"/>
      <c r="AC4" s="52"/>
    </row>
    <row r="5">
      <c r="A5" s="52"/>
      <c r="B5" s="63" t="s">
        <v>3487</v>
      </c>
      <c r="C5" s="49" t="s">
        <v>1940</v>
      </c>
      <c r="D5" s="49">
        <v>1.0</v>
      </c>
      <c r="E5" s="50">
        <v>19.99</v>
      </c>
      <c r="F5" s="50">
        <f t="shared" si="1"/>
        <v>19.99</v>
      </c>
      <c r="G5" s="49"/>
      <c r="H5" s="52"/>
      <c r="I5" s="52"/>
      <c r="J5" s="52"/>
      <c r="K5" s="52"/>
      <c r="L5" s="52"/>
      <c r="M5" s="52"/>
      <c r="N5" s="52"/>
      <c r="O5" s="52"/>
      <c r="P5" s="52"/>
      <c r="Q5" s="52"/>
      <c r="R5" s="52"/>
      <c r="S5" s="52"/>
      <c r="T5" s="52"/>
      <c r="U5" s="52"/>
      <c r="V5" s="52"/>
      <c r="W5" s="52"/>
      <c r="X5" s="52"/>
      <c r="Y5" s="52"/>
      <c r="Z5" s="52"/>
      <c r="AA5" s="52"/>
      <c r="AB5" s="52"/>
      <c r="AC5" s="52"/>
    </row>
    <row r="6">
      <c r="A6" s="52"/>
      <c r="B6" s="63" t="s">
        <v>3488</v>
      </c>
      <c r="C6" s="49" t="s">
        <v>46</v>
      </c>
      <c r="D6" s="49">
        <v>1.0</v>
      </c>
      <c r="E6" s="50">
        <v>14.95</v>
      </c>
      <c r="F6" s="50">
        <f t="shared" si="1"/>
        <v>14.95</v>
      </c>
      <c r="G6" s="49"/>
      <c r="H6" s="52"/>
      <c r="I6" s="52"/>
      <c r="J6" s="52"/>
      <c r="K6" s="52"/>
      <c r="L6" s="52"/>
      <c r="M6" s="52"/>
      <c r="N6" s="52"/>
      <c r="O6" s="52"/>
      <c r="P6" s="52"/>
      <c r="Q6" s="52"/>
      <c r="R6" s="52"/>
      <c r="S6" s="52"/>
      <c r="T6" s="52"/>
      <c r="U6" s="52"/>
      <c r="V6" s="52"/>
      <c r="W6" s="52"/>
      <c r="X6" s="52"/>
      <c r="Y6" s="52"/>
      <c r="Z6" s="52"/>
      <c r="AA6" s="52"/>
      <c r="AB6" s="52"/>
      <c r="AC6" s="52"/>
    </row>
    <row r="7">
      <c r="A7" s="52"/>
      <c r="B7" s="63" t="s">
        <v>3489</v>
      </c>
      <c r="C7" s="49" t="s">
        <v>344</v>
      </c>
      <c r="D7" s="49">
        <v>1.0</v>
      </c>
      <c r="E7" s="50">
        <v>24.95</v>
      </c>
      <c r="F7" s="50">
        <f t="shared" si="1"/>
        <v>24.95</v>
      </c>
      <c r="G7" s="49"/>
      <c r="H7" s="52"/>
      <c r="I7" s="52"/>
      <c r="J7" s="52"/>
      <c r="K7" s="52"/>
      <c r="L7" s="52"/>
      <c r="M7" s="52"/>
      <c r="N7" s="52"/>
      <c r="O7" s="52"/>
      <c r="P7" s="52"/>
      <c r="Q7" s="52"/>
      <c r="R7" s="52"/>
      <c r="S7" s="52"/>
      <c r="T7" s="52"/>
      <c r="U7" s="52"/>
      <c r="V7" s="52"/>
      <c r="W7" s="52"/>
      <c r="X7" s="52"/>
      <c r="Y7" s="52"/>
      <c r="Z7" s="52"/>
      <c r="AA7" s="52"/>
      <c r="AB7" s="52"/>
      <c r="AC7" s="52"/>
    </row>
    <row r="8">
      <c r="A8" s="52"/>
      <c r="B8" s="63" t="s">
        <v>3490</v>
      </c>
      <c r="C8" s="49" t="s">
        <v>3491</v>
      </c>
      <c r="D8" s="49">
        <v>1.0</v>
      </c>
      <c r="E8" s="50">
        <v>14.99</v>
      </c>
      <c r="F8" s="50">
        <f t="shared" si="1"/>
        <v>14.99</v>
      </c>
      <c r="G8" s="49"/>
      <c r="H8" s="52"/>
      <c r="I8" s="52"/>
      <c r="J8" s="52"/>
      <c r="K8" s="52"/>
      <c r="L8" s="52"/>
      <c r="M8" s="52"/>
      <c r="N8" s="52"/>
      <c r="O8" s="52"/>
      <c r="P8" s="52"/>
      <c r="Q8" s="52"/>
      <c r="R8" s="52"/>
      <c r="S8" s="52"/>
      <c r="T8" s="52"/>
      <c r="U8" s="52"/>
      <c r="V8" s="52"/>
      <c r="W8" s="52"/>
      <c r="X8" s="52"/>
      <c r="Y8" s="52"/>
      <c r="Z8" s="52"/>
      <c r="AA8" s="52"/>
      <c r="AB8" s="52"/>
      <c r="AC8" s="52"/>
    </row>
    <row r="9">
      <c r="A9" s="52"/>
      <c r="B9" s="63" t="s">
        <v>3492</v>
      </c>
      <c r="C9" s="49" t="s">
        <v>3493</v>
      </c>
      <c r="D9" s="49">
        <v>1.0</v>
      </c>
      <c r="E9" s="50">
        <v>9.99</v>
      </c>
      <c r="F9" s="50">
        <f t="shared" si="1"/>
        <v>9.99</v>
      </c>
      <c r="G9" s="49"/>
      <c r="H9" s="52"/>
      <c r="I9" s="52"/>
      <c r="J9" s="52"/>
      <c r="K9" s="52"/>
      <c r="L9" s="52"/>
      <c r="M9" s="52"/>
      <c r="N9" s="52"/>
      <c r="O9" s="52"/>
      <c r="P9" s="52"/>
      <c r="Q9" s="52"/>
      <c r="R9" s="52"/>
      <c r="S9" s="52"/>
      <c r="T9" s="52"/>
      <c r="U9" s="52"/>
      <c r="V9" s="52"/>
      <c r="W9" s="52"/>
      <c r="X9" s="52"/>
      <c r="Y9" s="52"/>
      <c r="Z9" s="52"/>
      <c r="AA9" s="52"/>
      <c r="AB9" s="52"/>
      <c r="AC9" s="52"/>
    </row>
    <row r="10">
      <c r="A10" s="52"/>
      <c r="B10" s="63" t="s">
        <v>3494</v>
      </c>
      <c r="C10" s="49" t="s">
        <v>46</v>
      </c>
      <c r="D10" s="49">
        <v>1.0</v>
      </c>
      <c r="E10" s="50">
        <v>11.95</v>
      </c>
      <c r="F10" s="50">
        <f t="shared" si="1"/>
        <v>11.95</v>
      </c>
      <c r="G10" s="49"/>
      <c r="H10" s="52"/>
      <c r="I10" s="52"/>
      <c r="J10" s="52"/>
      <c r="K10" s="52"/>
      <c r="L10" s="52"/>
      <c r="M10" s="52"/>
      <c r="N10" s="52"/>
      <c r="O10" s="52"/>
      <c r="P10" s="52"/>
      <c r="Q10" s="52"/>
      <c r="R10" s="52"/>
      <c r="S10" s="52"/>
      <c r="T10" s="52"/>
      <c r="U10" s="52"/>
      <c r="V10" s="52"/>
      <c r="W10" s="52"/>
      <c r="X10" s="52"/>
      <c r="Y10" s="52"/>
      <c r="Z10" s="52"/>
      <c r="AA10" s="52"/>
      <c r="AB10" s="52"/>
      <c r="AC10" s="52"/>
    </row>
    <row r="11">
      <c r="A11" s="44"/>
      <c r="B11" s="64" t="s">
        <v>3495</v>
      </c>
      <c r="C11" s="56" t="s">
        <v>46</v>
      </c>
      <c r="D11" s="49">
        <v>1.0</v>
      </c>
      <c r="E11" s="50">
        <v>24.95</v>
      </c>
      <c r="F11" s="50">
        <f t="shared" si="1"/>
        <v>24.95</v>
      </c>
      <c r="G11" s="67"/>
      <c r="H11" s="52"/>
      <c r="I11" s="52"/>
      <c r="J11" s="52"/>
      <c r="K11" s="52"/>
      <c r="L11" s="52"/>
      <c r="M11" s="52"/>
      <c r="N11" s="52"/>
      <c r="O11" s="52"/>
      <c r="P11" s="52"/>
      <c r="Q11" s="52"/>
      <c r="R11" s="52"/>
      <c r="S11" s="52"/>
      <c r="T11" s="52"/>
      <c r="U11" s="52"/>
      <c r="V11" s="52"/>
      <c r="W11" s="52"/>
      <c r="X11" s="52"/>
      <c r="Y11" s="52"/>
      <c r="Z11" s="52"/>
      <c r="AA11" s="52"/>
      <c r="AB11" s="52"/>
      <c r="AC11" s="52"/>
    </row>
    <row r="12">
      <c r="A12" s="52"/>
      <c r="B12" s="63" t="s">
        <v>3496</v>
      </c>
      <c r="C12" s="49" t="s">
        <v>415</v>
      </c>
      <c r="D12" s="49">
        <v>1.0</v>
      </c>
      <c r="E12" s="50">
        <v>7.99</v>
      </c>
      <c r="F12" s="50">
        <f t="shared" si="1"/>
        <v>7.99</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63" t="s">
        <v>3497</v>
      </c>
      <c r="C13" s="49" t="s">
        <v>1940</v>
      </c>
      <c r="D13" s="49">
        <v>1.0</v>
      </c>
      <c r="E13" s="50">
        <v>19.99</v>
      </c>
      <c r="F13" s="50">
        <f t="shared" si="1"/>
        <v>19.99</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63" t="s">
        <v>3498</v>
      </c>
      <c r="C14" s="49" t="s">
        <v>3470</v>
      </c>
      <c r="D14" s="49">
        <v>1.0</v>
      </c>
      <c r="E14" s="50">
        <v>24.99</v>
      </c>
      <c r="F14" s="50">
        <f t="shared" si="1"/>
        <v>24.99</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63" t="s">
        <v>3499</v>
      </c>
      <c r="C15" s="49" t="s">
        <v>2675</v>
      </c>
      <c r="D15" s="49">
        <v>6.0</v>
      </c>
      <c r="E15" s="50">
        <v>8.99</v>
      </c>
      <c r="F15" s="50">
        <f t="shared" si="1"/>
        <v>53.94</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63" t="s">
        <v>3500</v>
      </c>
      <c r="C16" s="49" t="s">
        <v>46</v>
      </c>
      <c r="D16" s="49">
        <v>1.0</v>
      </c>
      <c r="E16" s="50">
        <v>4.99</v>
      </c>
      <c r="F16" s="50">
        <f t="shared" si="1"/>
        <v>4.99</v>
      </c>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63" t="s">
        <v>3501</v>
      </c>
      <c r="C17" s="49" t="s">
        <v>46</v>
      </c>
      <c r="D17" s="49">
        <v>1.0</v>
      </c>
      <c r="E17" s="50">
        <v>12.99</v>
      </c>
      <c r="F17" s="50">
        <f t="shared" si="1"/>
        <v>12.99</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63" t="s">
        <v>3502</v>
      </c>
      <c r="C18" s="49" t="s">
        <v>46</v>
      </c>
      <c r="D18" s="49">
        <v>1.0</v>
      </c>
      <c r="E18" s="50">
        <v>12.99</v>
      </c>
      <c r="F18" s="50">
        <f t="shared" si="1"/>
        <v>12.99</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63" t="s">
        <v>3503</v>
      </c>
      <c r="C19" s="49" t="s">
        <v>3504</v>
      </c>
      <c r="D19" s="49">
        <v>1.0</v>
      </c>
      <c r="E19" s="50">
        <v>14.98</v>
      </c>
      <c r="F19" s="50">
        <f t="shared" si="1"/>
        <v>14.98</v>
      </c>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63" t="s">
        <v>3505</v>
      </c>
      <c r="C20" s="49" t="s">
        <v>46</v>
      </c>
      <c r="D20" s="49">
        <v>1.0</v>
      </c>
      <c r="E20" s="50">
        <v>10.95</v>
      </c>
      <c r="F20" s="50">
        <f t="shared" si="1"/>
        <v>10.95</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63" t="s">
        <v>3506</v>
      </c>
      <c r="C21" s="49" t="s">
        <v>3507</v>
      </c>
      <c r="D21" s="49">
        <v>16.0</v>
      </c>
      <c r="E21" s="50">
        <v>3.99</v>
      </c>
      <c r="F21" s="50">
        <f t="shared" si="1"/>
        <v>63.84</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63" t="s">
        <v>3508</v>
      </c>
      <c r="C22" s="49" t="s">
        <v>3509</v>
      </c>
      <c r="D22" s="49">
        <v>1.0</v>
      </c>
      <c r="E22" s="50">
        <v>29.95</v>
      </c>
      <c r="F22" s="50">
        <f t="shared" si="1"/>
        <v>29.95</v>
      </c>
      <c r="G22" s="52"/>
      <c r="H22" s="54">
        <f>sum(F2:F22)</f>
        <v>451.34</v>
      </c>
      <c r="I22" s="52"/>
      <c r="J22" s="52"/>
      <c r="K22" s="52"/>
      <c r="L22" s="52"/>
      <c r="M22" s="52"/>
      <c r="N22" s="52"/>
      <c r="O22" s="52"/>
      <c r="P22" s="52"/>
      <c r="Q22" s="52"/>
      <c r="R22" s="52"/>
      <c r="S22" s="52"/>
      <c r="T22" s="52"/>
      <c r="U22" s="52"/>
      <c r="V22" s="52"/>
      <c r="W22" s="52"/>
      <c r="X22" s="52"/>
      <c r="Y22" s="52"/>
      <c r="Z22" s="52"/>
      <c r="AA22" s="52"/>
      <c r="AB22" s="52"/>
      <c r="AC22" s="52"/>
    </row>
    <row r="23">
      <c r="A23" s="48">
        <v>43875.0</v>
      </c>
      <c r="B23" s="63" t="s">
        <v>3510</v>
      </c>
      <c r="C23" s="49" t="s">
        <v>46</v>
      </c>
      <c r="D23" s="49">
        <v>1.0</v>
      </c>
      <c r="E23" s="52"/>
      <c r="F23" s="52"/>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63" t="s">
        <v>3511</v>
      </c>
      <c r="C24" s="49" t="s">
        <v>46</v>
      </c>
      <c r="D24" s="49">
        <v>5.0</v>
      </c>
      <c r="E24" s="52"/>
      <c r="F24" s="52"/>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63" t="s">
        <v>3512</v>
      </c>
      <c r="C25" s="49" t="s">
        <v>46</v>
      </c>
      <c r="D25" s="49">
        <v>22.0</v>
      </c>
      <c r="E25" s="52"/>
      <c r="F25" s="52"/>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63" t="s">
        <v>3513</v>
      </c>
      <c r="C26" s="49" t="s">
        <v>46</v>
      </c>
      <c r="D26" s="49">
        <v>6.0</v>
      </c>
      <c r="E26" s="52"/>
      <c r="F26" s="52"/>
      <c r="G26" s="52"/>
      <c r="H26" s="52"/>
      <c r="I26" s="52"/>
      <c r="J26" s="52"/>
      <c r="K26" s="52"/>
      <c r="L26" s="52"/>
      <c r="M26" s="52"/>
      <c r="N26" s="52"/>
      <c r="O26" s="52"/>
      <c r="P26" s="52"/>
      <c r="Q26" s="52"/>
      <c r="R26" s="52"/>
      <c r="S26" s="52"/>
      <c r="T26" s="52"/>
      <c r="U26" s="52"/>
      <c r="V26" s="52"/>
      <c r="W26" s="52"/>
      <c r="X26" s="52"/>
      <c r="Y26" s="52"/>
      <c r="Z26" s="52"/>
      <c r="AA26" s="52"/>
      <c r="AB26" s="52"/>
      <c r="AC26" s="52"/>
    </row>
    <row r="27">
      <c r="A27" s="48">
        <v>43877.0</v>
      </c>
      <c r="B27" s="63" t="s">
        <v>3514</v>
      </c>
      <c r="C27" s="49" t="s">
        <v>428</v>
      </c>
      <c r="D27" s="49">
        <v>6.0</v>
      </c>
      <c r="E27" s="50">
        <v>7.99</v>
      </c>
      <c r="F27" s="50">
        <f t="shared" ref="F27:F36" si="2">MULTIPLY(D27, E27)</f>
        <v>47.94</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63" t="s">
        <v>3515</v>
      </c>
      <c r="C28" s="49" t="s">
        <v>428</v>
      </c>
      <c r="D28" s="49">
        <v>6.0</v>
      </c>
      <c r="E28" s="50">
        <v>7.99</v>
      </c>
      <c r="F28" s="50">
        <f t="shared" si="2"/>
        <v>47.94</v>
      </c>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63" t="s">
        <v>3516</v>
      </c>
      <c r="C29" s="49" t="s">
        <v>428</v>
      </c>
      <c r="D29" s="49">
        <v>6.0</v>
      </c>
      <c r="E29" s="50">
        <v>7.99</v>
      </c>
      <c r="F29" s="50">
        <f t="shared" si="2"/>
        <v>47.94</v>
      </c>
      <c r="G29" s="52"/>
      <c r="H29" s="52"/>
      <c r="I29" s="52"/>
      <c r="J29" s="52"/>
      <c r="K29" s="52"/>
      <c r="L29" s="52"/>
      <c r="M29" s="52"/>
      <c r="N29" s="52"/>
      <c r="O29" s="52"/>
      <c r="P29" s="52"/>
      <c r="Q29" s="52"/>
      <c r="R29" s="52"/>
      <c r="S29" s="52"/>
      <c r="T29" s="52"/>
      <c r="U29" s="52"/>
      <c r="V29" s="52"/>
      <c r="W29" s="52"/>
      <c r="X29" s="52"/>
      <c r="Y29" s="52"/>
      <c r="Z29" s="52"/>
      <c r="AA29" s="52"/>
      <c r="AB29" s="52"/>
      <c r="AC29" s="52"/>
    </row>
    <row r="30">
      <c r="A30" s="52"/>
      <c r="B30" s="63" t="s">
        <v>3517</v>
      </c>
      <c r="C30" s="49" t="s">
        <v>428</v>
      </c>
      <c r="D30" s="49">
        <v>3.0</v>
      </c>
      <c r="E30" s="50">
        <v>7.99</v>
      </c>
      <c r="F30" s="50">
        <f t="shared" si="2"/>
        <v>23.97</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63" t="s">
        <v>3518</v>
      </c>
      <c r="C31" s="49" t="s">
        <v>428</v>
      </c>
      <c r="D31" s="49">
        <v>2.0</v>
      </c>
      <c r="E31" s="50">
        <v>7.99</v>
      </c>
      <c r="F31" s="50">
        <f t="shared" si="2"/>
        <v>15.98</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63" t="s">
        <v>3519</v>
      </c>
      <c r="C32" s="49" t="s">
        <v>428</v>
      </c>
      <c r="D32" s="49">
        <v>2.0</v>
      </c>
      <c r="E32" s="50">
        <v>7.99</v>
      </c>
      <c r="F32" s="50">
        <f t="shared" si="2"/>
        <v>15.98</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63" t="s">
        <v>3520</v>
      </c>
      <c r="C33" s="49" t="s">
        <v>428</v>
      </c>
      <c r="D33" s="49">
        <v>1.0</v>
      </c>
      <c r="E33" s="50">
        <v>7.99</v>
      </c>
      <c r="F33" s="50">
        <f t="shared" si="2"/>
        <v>7.99</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63" t="s">
        <v>3521</v>
      </c>
      <c r="C34" s="49" t="s">
        <v>428</v>
      </c>
      <c r="D34" s="49">
        <v>4.0</v>
      </c>
      <c r="E34" s="50">
        <v>7.99</v>
      </c>
      <c r="F34" s="50">
        <f t="shared" si="2"/>
        <v>31.96</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63" t="s">
        <v>3522</v>
      </c>
      <c r="C35" s="49" t="s">
        <v>428</v>
      </c>
      <c r="D35" s="49">
        <v>4.0</v>
      </c>
      <c r="E35" s="50">
        <v>8.99</v>
      </c>
      <c r="F35" s="50">
        <f t="shared" si="2"/>
        <v>35.96</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63" t="s">
        <v>3523</v>
      </c>
      <c r="C36" s="49" t="s">
        <v>428</v>
      </c>
      <c r="D36" s="49">
        <v>1.0</v>
      </c>
      <c r="E36" s="50">
        <v>10.99</v>
      </c>
      <c r="F36" s="50">
        <f t="shared" si="2"/>
        <v>10.99</v>
      </c>
      <c r="G36" s="52"/>
      <c r="H36" s="54">
        <f>sum(F27:F36)</f>
        <v>286.65</v>
      </c>
      <c r="I36" s="52"/>
      <c r="J36" s="52"/>
      <c r="K36" s="52"/>
      <c r="L36" s="52"/>
      <c r="M36" s="52"/>
      <c r="N36" s="52"/>
      <c r="O36" s="52"/>
      <c r="P36" s="52"/>
      <c r="Q36" s="52"/>
      <c r="R36" s="52"/>
      <c r="S36" s="52"/>
      <c r="T36" s="52"/>
      <c r="U36" s="52"/>
      <c r="V36" s="52"/>
      <c r="W36" s="52"/>
      <c r="X36" s="52"/>
      <c r="Y36" s="52"/>
      <c r="Z36" s="52"/>
      <c r="AA36" s="52"/>
      <c r="AB36" s="52"/>
      <c r="AC36" s="52"/>
    </row>
    <row r="37">
      <c r="A37" s="52"/>
      <c r="B37" s="79"/>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79"/>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79"/>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row>
    <row r="40">
      <c r="A40" s="52"/>
      <c r="B40" s="79"/>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79"/>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79"/>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79"/>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79"/>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79"/>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79"/>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79"/>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79"/>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79"/>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79"/>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79"/>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79"/>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79"/>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79"/>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79"/>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79"/>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79"/>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79"/>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79"/>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79"/>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79"/>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79"/>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79"/>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79"/>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79"/>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79"/>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79"/>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79"/>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79"/>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79"/>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79"/>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79"/>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79"/>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79"/>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79"/>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79"/>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79"/>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79"/>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79"/>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79"/>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79"/>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79"/>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79"/>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79"/>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79"/>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79"/>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79"/>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79"/>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79"/>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79"/>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79"/>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79"/>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79"/>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79"/>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79"/>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79"/>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79"/>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79"/>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79"/>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79"/>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79"/>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79"/>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79"/>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79"/>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79"/>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79"/>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79"/>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79"/>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79"/>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79"/>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79"/>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79"/>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79"/>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79"/>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79"/>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79"/>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79"/>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79"/>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79"/>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79"/>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79"/>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79"/>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79"/>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79"/>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79"/>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79"/>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79"/>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79"/>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79"/>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79"/>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79"/>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79"/>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79"/>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79"/>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79"/>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79"/>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79"/>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79"/>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79"/>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79"/>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79"/>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79"/>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79"/>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79"/>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79"/>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79"/>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79"/>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79"/>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79"/>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79"/>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79"/>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79"/>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79"/>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79"/>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79"/>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79"/>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79"/>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79"/>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79"/>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79"/>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79"/>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79"/>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79"/>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79"/>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79"/>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79"/>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79"/>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79"/>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79"/>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79"/>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79"/>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79"/>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79"/>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79"/>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79"/>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79"/>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79"/>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79"/>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79"/>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79"/>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79"/>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79"/>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79"/>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79"/>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79"/>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79"/>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79"/>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79"/>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79"/>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79"/>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79"/>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79"/>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79"/>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79"/>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79"/>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79"/>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79"/>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79"/>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79"/>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79"/>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79"/>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79"/>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79"/>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79"/>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79"/>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79"/>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79"/>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79"/>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79"/>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79"/>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79"/>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79"/>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79"/>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79"/>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79"/>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79"/>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79"/>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79"/>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79"/>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79"/>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79"/>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79"/>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79"/>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79"/>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79"/>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79"/>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79"/>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79"/>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79"/>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79"/>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79"/>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79"/>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79"/>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79"/>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79"/>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79"/>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79"/>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79"/>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79"/>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79"/>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79"/>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79"/>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79"/>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79"/>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79"/>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79"/>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79"/>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79"/>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79"/>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79"/>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79"/>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79"/>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79"/>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79"/>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79"/>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79"/>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79"/>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79"/>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79"/>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79"/>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79"/>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79"/>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79"/>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79"/>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79"/>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79"/>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79"/>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79"/>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79"/>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79"/>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79"/>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79"/>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79"/>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79"/>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79"/>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79"/>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79"/>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79"/>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79"/>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79"/>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79"/>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79"/>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79"/>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79"/>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79"/>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79"/>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79"/>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79"/>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79"/>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79"/>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79"/>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79"/>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79"/>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79"/>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79"/>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79"/>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79"/>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79"/>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79"/>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79"/>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79"/>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79"/>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79"/>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79"/>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79"/>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79"/>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79"/>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79"/>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79"/>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79"/>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79"/>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79"/>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79"/>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79"/>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79"/>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79"/>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79"/>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79"/>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79"/>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79"/>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79"/>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79"/>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79"/>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79"/>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79"/>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79"/>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79"/>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79"/>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79"/>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79"/>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79"/>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79"/>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79"/>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79"/>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79"/>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79"/>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79"/>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79"/>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79"/>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79"/>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79"/>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79"/>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79"/>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79"/>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79"/>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79"/>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79"/>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79"/>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79"/>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79"/>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79"/>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79"/>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79"/>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79"/>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79"/>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79"/>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79"/>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79"/>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79"/>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79"/>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79"/>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79"/>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79"/>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79"/>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79"/>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79"/>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79"/>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79"/>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79"/>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79"/>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79"/>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79"/>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79"/>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79"/>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79"/>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79"/>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79"/>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79"/>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79"/>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79"/>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79"/>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79"/>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79"/>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79"/>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79"/>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79"/>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79"/>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79"/>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79"/>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79"/>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79"/>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79"/>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79"/>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79"/>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79"/>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79"/>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79"/>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79"/>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79"/>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79"/>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79"/>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79"/>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79"/>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79"/>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79"/>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79"/>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79"/>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79"/>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79"/>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79"/>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79"/>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79"/>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79"/>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79"/>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79"/>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79"/>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79"/>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79"/>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79"/>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79"/>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79"/>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79"/>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79"/>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79"/>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79"/>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79"/>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79"/>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79"/>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79"/>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79"/>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79"/>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79"/>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79"/>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79"/>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79"/>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79"/>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79"/>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79"/>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79"/>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79"/>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79"/>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79"/>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79"/>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79"/>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79"/>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79"/>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79"/>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79"/>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79"/>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79"/>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79"/>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79"/>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79"/>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79"/>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79"/>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79"/>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79"/>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79"/>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79"/>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79"/>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79"/>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79"/>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79"/>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79"/>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79"/>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79"/>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79"/>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79"/>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79"/>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79"/>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79"/>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79"/>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79"/>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79"/>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79"/>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79"/>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79"/>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79"/>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79"/>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79"/>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79"/>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79"/>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79"/>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79"/>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79"/>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79"/>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79"/>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79"/>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79"/>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79"/>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79"/>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79"/>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79"/>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79"/>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79"/>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79"/>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79"/>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79"/>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79"/>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79"/>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79"/>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79"/>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79"/>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79"/>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79"/>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79"/>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79"/>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79"/>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79"/>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79"/>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79"/>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79"/>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79"/>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79"/>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79"/>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79"/>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79"/>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79"/>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79"/>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79"/>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79"/>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79"/>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79"/>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79"/>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79"/>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79"/>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79"/>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79"/>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79"/>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79"/>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79"/>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79"/>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79"/>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79"/>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79"/>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79"/>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79"/>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79"/>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79"/>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79"/>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79"/>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79"/>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79"/>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79"/>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79"/>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79"/>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79"/>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79"/>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79"/>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79"/>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79"/>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79"/>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79"/>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79"/>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79"/>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79"/>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79"/>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79"/>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79"/>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79"/>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79"/>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79"/>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79"/>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79"/>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79"/>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79"/>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79"/>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79"/>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79"/>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79"/>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79"/>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79"/>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79"/>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79"/>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79"/>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79"/>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79"/>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79"/>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79"/>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79"/>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79"/>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79"/>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79"/>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79"/>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79"/>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79"/>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79"/>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79"/>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79"/>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79"/>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79"/>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79"/>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79"/>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79"/>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79"/>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79"/>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79"/>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79"/>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79"/>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79"/>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79"/>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79"/>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79"/>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79"/>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79"/>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79"/>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79"/>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79"/>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79"/>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79"/>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79"/>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79"/>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79"/>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79"/>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79"/>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79"/>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79"/>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79"/>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79"/>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79"/>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79"/>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79"/>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79"/>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79"/>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79"/>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79"/>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79"/>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79"/>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79"/>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79"/>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79"/>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79"/>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79"/>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79"/>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79"/>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79"/>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79"/>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79"/>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79"/>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79"/>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79"/>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79"/>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79"/>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79"/>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79"/>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79"/>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79"/>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79"/>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79"/>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79"/>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79"/>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79"/>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79"/>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79"/>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79"/>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79"/>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79"/>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79"/>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79"/>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79"/>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79"/>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79"/>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79"/>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79"/>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79"/>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79"/>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79"/>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79"/>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79"/>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79"/>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79"/>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79"/>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79"/>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79"/>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79"/>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79"/>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79"/>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79"/>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79"/>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79"/>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79"/>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79"/>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79"/>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79"/>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79"/>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79"/>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79"/>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79"/>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79"/>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79"/>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79"/>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79"/>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79"/>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79"/>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79"/>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79"/>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79"/>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79"/>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79"/>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79"/>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79"/>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79"/>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79"/>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79"/>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79"/>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79"/>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79"/>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79"/>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79"/>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79"/>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79"/>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79"/>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79"/>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79"/>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79"/>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79"/>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79"/>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79"/>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79"/>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79"/>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79"/>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79"/>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79"/>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79"/>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79"/>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79"/>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79"/>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79"/>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79"/>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79"/>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79"/>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79"/>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79"/>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79"/>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79"/>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79"/>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79"/>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79"/>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79"/>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79"/>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79"/>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79"/>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79"/>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79"/>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79"/>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79"/>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79"/>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79"/>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79"/>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79"/>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79"/>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79"/>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79"/>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79"/>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79"/>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79"/>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79"/>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79"/>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79"/>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79"/>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79"/>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79"/>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79"/>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79"/>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79"/>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79"/>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79"/>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79"/>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79"/>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79"/>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79"/>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79"/>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79"/>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79"/>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79"/>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79"/>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79"/>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79"/>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79"/>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79"/>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79"/>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79"/>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79"/>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79"/>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79"/>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79"/>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79"/>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79"/>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79"/>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79"/>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79"/>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79"/>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79"/>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79"/>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79"/>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79"/>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79"/>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79"/>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79"/>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79"/>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79"/>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79"/>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79"/>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79"/>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79"/>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79"/>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79"/>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79"/>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79"/>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79"/>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79"/>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79"/>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79"/>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79"/>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79"/>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79"/>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79"/>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79"/>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79"/>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79"/>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79"/>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79"/>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79"/>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79"/>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79"/>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79"/>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79"/>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79"/>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79"/>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79"/>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79"/>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79"/>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79"/>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79"/>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79"/>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79"/>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79"/>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79"/>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79"/>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79"/>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79"/>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79"/>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79"/>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79"/>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79"/>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79"/>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79"/>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79"/>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79"/>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79"/>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79"/>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79"/>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79"/>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79"/>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79"/>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79"/>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79"/>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79"/>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79"/>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79"/>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79"/>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79"/>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79"/>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79"/>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79"/>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79"/>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79"/>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79"/>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79"/>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79"/>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79"/>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79"/>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79"/>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79"/>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79"/>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79"/>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79"/>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79"/>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79"/>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79"/>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79"/>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79"/>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79"/>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79"/>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79"/>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79"/>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79"/>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79"/>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79"/>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79"/>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79"/>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79"/>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79"/>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79"/>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79"/>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79"/>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79"/>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79"/>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79"/>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79"/>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79"/>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79"/>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79"/>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79"/>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79"/>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79"/>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79"/>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79"/>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79"/>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79"/>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79"/>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79"/>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79"/>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79"/>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79"/>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79"/>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79"/>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79"/>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79"/>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79"/>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79"/>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79"/>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79"/>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79"/>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79"/>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79"/>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79"/>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79"/>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79"/>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79"/>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79"/>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79"/>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79"/>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79"/>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79"/>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79"/>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79"/>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79"/>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79"/>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79"/>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79"/>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79"/>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79"/>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79"/>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79"/>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79"/>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79"/>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79"/>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79"/>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79"/>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79"/>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79"/>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79"/>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79"/>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79"/>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79"/>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79"/>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79"/>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79"/>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79"/>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79"/>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79"/>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79"/>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79"/>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79"/>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79"/>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79"/>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79"/>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79"/>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79"/>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79"/>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79"/>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79"/>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79"/>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79"/>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79"/>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79"/>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79"/>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79"/>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79"/>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79"/>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79"/>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79"/>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79"/>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79"/>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79"/>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79"/>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79"/>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79"/>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79"/>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79"/>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79"/>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79"/>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79"/>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79"/>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79"/>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79"/>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79"/>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79"/>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79"/>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79"/>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sheetData>
  <conditionalFormatting sqref="E2:E1001">
    <cfRule type="notContainsText" dxfId="0" priority="1" operator="notContains" text="$">
      <formula>ISERROR(SEARCH(("$"),(E2)))</formula>
    </cfRule>
  </conditionalFormatting>
  <conditionalFormatting sqref="C1:C1001">
    <cfRule type="containsText" dxfId="2" priority="2" operator="containsText" text="Nothing">
      <formula>NOT(ISERROR(SEARCH(("Nothing"),(C1))))</formula>
    </cfRule>
  </conditionalFormatting>
  <hyperlinks>
    <hyperlink display="Grand Total" location="'GRAND TOTALS'!A1" ref="J1"/>
  </hyperlink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2E9"/>
    <outlinePr summaryBelow="0" summaryRight="0"/>
  </sheetPr>
  <sheetViews>
    <sheetView workbookViewId="0"/>
  </sheetViews>
  <sheetFormatPr customHeight="1" defaultColWidth="12.63" defaultRowHeight="15.75"/>
  <cols>
    <col customWidth="1" min="1" max="1" width="12.88"/>
    <col customWidth="1" min="2" max="2" width="25.25"/>
    <col customWidth="1" min="3" max="3" width="21.38"/>
    <col customWidth="1" min="4" max="4" width="6.63"/>
    <col customWidth="1" min="5" max="5" width="14.38"/>
    <col customWidth="1" min="6" max="6" width="12.0"/>
    <col customWidth="1" min="7" max="7" width="13.25"/>
    <col customWidth="1" min="8" max="8" width="8.5"/>
    <col customWidth="1" min="9" max="9" width="14.25"/>
  </cols>
  <sheetData>
    <row r="1">
      <c r="A1" s="97" t="s">
        <v>30</v>
      </c>
      <c r="B1" s="126" t="s">
        <v>31</v>
      </c>
      <c r="C1" s="97" t="s">
        <v>32</v>
      </c>
      <c r="D1" s="97" t="s">
        <v>33</v>
      </c>
      <c r="E1" s="98" t="s">
        <v>34</v>
      </c>
      <c r="F1" s="97" t="s">
        <v>35</v>
      </c>
      <c r="G1" s="97" t="s">
        <v>3524</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c r="B2" s="130"/>
      <c r="E2" s="96"/>
      <c r="F2" s="96">
        <f t="shared" ref="F2:F10" si="1">MULTIPLY(D2, E2)</f>
        <v>0</v>
      </c>
      <c r="G2" s="80"/>
      <c r="I2" s="80">
        <f>Round(AVERAGE(H2:H1000), 2)</f>
        <v>0</v>
      </c>
      <c r="J2" s="123">
        <f>SUM(G2:G1000)</f>
        <v>0</v>
      </c>
      <c r="K2" s="52">
        <f>sum(D2:D1000)</f>
        <v>0</v>
      </c>
    </row>
    <row r="3">
      <c r="B3" s="130"/>
      <c r="E3" s="96"/>
      <c r="F3" s="96">
        <f t="shared" si="1"/>
        <v>0</v>
      </c>
      <c r="G3" s="80"/>
      <c r="I3" s="97" t="s">
        <v>44</v>
      </c>
      <c r="J3" s="105">
        <f>SUM(F2:F1000)</f>
        <v>0</v>
      </c>
    </row>
    <row r="4">
      <c r="B4" s="130"/>
      <c r="E4" s="96"/>
      <c r="F4" s="96">
        <f t="shared" si="1"/>
        <v>0</v>
      </c>
      <c r="G4" s="80"/>
      <c r="I4" s="52">
        <f>MAX(H2:H1000)</f>
        <v>0</v>
      </c>
      <c r="J4" s="100">
        <f>SUM(H2:H1000)</f>
        <v>0</v>
      </c>
    </row>
    <row r="5">
      <c r="B5" s="130"/>
      <c r="E5" s="96"/>
      <c r="F5" s="96">
        <f t="shared" si="1"/>
        <v>0</v>
      </c>
      <c r="G5" s="80"/>
    </row>
    <row r="6">
      <c r="B6" s="130"/>
      <c r="E6" s="96"/>
      <c r="F6" s="96">
        <f t="shared" si="1"/>
        <v>0</v>
      </c>
      <c r="G6" s="80"/>
    </row>
    <row r="7">
      <c r="B7" s="130"/>
      <c r="E7" s="96"/>
      <c r="F7" s="96">
        <f t="shared" si="1"/>
        <v>0</v>
      </c>
      <c r="G7" s="80"/>
    </row>
    <row r="8">
      <c r="B8" s="130"/>
      <c r="E8" s="96"/>
      <c r="F8" s="96">
        <f t="shared" si="1"/>
        <v>0</v>
      </c>
      <c r="G8" s="80"/>
    </row>
    <row r="9">
      <c r="B9" s="130"/>
      <c r="E9" s="96"/>
      <c r="F9" s="96">
        <f t="shared" si="1"/>
        <v>0</v>
      </c>
      <c r="G9" s="80"/>
    </row>
    <row r="10">
      <c r="B10" s="130"/>
      <c r="E10" s="96"/>
      <c r="F10" s="96">
        <f t="shared" si="1"/>
        <v>0</v>
      </c>
      <c r="G10" s="80"/>
      <c r="H10" s="105">
        <f>SUM(F2:F10)</f>
        <v>0</v>
      </c>
    </row>
    <row r="11">
      <c r="A11" s="97"/>
      <c r="B11" s="131"/>
      <c r="C11" s="97"/>
      <c r="G11" s="124"/>
    </row>
    <row r="12">
      <c r="B12" s="130"/>
    </row>
    <row r="13">
      <c r="B13" s="130"/>
    </row>
    <row r="14">
      <c r="B14" s="130"/>
    </row>
    <row r="15">
      <c r="B15" s="130"/>
    </row>
    <row r="16">
      <c r="B16" s="130"/>
    </row>
    <row r="17">
      <c r="B17" s="130"/>
    </row>
    <row r="18">
      <c r="B18" s="130"/>
    </row>
    <row r="19">
      <c r="B19" s="130"/>
    </row>
    <row r="20">
      <c r="B20" s="130"/>
    </row>
    <row r="21">
      <c r="B21" s="130"/>
    </row>
    <row r="22">
      <c r="B22" s="130"/>
    </row>
    <row r="23">
      <c r="B23" s="130"/>
    </row>
    <row r="24">
      <c r="B24" s="130"/>
    </row>
    <row r="25">
      <c r="B25" s="130"/>
    </row>
    <row r="26">
      <c r="B26" s="130"/>
    </row>
    <row r="27">
      <c r="B27" s="130"/>
    </row>
    <row r="28">
      <c r="B28" s="130"/>
    </row>
    <row r="29">
      <c r="B29" s="130"/>
    </row>
    <row r="30">
      <c r="B30" s="130"/>
    </row>
    <row r="31">
      <c r="B31" s="130"/>
    </row>
    <row r="32">
      <c r="B32" s="130"/>
    </row>
    <row r="33">
      <c r="B33" s="130"/>
    </row>
    <row r="34">
      <c r="B34" s="130"/>
    </row>
    <row r="35">
      <c r="B35" s="130"/>
    </row>
    <row r="36">
      <c r="B36" s="130"/>
    </row>
    <row r="37">
      <c r="B37" s="130"/>
    </row>
    <row r="38">
      <c r="B38" s="130"/>
    </row>
    <row r="39">
      <c r="B39" s="130"/>
    </row>
    <row r="40">
      <c r="B40" s="130"/>
    </row>
    <row r="41">
      <c r="B41" s="130"/>
    </row>
    <row r="42">
      <c r="B42" s="130"/>
    </row>
    <row r="43">
      <c r="B43" s="130"/>
    </row>
    <row r="44">
      <c r="B44" s="130"/>
    </row>
    <row r="45">
      <c r="B45" s="130"/>
    </row>
    <row r="46">
      <c r="B46" s="130"/>
    </row>
    <row r="47">
      <c r="B47" s="130"/>
    </row>
    <row r="48">
      <c r="B48" s="130"/>
    </row>
    <row r="49">
      <c r="B49" s="130"/>
    </row>
    <row r="50">
      <c r="B50" s="130"/>
    </row>
    <row r="51">
      <c r="B51" s="130"/>
    </row>
    <row r="52">
      <c r="B52" s="130"/>
    </row>
    <row r="53">
      <c r="B53" s="130"/>
    </row>
    <row r="54">
      <c r="B54" s="130"/>
    </row>
    <row r="55">
      <c r="B55" s="130"/>
    </row>
    <row r="56">
      <c r="B56" s="130"/>
    </row>
    <row r="57">
      <c r="B57" s="130"/>
    </row>
    <row r="58">
      <c r="B58" s="130"/>
    </row>
    <row r="59">
      <c r="B59" s="130"/>
    </row>
    <row r="60">
      <c r="B60" s="130"/>
    </row>
    <row r="61">
      <c r="B61" s="130"/>
    </row>
    <row r="62">
      <c r="B62" s="130"/>
    </row>
    <row r="63">
      <c r="B63" s="130"/>
    </row>
    <row r="64">
      <c r="B64" s="130"/>
    </row>
    <row r="65">
      <c r="B65" s="130"/>
    </row>
    <row r="66">
      <c r="B66" s="130"/>
    </row>
    <row r="67">
      <c r="B67" s="130"/>
    </row>
    <row r="68">
      <c r="B68" s="130"/>
    </row>
    <row r="69">
      <c r="B69" s="130"/>
    </row>
    <row r="70">
      <c r="B70" s="130"/>
    </row>
    <row r="71">
      <c r="B71" s="130"/>
    </row>
    <row r="72">
      <c r="B72" s="130"/>
    </row>
    <row r="73">
      <c r="B73" s="130"/>
    </row>
    <row r="74">
      <c r="B74" s="130"/>
    </row>
    <row r="75">
      <c r="B75" s="130"/>
    </row>
    <row r="76">
      <c r="B76" s="130"/>
    </row>
    <row r="77">
      <c r="B77" s="130"/>
    </row>
    <row r="78">
      <c r="B78" s="130"/>
    </row>
    <row r="79">
      <c r="B79" s="130"/>
    </row>
    <row r="80">
      <c r="B80" s="130"/>
    </row>
    <row r="81">
      <c r="B81" s="130"/>
    </row>
    <row r="82">
      <c r="B82" s="130"/>
    </row>
    <row r="83">
      <c r="B83" s="130"/>
    </row>
    <row r="84">
      <c r="B84" s="130"/>
    </row>
    <row r="85">
      <c r="B85" s="130"/>
    </row>
    <row r="86">
      <c r="B86" s="130"/>
    </row>
    <row r="87">
      <c r="B87" s="130"/>
    </row>
    <row r="88">
      <c r="B88" s="130"/>
    </row>
    <row r="89">
      <c r="B89" s="130"/>
    </row>
    <row r="90">
      <c r="B90" s="130"/>
    </row>
    <row r="91">
      <c r="B91" s="130"/>
    </row>
    <row r="92">
      <c r="B92" s="130"/>
    </row>
    <row r="93">
      <c r="B93" s="130"/>
    </row>
    <row r="94">
      <c r="B94" s="130"/>
    </row>
    <row r="95">
      <c r="B95" s="130"/>
    </row>
    <row r="96">
      <c r="B96" s="130"/>
    </row>
    <row r="97">
      <c r="B97" s="130"/>
    </row>
    <row r="98">
      <c r="B98" s="130"/>
    </row>
    <row r="99">
      <c r="B99" s="130"/>
    </row>
    <row r="100">
      <c r="B100" s="130"/>
    </row>
    <row r="101">
      <c r="B101" s="130"/>
    </row>
    <row r="102">
      <c r="B102" s="130"/>
    </row>
    <row r="103">
      <c r="B103" s="130"/>
    </row>
    <row r="104">
      <c r="B104" s="130"/>
    </row>
    <row r="105">
      <c r="B105" s="130"/>
    </row>
    <row r="106">
      <c r="B106" s="130"/>
    </row>
    <row r="107">
      <c r="B107" s="130"/>
    </row>
    <row r="108">
      <c r="B108" s="130"/>
    </row>
    <row r="109">
      <c r="B109" s="130"/>
    </row>
    <row r="110">
      <c r="B110" s="130"/>
    </row>
    <row r="111">
      <c r="B111" s="130"/>
    </row>
    <row r="112">
      <c r="B112" s="130"/>
    </row>
    <row r="113">
      <c r="B113" s="130"/>
    </row>
    <row r="114">
      <c r="B114" s="130"/>
    </row>
    <row r="115">
      <c r="B115" s="130"/>
    </row>
    <row r="116">
      <c r="B116" s="130"/>
    </row>
    <row r="117">
      <c r="B117" s="130"/>
    </row>
    <row r="118">
      <c r="B118" s="130"/>
    </row>
    <row r="119">
      <c r="B119" s="130"/>
    </row>
    <row r="120">
      <c r="B120" s="130"/>
    </row>
    <row r="121">
      <c r="B121" s="130"/>
    </row>
    <row r="122">
      <c r="B122" s="130"/>
    </row>
    <row r="123">
      <c r="B123" s="130"/>
    </row>
    <row r="124">
      <c r="B124" s="130"/>
    </row>
    <row r="125">
      <c r="B125" s="130"/>
    </row>
    <row r="126">
      <c r="B126" s="130"/>
    </row>
    <row r="127">
      <c r="B127" s="130"/>
    </row>
    <row r="128">
      <c r="B128" s="130"/>
    </row>
    <row r="129">
      <c r="B129" s="130"/>
    </row>
    <row r="130">
      <c r="B130" s="130"/>
    </row>
    <row r="131">
      <c r="B131" s="130"/>
    </row>
    <row r="132">
      <c r="B132" s="130"/>
    </row>
    <row r="133">
      <c r="B133" s="130"/>
    </row>
    <row r="134">
      <c r="B134" s="130"/>
    </row>
    <row r="135">
      <c r="B135" s="130"/>
    </row>
    <row r="136">
      <c r="B136" s="130"/>
    </row>
    <row r="137">
      <c r="B137" s="130"/>
    </row>
    <row r="138">
      <c r="B138" s="130"/>
    </row>
    <row r="139">
      <c r="B139" s="130"/>
    </row>
    <row r="140">
      <c r="B140" s="130"/>
    </row>
    <row r="141">
      <c r="B141" s="130"/>
    </row>
    <row r="142">
      <c r="B142" s="130"/>
    </row>
    <row r="143">
      <c r="B143" s="130"/>
    </row>
    <row r="144">
      <c r="B144" s="130"/>
    </row>
    <row r="145">
      <c r="B145" s="130"/>
    </row>
    <row r="146">
      <c r="B146" s="130"/>
    </row>
    <row r="147">
      <c r="B147" s="130"/>
    </row>
    <row r="148">
      <c r="B148" s="130"/>
    </row>
    <row r="149">
      <c r="B149" s="130"/>
    </row>
    <row r="150">
      <c r="B150" s="130"/>
    </row>
    <row r="151">
      <c r="B151" s="130"/>
    </row>
    <row r="152">
      <c r="B152" s="130"/>
    </row>
    <row r="153">
      <c r="B153" s="130"/>
    </row>
    <row r="154">
      <c r="B154" s="130"/>
    </row>
    <row r="155">
      <c r="B155" s="130"/>
    </row>
    <row r="156">
      <c r="B156" s="130"/>
    </row>
    <row r="157">
      <c r="B157" s="130"/>
    </row>
    <row r="158">
      <c r="B158" s="130"/>
    </row>
    <row r="159">
      <c r="B159" s="130"/>
    </row>
    <row r="160">
      <c r="B160" s="130"/>
    </row>
    <row r="161">
      <c r="B161" s="130"/>
    </row>
    <row r="162">
      <c r="B162" s="130"/>
    </row>
    <row r="163">
      <c r="B163" s="130"/>
    </row>
    <row r="164">
      <c r="B164" s="130"/>
    </row>
    <row r="165">
      <c r="B165" s="130"/>
    </row>
    <row r="166">
      <c r="B166" s="130"/>
    </row>
    <row r="167">
      <c r="B167" s="130"/>
    </row>
    <row r="168">
      <c r="B168" s="130"/>
    </row>
    <row r="169">
      <c r="B169" s="130"/>
    </row>
    <row r="170">
      <c r="B170" s="130"/>
    </row>
    <row r="171">
      <c r="B171" s="130"/>
    </row>
    <row r="172">
      <c r="B172" s="130"/>
    </row>
    <row r="173">
      <c r="B173" s="130"/>
    </row>
    <row r="174">
      <c r="B174" s="130"/>
    </row>
    <row r="175">
      <c r="B175" s="130"/>
    </row>
    <row r="176">
      <c r="B176" s="130"/>
    </row>
    <row r="177">
      <c r="B177" s="130"/>
    </row>
    <row r="178">
      <c r="B178" s="130"/>
    </row>
    <row r="179">
      <c r="B179" s="130"/>
    </row>
    <row r="180">
      <c r="B180" s="130"/>
    </row>
    <row r="181">
      <c r="B181" s="130"/>
    </row>
    <row r="182">
      <c r="B182" s="130"/>
    </row>
    <row r="183">
      <c r="B183" s="130"/>
    </row>
    <row r="184">
      <c r="B184" s="130"/>
    </row>
    <row r="185">
      <c r="B185" s="130"/>
    </row>
    <row r="186">
      <c r="B186" s="130"/>
    </row>
    <row r="187">
      <c r="B187" s="130"/>
    </row>
    <row r="188">
      <c r="B188" s="130"/>
    </row>
    <row r="189">
      <c r="B189" s="130"/>
    </row>
    <row r="190">
      <c r="B190" s="130"/>
    </row>
    <row r="191">
      <c r="B191" s="130"/>
    </row>
    <row r="192">
      <c r="B192" s="130"/>
    </row>
    <row r="193">
      <c r="B193" s="130"/>
    </row>
    <row r="194">
      <c r="B194" s="130"/>
    </row>
    <row r="195">
      <c r="B195" s="130"/>
    </row>
    <row r="196">
      <c r="B196" s="130"/>
    </row>
    <row r="197">
      <c r="B197" s="130"/>
    </row>
    <row r="198">
      <c r="B198" s="130"/>
    </row>
    <row r="199">
      <c r="B199" s="130"/>
    </row>
    <row r="200">
      <c r="B200" s="130"/>
    </row>
    <row r="201">
      <c r="B201" s="130"/>
    </row>
    <row r="202">
      <c r="B202" s="130"/>
    </row>
    <row r="203">
      <c r="B203" s="130"/>
    </row>
    <row r="204">
      <c r="B204" s="130"/>
    </row>
    <row r="205">
      <c r="B205" s="130"/>
    </row>
    <row r="206">
      <c r="B206" s="130"/>
    </row>
    <row r="207">
      <c r="B207" s="130"/>
    </row>
    <row r="208">
      <c r="B208" s="130"/>
    </row>
    <row r="209">
      <c r="B209" s="130"/>
    </row>
    <row r="210">
      <c r="B210" s="130"/>
    </row>
    <row r="211">
      <c r="B211" s="130"/>
    </row>
    <row r="212">
      <c r="B212" s="130"/>
    </row>
    <row r="213">
      <c r="B213" s="130"/>
    </row>
    <row r="214">
      <c r="B214" s="130"/>
    </row>
    <row r="215">
      <c r="B215" s="130"/>
    </row>
    <row r="216">
      <c r="B216" s="130"/>
    </row>
    <row r="217">
      <c r="B217" s="130"/>
    </row>
    <row r="218">
      <c r="B218" s="130"/>
    </row>
    <row r="219">
      <c r="B219" s="130"/>
    </row>
    <row r="220">
      <c r="B220" s="130"/>
    </row>
    <row r="221">
      <c r="B221" s="130"/>
    </row>
    <row r="222">
      <c r="B222" s="130"/>
    </row>
    <row r="223">
      <c r="B223" s="130"/>
    </row>
    <row r="224">
      <c r="B224" s="130"/>
    </row>
    <row r="225">
      <c r="B225" s="130"/>
    </row>
    <row r="226">
      <c r="B226" s="130"/>
    </row>
    <row r="227">
      <c r="B227" s="130"/>
    </row>
    <row r="228">
      <c r="B228" s="130"/>
    </row>
    <row r="229">
      <c r="B229" s="130"/>
    </row>
    <row r="230">
      <c r="B230" s="130"/>
    </row>
    <row r="231">
      <c r="B231" s="130"/>
    </row>
    <row r="232">
      <c r="B232" s="130"/>
    </row>
    <row r="233">
      <c r="B233" s="130"/>
    </row>
    <row r="234">
      <c r="B234" s="130"/>
    </row>
    <row r="235">
      <c r="B235" s="130"/>
    </row>
    <row r="236">
      <c r="B236" s="130"/>
    </row>
    <row r="237">
      <c r="B237" s="130"/>
    </row>
    <row r="238">
      <c r="B238" s="130"/>
    </row>
    <row r="239">
      <c r="B239" s="130"/>
    </row>
    <row r="240">
      <c r="B240" s="130"/>
    </row>
    <row r="241">
      <c r="B241" s="130"/>
    </row>
    <row r="242">
      <c r="B242" s="130"/>
    </row>
    <row r="243">
      <c r="B243" s="130"/>
    </row>
    <row r="244">
      <c r="B244" s="130"/>
    </row>
    <row r="245">
      <c r="B245" s="130"/>
    </row>
    <row r="246">
      <c r="B246" s="130"/>
    </row>
    <row r="247">
      <c r="B247" s="130"/>
    </row>
    <row r="248">
      <c r="B248" s="130"/>
    </row>
    <row r="249">
      <c r="B249" s="130"/>
    </row>
    <row r="250">
      <c r="B250" s="130"/>
    </row>
    <row r="251">
      <c r="B251" s="130"/>
    </row>
    <row r="252">
      <c r="B252" s="130"/>
    </row>
    <row r="253">
      <c r="B253" s="130"/>
    </row>
    <row r="254">
      <c r="B254" s="130"/>
    </row>
    <row r="255">
      <c r="B255" s="130"/>
    </row>
    <row r="256">
      <c r="B256" s="130"/>
    </row>
    <row r="257">
      <c r="B257" s="130"/>
    </row>
    <row r="258">
      <c r="B258" s="130"/>
    </row>
    <row r="259">
      <c r="B259" s="130"/>
    </row>
    <row r="260">
      <c r="B260" s="130"/>
    </row>
    <row r="261">
      <c r="B261" s="130"/>
    </row>
    <row r="262">
      <c r="B262" s="130"/>
    </row>
    <row r="263">
      <c r="B263" s="130"/>
    </row>
    <row r="264">
      <c r="B264" s="130"/>
    </row>
    <row r="265">
      <c r="B265" s="130"/>
    </row>
    <row r="266">
      <c r="B266" s="130"/>
    </row>
    <row r="267">
      <c r="B267" s="130"/>
    </row>
    <row r="268">
      <c r="B268" s="130"/>
    </row>
    <row r="269">
      <c r="B269" s="130"/>
    </row>
    <row r="270">
      <c r="B270" s="130"/>
    </row>
    <row r="271">
      <c r="B271" s="130"/>
    </row>
    <row r="272">
      <c r="B272" s="130"/>
    </row>
    <row r="273">
      <c r="B273" s="130"/>
    </row>
    <row r="274">
      <c r="B274" s="130"/>
    </row>
    <row r="275">
      <c r="B275" s="130"/>
    </row>
    <row r="276">
      <c r="B276" s="130"/>
    </row>
    <row r="277">
      <c r="B277" s="130"/>
    </row>
    <row r="278">
      <c r="B278" s="130"/>
    </row>
    <row r="279">
      <c r="B279" s="130"/>
    </row>
    <row r="280">
      <c r="B280" s="130"/>
    </row>
    <row r="281">
      <c r="B281" s="130"/>
    </row>
    <row r="282">
      <c r="B282" s="130"/>
    </row>
    <row r="283">
      <c r="B283" s="130"/>
    </row>
    <row r="284">
      <c r="B284" s="130"/>
    </row>
    <row r="285">
      <c r="B285" s="130"/>
    </row>
    <row r="286">
      <c r="B286" s="130"/>
    </row>
    <row r="287">
      <c r="B287" s="130"/>
    </row>
    <row r="288">
      <c r="B288" s="130"/>
    </row>
    <row r="289">
      <c r="B289" s="130"/>
    </row>
    <row r="290">
      <c r="B290" s="130"/>
    </row>
    <row r="291">
      <c r="B291" s="130"/>
    </row>
    <row r="292">
      <c r="B292" s="130"/>
    </row>
    <row r="293">
      <c r="B293" s="130"/>
    </row>
    <row r="294">
      <c r="B294" s="130"/>
    </row>
    <row r="295">
      <c r="B295" s="130"/>
    </row>
    <row r="296">
      <c r="B296" s="130"/>
    </row>
    <row r="297">
      <c r="B297" s="130"/>
    </row>
    <row r="298">
      <c r="B298" s="130"/>
    </row>
    <row r="299">
      <c r="B299" s="130"/>
    </row>
    <row r="300">
      <c r="B300" s="130"/>
    </row>
    <row r="301">
      <c r="B301" s="130"/>
    </row>
    <row r="302">
      <c r="B302" s="130"/>
    </row>
    <row r="303">
      <c r="B303" s="130"/>
    </row>
    <row r="304">
      <c r="B304" s="130"/>
    </row>
    <row r="305">
      <c r="B305" s="130"/>
    </row>
    <row r="306">
      <c r="B306" s="130"/>
    </row>
    <row r="307">
      <c r="B307" s="130"/>
    </row>
    <row r="308">
      <c r="B308" s="130"/>
    </row>
    <row r="309">
      <c r="B309" s="130"/>
    </row>
    <row r="310">
      <c r="B310" s="130"/>
    </row>
    <row r="311">
      <c r="B311" s="130"/>
    </row>
    <row r="312">
      <c r="B312" s="130"/>
    </row>
    <row r="313">
      <c r="B313" s="130"/>
    </row>
    <row r="314">
      <c r="B314" s="130"/>
    </row>
    <row r="315">
      <c r="B315" s="130"/>
    </row>
    <row r="316">
      <c r="B316" s="130"/>
    </row>
    <row r="317">
      <c r="B317" s="130"/>
    </row>
    <row r="318">
      <c r="B318" s="130"/>
    </row>
    <row r="319">
      <c r="B319" s="130"/>
    </row>
    <row r="320">
      <c r="B320" s="130"/>
    </row>
    <row r="321">
      <c r="B321" s="130"/>
    </row>
    <row r="322">
      <c r="B322" s="130"/>
    </row>
    <row r="323">
      <c r="B323" s="130"/>
    </row>
    <row r="324">
      <c r="B324" s="130"/>
    </row>
    <row r="325">
      <c r="B325" s="130"/>
    </row>
    <row r="326">
      <c r="B326" s="130"/>
    </row>
    <row r="327">
      <c r="B327" s="130"/>
    </row>
    <row r="328">
      <c r="B328" s="130"/>
    </row>
    <row r="329">
      <c r="B329" s="130"/>
    </row>
    <row r="330">
      <c r="B330" s="130"/>
    </row>
    <row r="331">
      <c r="B331" s="130"/>
    </row>
    <row r="332">
      <c r="B332" s="130"/>
    </row>
    <row r="333">
      <c r="B333" s="130"/>
    </row>
    <row r="334">
      <c r="B334" s="130"/>
    </row>
    <row r="335">
      <c r="B335" s="130"/>
    </row>
    <row r="336">
      <c r="B336" s="130"/>
    </row>
    <row r="337">
      <c r="B337" s="130"/>
    </row>
    <row r="338">
      <c r="B338" s="130"/>
    </row>
    <row r="339">
      <c r="B339" s="130"/>
    </row>
    <row r="340">
      <c r="B340" s="130"/>
    </row>
    <row r="341">
      <c r="B341" s="130"/>
    </row>
    <row r="342">
      <c r="B342" s="130"/>
    </row>
    <row r="343">
      <c r="B343" s="130"/>
    </row>
    <row r="344">
      <c r="B344" s="130"/>
    </row>
    <row r="345">
      <c r="B345" s="130"/>
    </row>
    <row r="346">
      <c r="B346" s="130"/>
    </row>
    <row r="347">
      <c r="B347" s="130"/>
    </row>
    <row r="348">
      <c r="B348" s="130"/>
    </row>
    <row r="349">
      <c r="B349" s="130"/>
    </row>
    <row r="350">
      <c r="B350" s="130"/>
    </row>
    <row r="351">
      <c r="B351" s="130"/>
    </row>
    <row r="352">
      <c r="B352" s="130"/>
    </row>
    <row r="353">
      <c r="B353" s="130"/>
    </row>
    <row r="354">
      <c r="B354" s="130"/>
    </row>
    <row r="355">
      <c r="B355" s="130"/>
    </row>
    <row r="356">
      <c r="B356" s="130"/>
    </row>
    <row r="357">
      <c r="B357" s="130"/>
    </row>
    <row r="358">
      <c r="B358" s="130"/>
    </row>
    <row r="359">
      <c r="B359" s="130"/>
    </row>
    <row r="360">
      <c r="B360" s="130"/>
    </row>
    <row r="361">
      <c r="B361" s="130"/>
    </row>
    <row r="362">
      <c r="B362" s="130"/>
    </row>
    <row r="363">
      <c r="B363" s="130"/>
    </row>
    <row r="364">
      <c r="B364" s="130"/>
    </row>
    <row r="365">
      <c r="B365" s="130"/>
    </row>
    <row r="366">
      <c r="B366" s="130"/>
    </row>
    <row r="367">
      <c r="B367" s="130"/>
    </row>
    <row r="368">
      <c r="B368" s="130"/>
    </row>
    <row r="369">
      <c r="B369" s="130"/>
    </row>
    <row r="370">
      <c r="B370" s="130"/>
    </row>
    <row r="371">
      <c r="B371" s="130"/>
    </row>
    <row r="372">
      <c r="B372" s="130"/>
    </row>
    <row r="373">
      <c r="B373" s="130"/>
    </row>
    <row r="374">
      <c r="B374" s="130"/>
    </row>
    <row r="375">
      <c r="B375" s="130"/>
    </row>
    <row r="376">
      <c r="B376" s="130"/>
    </row>
    <row r="377">
      <c r="B377" s="130"/>
    </row>
    <row r="378">
      <c r="B378" s="130"/>
    </row>
    <row r="379">
      <c r="B379" s="130"/>
    </row>
    <row r="380">
      <c r="B380" s="130"/>
    </row>
    <row r="381">
      <c r="B381" s="130"/>
    </row>
    <row r="382">
      <c r="B382" s="130"/>
    </row>
    <row r="383">
      <c r="B383" s="130"/>
    </row>
    <row r="384">
      <c r="B384" s="130"/>
    </row>
    <row r="385">
      <c r="B385" s="130"/>
    </row>
    <row r="386">
      <c r="B386" s="130"/>
    </row>
    <row r="387">
      <c r="B387" s="130"/>
    </row>
    <row r="388">
      <c r="B388" s="130"/>
    </row>
    <row r="389">
      <c r="B389" s="130"/>
    </row>
    <row r="390">
      <c r="B390" s="130"/>
    </row>
    <row r="391">
      <c r="B391" s="130"/>
    </row>
    <row r="392">
      <c r="B392" s="130"/>
    </row>
    <row r="393">
      <c r="B393" s="130"/>
    </row>
    <row r="394">
      <c r="B394" s="130"/>
    </row>
    <row r="395">
      <c r="B395" s="130"/>
    </row>
    <row r="396">
      <c r="B396" s="130"/>
    </row>
    <row r="397">
      <c r="B397" s="130"/>
    </row>
    <row r="398">
      <c r="B398" s="130"/>
    </row>
    <row r="399">
      <c r="B399" s="130"/>
    </row>
    <row r="400">
      <c r="B400" s="130"/>
    </row>
    <row r="401">
      <c r="B401" s="130"/>
    </row>
    <row r="402">
      <c r="B402" s="130"/>
    </row>
    <row r="403">
      <c r="B403" s="130"/>
    </row>
    <row r="404">
      <c r="B404" s="130"/>
    </row>
    <row r="405">
      <c r="B405" s="130"/>
    </row>
    <row r="406">
      <c r="B406" s="130"/>
    </row>
    <row r="407">
      <c r="B407" s="130"/>
    </row>
    <row r="408">
      <c r="B408" s="130"/>
    </row>
    <row r="409">
      <c r="B409" s="130"/>
    </row>
    <row r="410">
      <c r="B410" s="130"/>
    </row>
    <row r="411">
      <c r="B411" s="130"/>
    </row>
    <row r="412">
      <c r="B412" s="130"/>
    </row>
    <row r="413">
      <c r="B413" s="130"/>
    </row>
    <row r="414">
      <c r="B414" s="130"/>
    </row>
    <row r="415">
      <c r="B415" s="130"/>
    </row>
    <row r="416">
      <c r="B416" s="130"/>
    </row>
    <row r="417">
      <c r="B417" s="130"/>
    </row>
    <row r="418">
      <c r="B418" s="130"/>
    </row>
    <row r="419">
      <c r="B419" s="130"/>
    </row>
    <row r="420">
      <c r="B420" s="130"/>
    </row>
    <row r="421">
      <c r="B421" s="130"/>
    </row>
    <row r="422">
      <c r="B422" s="130"/>
    </row>
    <row r="423">
      <c r="B423" s="130"/>
    </row>
    <row r="424">
      <c r="B424" s="130"/>
    </row>
    <row r="425">
      <c r="B425" s="130"/>
    </row>
    <row r="426">
      <c r="B426" s="130"/>
    </row>
    <row r="427">
      <c r="B427" s="130"/>
    </row>
    <row r="428">
      <c r="B428" s="130"/>
    </row>
    <row r="429">
      <c r="B429" s="130"/>
    </row>
    <row r="430">
      <c r="B430" s="130"/>
    </row>
    <row r="431">
      <c r="B431" s="130"/>
    </row>
    <row r="432">
      <c r="B432" s="130"/>
    </row>
    <row r="433">
      <c r="B433" s="130"/>
    </row>
    <row r="434">
      <c r="B434" s="130"/>
    </row>
    <row r="435">
      <c r="B435" s="130"/>
    </row>
    <row r="436">
      <c r="B436" s="130"/>
    </row>
    <row r="437">
      <c r="B437" s="130"/>
    </row>
    <row r="438">
      <c r="B438" s="130"/>
    </row>
    <row r="439">
      <c r="B439" s="130"/>
    </row>
    <row r="440">
      <c r="B440" s="130"/>
    </row>
    <row r="441">
      <c r="B441" s="130"/>
    </row>
    <row r="442">
      <c r="B442" s="130"/>
    </row>
    <row r="443">
      <c r="B443" s="130"/>
    </row>
    <row r="444">
      <c r="B444" s="130"/>
    </row>
    <row r="445">
      <c r="B445" s="130"/>
    </row>
    <row r="446">
      <c r="B446" s="130"/>
    </row>
    <row r="447">
      <c r="B447" s="130"/>
    </row>
    <row r="448">
      <c r="B448" s="130"/>
    </row>
    <row r="449">
      <c r="B449" s="130"/>
    </row>
    <row r="450">
      <c r="B450" s="130"/>
    </row>
    <row r="451">
      <c r="B451" s="130"/>
    </row>
    <row r="452">
      <c r="B452" s="130"/>
    </row>
    <row r="453">
      <c r="B453" s="130"/>
    </row>
    <row r="454">
      <c r="B454" s="130"/>
    </row>
    <row r="455">
      <c r="B455" s="130"/>
    </row>
    <row r="456">
      <c r="B456" s="130"/>
    </row>
    <row r="457">
      <c r="B457" s="130"/>
    </row>
    <row r="458">
      <c r="B458" s="130"/>
    </row>
    <row r="459">
      <c r="B459" s="130"/>
    </row>
    <row r="460">
      <c r="B460" s="130"/>
    </row>
    <row r="461">
      <c r="B461" s="130"/>
    </row>
    <row r="462">
      <c r="B462" s="130"/>
    </row>
    <row r="463">
      <c r="B463" s="130"/>
    </row>
    <row r="464">
      <c r="B464" s="130"/>
    </row>
    <row r="465">
      <c r="B465" s="130"/>
    </row>
    <row r="466">
      <c r="B466" s="130"/>
    </row>
    <row r="467">
      <c r="B467" s="130"/>
    </row>
    <row r="468">
      <c r="B468" s="130"/>
    </row>
    <row r="469">
      <c r="B469" s="130"/>
    </row>
    <row r="470">
      <c r="B470" s="130"/>
    </row>
    <row r="471">
      <c r="B471" s="130"/>
    </row>
    <row r="472">
      <c r="B472" s="130"/>
    </row>
    <row r="473">
      <c r="B473" s="130"/>
    </row>
    <row r="474">
      <c r="B474" s="130"/>
    </row>
    <row r="475">
      <c r="B475" s="130"/>
    </row>
    <row r="476">
      <c r="B476" s="130"/>
    </row>
    <row r="477">
      <c r="B477" s="130"/>
    </row>
    <row r="478">
      <c r="B478" s="130"/>
    </row>
    <row r="479">
      <c r="B479" s="130"/>
    </row>
    <row r="480">
      <c r="B480" s="130"/>
    </row>
    <row r="481">
      <c r="B481" s="130"/>
    </row>
    <row r="482">
      <c r="B482" s="130"/>
    </row>
    <row r="483">
      <c r="B483" s="130"/>
    </row>
    <row r="484">
      <c r="B484" s="130"/>
    </row>
    <row r="485">
      <c r="B485" s="130"/>
    </row>
    <row r="486">
      <c r="B486" s="130"/>
    </row>
    <row r="487">
      <c r="B487" s="130"/>
    </row>
    <row r="488">
      <c r="B488" s="130"/>
    </row>
    <row r="489">
      <c r="B489" s="130"/>
    </row>
    <row r="490">
      <c r="B490" s="130"/>
    </row>
    <row r="491">
      <c r="B491" s="130"/>
    </row>
    <row r="492">
      <c r="B492" s="130"/>
    </row>
    <row r="493">
      <c r="B493" s="130"/>
    </row>
    <row r="494">
      <c r="B494" s="130"/>
    </row>
    <row r="495">
      <c r="B495" s="130"/>
    </row>
    <row r="496">
      <c r="B496" s="130"/>
    </row>
    <row r="497">
      <c r="B497" s="130"/>
    </row>
    <row r="498">
      <c r="B498" s="130"/>
    </row>
    <row r="499">
      <c r="B499" s="130"/>
    </row>
    <row r="500">
      <c r="B500" s="130"/>
    </row>
    <row r="501">
      <c r="B501" s="130"/>
    </row>
    <row r="502">
      <c r="B502" s="130"/>
    </row>
    <row r="503">
      <c r="B503" s="130"/>
    </row>
    <row r="504">
      <c r="B504" s="130"/>
    </row>
    <row r="505">
      <c r="B505" s="130"/>
    </row>
    <row r="506">
      <c r="B506" s="130"/>
    </row>
    <row r="507">
      <c r="B507" s="130"/>
    </row>
    <row r="508">
      <c r="B508" s="130"/>
    </row>
    <row r="509">
      <c r="B509" s="130"/>
    </row>
    <row r="510">
      <c r="B510" s="130"/>
    </row>
    <row r="511">
      <c r="B511" s="130"/>
    </row>
    <row r="512">
      <c r="B512" s="130"/>
    </row>
    <row r="513">
      <c r="B513" s="130"/>
    </row>
    <row r="514">
      <c r="B514" s="130"/>
    </row>
    <row r="515">
      <c r="B515" s="130"/>
    </row>
    <row r="516">
      <c r="B516" s="130"/>
    </row>
    <row r="517">
      <c r="B517" s="130"/>
    </row>
    <row r="518">
      <c r="B518" s="130"/>
    </row>
    <row r="519">
      <c r="B519" s="130"/>
    </row>
    <row r="520">
      <c r="B520" s="130"/>
    </row>
    <row r="521">
      <c r="B521" s="130"/>
    </row>
    <row r="522">
      <c r="B522" s="130"/>
    </row>
    <row r="523">
      <c r="B523" s="130"/>
    </row>
    <row r="524">
      <c r="B524" s="130"/>
    </row>
    <row r="525">
      <c r="B525" s="130"/>
    </row>
    <row r="526">
      <c r="B526" s="130"/>
    </row>
    <row r="527">
      <c r="B527" s="130"/>
    </row>
    <row r="528">
      <c r="B528" s="130"/>
    </row>
    <row r="529">
      <c r="B529" s="130"/>
    </row>
    <row r="530">
      <c r="B530" s="130"/>
    </row>
    <row r="531">
      <c r="B531" s="130"/>
    </row>
    <row r="532">
      <c r="B532" s="130"/>
    </row>
    <row r="533">
      <c r="B533" s="130"/>
    </row>
    <row r="534">
      <c r="B534" s="130"/>
    </row>
    <row r="535">
      <c r="B535" s="130"/>
    </row>
    <row r="536">
      <c r="B536" s="130"/>
    </row>
    <row r="537">
      <c r="B537" s="130"/>
    </row>
    <row r="538">
      <c r="B538" s="130"/>
    </row>
    <row r="539">
      <c r="B539" s="130"/>
    </row>
    <row r="540">
      <c r="B540" s="130"/>
    </row>
    <row r="541">
      <c r="B541" s="130"/>
    </row>
    <row r="542">
      <c r="B542" s="130"/>
    </row>
    <row r="543">
      <c r="B543" s="130"/>
    </row>
    <row r="544">
      <c r="B544" s="130"/>
    </row>
    <row r="545">
      <c r="B545" s="130"/>
    </row>
    <row r="546">
      <c r="B546" s="130"/>
    </row>
    <row r="547">
      <c r="B547" s="130"/>
    </row>
    <row r="548">
      <c r="B548" s="130"/>
    </row>
    <row r="549">
      <c r="B549" s="130"/>
    </row>
    <row r="550">
      <c r="B550" s="130"/>
    </row>
    <row r="551">
      <c r="B551" s="130"/>
    </row>
    <row r="552">
      <c r="B552" s="130"/>
    </row>
    <row r="553">
      <c r="B553" s="130"/>
    </row>
    <row r="554">
      <c r="B554" s="130"/>
    </row>
    <row r="555">
      <c r="B555" s="130"/>
    </row>
    <row r="556">
      <c r="B556" s="130"/>
    </row>
    <row r="557">
      <c r="B557" s="130"/>
    </row>
    <row r="558">
      <c r="B558" s="130"/>
    </row>
    <row r="559">
      <c r="B559" s="130"/>
    </row>
    <row r="560">
      <c r="B560" s="130"/>
    </row>
    <row r="561">
      <c r="B561" s="130"/>
    </row>
    <row r="562">
      <c r="B562" s="130"/>
    </row>
    <row r="563">
      <c r="B563" s="130"/>
    </row>
    <row r="564">
      <c r="B564" s="130"/>
    </row>
    <row r="565">
      <c r="B565" s="130"/>
    </row>
    <row r="566">
      <c r="B566" s="130"/>
    </row>
    <row r="567">
      <c r="B567" s="130"/>
    </row>
    <row r="568">
      <c r="B568" s="130"/>
    </row>
    <row r="569">
      <c r="B569" s="130"/>
    </row>
    <row r="570">
      <c r="B570" s="130"/>
    </row>
    <row r="571">
      <c r="B571" s="130"/>
    </row>
    <row r="572">
      <c r="B572" s="130"/>
    </row>
    <row r="573">
      <c r="B573" s="130"/>
    </row>
    <row r="574">
      <c r="B574" s="130"/>
    </row>
    <row r="575">
      <c r="B575" s="130"/>
    </row>
    <row r="576">
      <c r="B576" s="130"/>
    </row>
    <row r="577">
      <c r="B577" s="130"/>
    </row>
    <row r="578">
      <c r="B578" s="130"/>
    </row>
    <row r="579">
      <c r="B579" s="130"/>
    </row>
    <row r="580">
      <c r="B580" s="130"/>
    </row>
    <row r="581">
      <c r="B581" s="130"/>
    </row>
    <row r="582">
      <c r="B582" s="130"/>
    </row>
    <row r="583">
      <c r="B583" s="130"/>
    </row>
    <row r="584">
      <c r="B584" s="130"/>
    </row>
    <row r="585">
      <c r="B585" s="130"/>
    </row>
    <row r="586">
      <c r="B586" s="130"/>
    </row>
    <row r="587">
      <c r="B587" s="130"/>
    </row>
    <row r="588">
      <c r="B588" s="130"/>
    </row>
    <row r="589">
      <c r="B589" s="130"/>
    </row>
    <row r="590">
      <c r="B590" s="130"/>
    </row>
    <row r="591">
      <c r="B591" s="130"/>
    </row>
    <row r="592">
      <c r="B592" s="130"/>
    </row>
    <row r="593">
      <c r="B593" s="130"/>
    </row>
    <row r="594">
      <c r="B594" s="130"/>
    </row>
    <row r="595">
      <c r="B595" s="130"/>
    </row>
    <row r="596">
      <c r="B596" s="130"/>
    </row>
    <row r="597">
      <c r="B597" s="130"/>
    </row>
    <row r="598">
      <c r="B598" s="130"/>
    </row>
    <row r="599">
      <c r="B599" s="130"/>
    </row>
    <row r="600">
      <c r="B600" s="130"/>
    </row>
    <row r="601">
      <c r="B601" s="130"/>
    </row>
    <row r="602">
      <c r="B602" s="130"/>
    </row>
    <row r="603">
      <c r="B603" s="130"/>
    </row>
    <row r="604">
      <c r="B604" s="130"/>
    </row>
    <row r="605">
      <c r="B605" s="130"/>
    </row>
    <row r="606">
      <c r="B606" s="130"/>
    </row>
    <row r="607">
      <c r="B607" s="130"/>
    </row>
    <row r="608">
      <c r="B608" s="130"/>
    </row>
    <row r="609">
      <c r="B609" s="130"/>
    </row>
    <row r="610">
      <c r="B610" s="130"/>
    </row>
    <row r="611">
      <c r="B611" s="130"/>
    </row>
    <row r="612">
      <c r="B612" s="130"/>
    </row>
    <row r="613">
      <c r="B613" s="130"/>
    </row>
    <row r="614">
      <c r="B614" s="130"/>
    </row>
    <row r="615">
      <c r="B615" s="130"/>
    </row>
    <row r="616">
      <c r="B616" s="130"/>
    </row>
    <row r="617">
      <c r="B617" s="130"/>
    </row>
    <row r="618">
      <c r="B618" s="130"/>
    </row>
    <row r="619">
      <c r="B619" s="130"/>
    </row>
    <row r="620">
      <c r="B620" s="130"/>
    </row>
    <row r="621">
      <c r="B621" s="130"/>
    </row>
    <row r="622">
      <c r="B622" s="130"/>
    </row>
    <row r="623">
      <c r="B623" s="130"/>
    </row>
    <row r="624">
      <c r="B624" s="130"/>
    </row>
    <row r="625">
      <c r="B625" s="130"/>
    </row>
    <row r="626">
      <c r="B626" s="130"/>
    </row>
    <row r="627">
      <c r="B627" s="130"/>
    </row>
    <row r="628">
      <c r="B628" s="130"/>
    </row>
    <row r="629">
      <c r="B629" s="130"/>
    </row>
    <row r="630">
      <c r="B630" s="130"/>
    </row>
    <row r="631">
      <c r="B631" s="130"/>
    </row>
    <row r="632">
      <c r="B632" s="130"/>
    </row>
    <row r="633">
      <c r="B633" s="130"/>
    </row>
    <row r="634">
      <c r="B634" s="130"/>
    </row>
    <row r="635">
      <c r="B635" s="130"/>
    </row>
    <row r="636">
      <c r="B636" s="130"/>
    </row>
    <row r="637">
      <c r="B637" s="130"/>
    </row>
    <row r="638">
      <c r="B638" s="130"/>
    </row>
    <row r="639">
      <c r="B639" s="130"/>
    </row>
    <row r="640">
      <c r="B640" s="130"/>
    </row>
    <row r="641">
      <c r="B641" s="130"/>
    </row>
    <row r="642">
      <c r="B642" s="130"/>
    </row>
    <row r="643">
      <c r="B643" s="130"/>
    </row>
    <row r="644">
      <c r="B644" s="130"/>
    </row>
    <row r="645">
      <c r="B645" s="130"/>
    </row>
    <row r="646">
      <c r="B646" s="130"/>
    </row>
    <row r="647">
      <c r="B647" s="130"/>
    </row>
    <row r="648">
      <c r="B648" s="130"/>
    </row>
    <row r="649">
      <c r="B649" s="130"/>
    </row>
    <row r="650">
      <c r="B650" s="130"/>
    </row>
    <row r="651">
      <c r="B651" s="130"/>
    </row>
    <row r="652">
      <c r="B652" s="130"/>
    </row>
    <row r="653">
      <c r="B653" s="130"/>
    </row>
    <row r="654">
      <c r="B654" s="130"/>
    </row>
    <row r="655">
      <c r="B655" s="130"/>
    </row>
    <row r="656">
      <c r="B656" s="130"/>
    </row>
    <row r="657">
      <c r="B657" s="130"/>
    </row>
    <row r="658">
      <c r="B658" s="130"/>
    </row>
    <row r="659">
      <c r="B659" s="130"/>
    </row>
    <row r="660">
      <c r="B660" s="130"/>
    </row>
    <row r="661">
      <c r="B661" s="130"/>
    </row>
    <row r="662">
      <c r="B662" s="130"/>
    </row>
    <row r="663">
      <c r="B663" s="130"/>
    </row>
    <row r="664">
      <c r="B664" s="130"/>
    </row>
    <row r="665">
      <c r="B665" s="130"/>
    </row>
    <row r="666">
      <c r="B666" s="130"/>
    </row>
    <row r="667">
      <c r="B667" s="130"/>
    </row>
    <row r="668">
      <c r="B668" s="130"/>
    </row>
    <row r="669">
      <c r="B669" s="130"/>
    </row>
    <row r="670">
      <c r="B670" s="130"/>
    </row>
    <row r="671">
      <c r="B671" s="130"/>
    </row>
    <row r="672">
      <c r="B672" s="130"/>
    </row>
    <row r="673">
      <c r="B673" s="130"/>
    </row>
    <row r="674">
      <c r="B674" s="130"/>
    </row>
    <row r="675">
      <c r="B675" s="130"/>
    </row>
    <row r="676">
      <c r="B676" s="130"/>
    </row>
    <row r="677">
      <c r="B677" s="130"/>
    </row>
    <row r="678">
      <c r="B678" s="130"/>
    </row>
    <row r="679">
      <c r="B679" s="130"/>
    </row>
    <row r="680">
      <c r="B680" s="130"/>
    </row>
    <row r="681">
      <c r="B681" s="130"/>
    </row>
    <row r="682">
      <c r="B682" s="130"/>
    </row>
    <row r="683">
      <c r="B683" s="130"/>
    </row>
    <row r="684">
      <c r="B684" s="130"/>
    </row>
    <row r="685">
      <c r="B685" s="130"/>
    </row>
    <row r="686">
      <c r="B686" s="130"/>
    </row>
    <row r="687">
      <c r="B687" s="130"/>
    </row>
    <row r="688">
      <c r="B688" s="130"/>
    </row>
    <row r="689">
      <c r="B689" s="130"/>
    </row>
    <row r="690">
      <c r="B690" s="130"/>
    </row>
    <row r="691">
      <c r="B691" s="130"/>
    </row>
    <row r="692">
      <c r="B692" s="130"/>
    </row>
    <row r="693">
      <c r="B693" s="130"/>
    </row>
    <row r="694">
      <c r="B694" s="130"/>
    </row>
    <row r="695">
      <c r="B695" s="130"/>
    </row>
    <row r="696">
      <c r="B696" s="130"/>
    </row>
    <row r="697">
      <c r="B697" s="130"/>
    </row>
    <row r="698">
      <c r="B698" s="130"/>
    </row>
    <row r="699">
      <c r="B699" s="130"/>
    </row>
    <row r="700">
      <c r="B700" s="130"/>
    </row>
    <row r="701">
      <c r="B701" s="130"/>
    </row>
    <row r="702">
      <c r="B702" s="130"/>
    </row>
    <row r="703">
      <c r="B703" s="130"/>
    </row>
    <row r="704">
      <c r="B704" s="130"/>
    </row>
    <row r="705">
      <c r="B705" s="130"/>
    </row>
    <row r="706">
      <c r="B706" s="130"/>
    </row>
    <row r="707">
      <c r="B707" s="130"/>
    </row>
    <row r="708">
      <c r="B708" s="130"/>
    </row>
    <row r="709">
      <c r="B709" s="130"/>
    </row>
    <row r="710">
      <c r="B710" s="130"/>
    </row>
    <row r="711">
      <c r="B711" s="130"/>
    </row>
    <row r="712">
      <c r="B712" s="130"/>
    </row>
    <row r="713">
      <c r="B713" s="130"/>
    </row>
    <row r="714">
      <c r="B714" s="130"/>
    </row>
    <row r="715">
      <c r="B715" s="130"/>
    </row>
    <row r="716">
      <c r="B716" s="130"/>
    </row>
    <row r="717">
      <c r="B717" s="130"/>
    </row>
    <row r="718">
      <c r="B718" s="130"/>
    </row>
    <row r="719">
      <c r="B719" s="130"/>
    </row>
    <row r="720">
      <c r="B720" s="130"/>
    </row>
    <row r="721">
      <c r="B721" s="130"/>
    </row>
    <row r="722">
      <c r="B722" s="130"/>
    </row>
    <row r="723">
      <c r="B723" s="130"/>
    </row>
    <row r="724">
      <c r="B724" s="130"/>
    </row>
    <row r="725">
      <c r="B725" s="130"/>
    </row>
    <row r="726">
      <c r="B726" s="130"/>
    </row>
    <row r="727">
      <c r="B727" s="130"/>
    </row>
    <row r="728">
      <c r="B728" s="130"/>
    </row>
    <row r="729">
      <c r="B729" s="130"/>
    </row>
    <row r="730">
      <c r="B730" s="130"/>
    </row>
    <row r="731">
      <c r="B731" s="130"/>
    </row>
    <row r="732">
      <c r="B732" s="130"/>
    </row>
    <row r="733">
      <c r="B733" s="130"/>
    </row>
    <row r="734">
      <c r="B734" s="130"/>
    </row>
    <row r="735">
      <c r="B735" s="130"/>
    </row>
    <row r="736">
      <c r="B736" s="130"/>
    </row>
    <row r="737">
      <c r="B737" s="130"/>
    </row>
    <row r="738">
      <c r="B738" s="130"/>
    </row>
    <row r="739">
      <c r="B739" s="130"/>
    </row>
    <row r="740">
      <c r="B740" s="130"/>
    </row>
    <row r="741">
      <c r="B741" s="130"/>
    </row>
    <row r="742">
      <c r="B742" s="130"/>
    </row>
    <row r="743">
      <c r="B743" s="130"/>
    </row>
    <row r="744">
      <c r="B744" s="130"/>
    </row>
    <row r="745">
      <c r="B745" s="130"/>
    </row>
    <row r="746">
      <c r="B746" s="130"/>
    </row>
    <row r="747">
      <c r="B747" s="130"/>
    </row>
    <row r="748">
      <c r="B748" s="130"/>
    </row>
    <row r="749">
      <c r="B749" s="130"/>
    </row>
    <row r="750">
      <c r="B750" s="130"/>
    </row>
    <row r="751">
      <c r="B751" s="130"/>
    </row>
    <row r="752">
      <c r="B752" s="130"/>
    </row>
    <row r="753">
      <c r="B753" s="130"/>
    </row>
    <row r="754">
      <c r="B754" s="130"/>
    </row>
    <row r="755">
      <c r="B755" s="130"/>
    </row>
    <row r="756">
      <c r="B756" s="130"/>
    </row>
    <row r="757">
      <c r="B757" s="130"/>
    </row>
    <row r="758">
      <c r="B758" s="130"/>
    </row>
    <row r="759">
      <c r="B759" s="130"/>
    </row>
    <row r="760">
      <c r="B760" s="130"/>
    </row>
    <row r="761">
      <c r="B761" s="130"/>
    </row>
    <row r="762">
      <c r="B762" s="130"/>
    </row>
    <row r="763">
      <c r="B763" s="130"/>
    </row>
    <row r="764">
      <c r="B764" s="130"/>
    </row>
    <row r="765">
      <c r="B765" s="130"/>
    </row>
    <row r="766">
      <c r="B766" s="130"/>
    </row>
    <row r="767">
      <c r="B767" s="130"/>
    </row>
    <row r="768">
      <c r="B768" s="130"/>
    </row>
    <row r="769">
      <c r="B769" s="130"/>
    </row>
    <row r="770">
      <c r="B770" s="130"/>
    </row>
    <row r="771">
      <c r="B771" s="130"/>
    </row>
    <row r="772">
      <c r="B772" s="130"/>
    </row>
    <row r="773">
      <c r="B773" s="130"/>
    </row>
    <row r="774">
      <c r="B774" s="130"/>
    </row>
    <row r="775">
      <c r="B775" s="130"/>
    </row>
    <row r="776">
      <c r="B776" s="130"/>
    </row>
    <row r="777">
      <c r="B777" s="130"/>
    </row>
    <row r="778">
      <c r="B778" s="130"/>
    </row>
    <row r="779">
      <c r="B779" s="130"/>
    </row>
    <row r="780">
      <c r="B780" s="130"/>
    </row>
    <row r="781">
      <c r="B781" s="130"/>
    </row>
    <row r="782">
      <c r="B782" s="130"/>
    </row>
    <row r="783">
      <c r="B783" s="130"/>
    </row>
    <row r="784">
      <c r="B784" s="130"/>
    </row>
    <row r="785">
      <c r="B785" s="130"/>
    </row>
    <row r="786">
      <c r="B786" s="130"/>
    </row>
    <row r="787">
      <c r="B787" s="130"/>
    </row>
    <row r="788">
      <c r="B788" s="130"/>
    </row>
    <row r="789">
      <c r="B789" s="130"/>
    </row>
    <row r="790">
      <c r="B790" s="130"/>
    </row>
    <row r="791">
      <c r="B791" s="130"/>
    </row>
    <row r="792">
      <c r="B792" s="130"/>
    </row>
    <row r="793">
      <c r="B793" s="130"/>
    </row>
    <row r="794">
      <c r="B794" s="130"/>
    </row>
    <row r="795">
      <c r="B795" s="130"/>
    </row>
    <row r="796">
      <c r="B796" s="130"/>
    </row>
    <row r="797">
      <c r="B797" s="130"/>
    </row>
    <row r="798">
      <c r="B798" s="130"/>
    </row>
    <row r="799">
      <c r="B799" s="130"/>
    </row>
    <row r="800">
      <c r="B800" s="130"/>
    </row>
    <row r="801">
      <c r="B801" s="130"/>
    </row>
    <row r="802">
      <c r="B802" s="130"/>
    </row>
    <row r="803">
      <c r="B803" s="130"/>
    </row>
    <row r="804">
      <c r="B804" s="130"/>
    </row>
    <row r="805">
      <c r="B805" s="130"/>
    </row>
    <row r="806">
      <c r="B806" s="130"/>
    </row>
    <row r="807">
      <c r="B807" s="130"/>
    </row>
    <row r="808">
      <c r="B808" s="130"/>
    </row>
    <row r="809">
      <c r="B809" s="130"/>
    </row>
    <row r="810">
      <c r="B810" s="130"/>
    </row>
    <row r="811">
      <c r="B811" s="130"/>
    </row>
    <row r="812">
      <c r="B812" s="130"/>
    </row>
    <row r="813">
      <c r="B813" s="130"/>
    </row>
    <row r="814">
      <c r="B814" s="130"/>
    </row>
    <row r="815">
      <c r="B815" s="130"/>
    </row>
    <row r="816">
      <c r="B816" s="130"/>
    </row>
    <row r="817">
      <c r="B817" s="130"/>
    </row>
    <row r="818">
      <c r="B818" s="130"/>
    </row>
    <row r="819">
      <c r="B819" s="130"/>
    </row>
    <row r="820">
      <c r="B820" s="130"/>
    </row>
    <row r="821">
      <c r="B821" s="130"/>
    </row>
    <row r="822">
      <c r="B822" s="130"/>
    </row>
    <row r="823">
      <c r="B823" s="130"/>
    </row>
    <row r="824">
      <c r="B824" s="130"/>
    </row>
    <row r="825">
      <c r="B825" s="130"/>
    </row>
    <row r="826">
      <c r="B826" s="130"/>
    </row>
    <row r="827">
      <c r="B827" s="130"/>
    </row>
    <row r="828">
      <c r="B828" s="130"/>
    </row>
    <row r="829">
      <c r="B829" s="130"/>
    </row>
    <row r="830">
      <c r="B830" s="130"/>
    </row>
    <row r="831">
      <c r="B831" s="130"/>
    </row>
    <row r="832">
      <c r="B832" s="130"/>
    </row>
    <row r="833">
      <c r="B833" s="130"/>
    </row>
    <row r="834">
      <c r="B834" s="130"/>
    </row>
    <row r="835">
      <c r="B835" s="130"/>
    </row>
    <row r="836">
      <c r="B836" s="130"/>
    </row>
    <row r="837">
      <c r="B837" s="130"/>
    </row>
    <row r="838">
      <c r="B838" s="130"/>
    </row>
    <row r="839">
      <c r="B839" s="130"/>
    </row>
    <row r="840">
      <c r="B840" s="130"/>
    </row>
    <row r="841">
      <c r="B841" s="130"/>
    </row>
    <row r="842">
      <c r="B842" s="130"/>
    </row>
    <row r="843">
      <c r="B843" s="130"/>
    </row>
    <row r="844">
      <c r="B844" s="130"/>
    </row>
    <row r="845">
      <c r="B845" s="130"/>
    </row>
    <row r="846">
      <c r="B846" s="130"/>
    </row>
    <row r="847">
      <c r="B847" s="130"/>
    </row>
    <row r="848">
      <c r="B848" s="130"/>
    </row>
    <row r="849">
      <c r="B849" s="130"/>
    </row>
    <row r="850">
      <c r="B850" s="130"/>
    </row>
    <row r="851">
      <c r="B851" s="130"/>
    </row>
    <row r="852">
      <c r="B852" s="130"/>
    </row>
    <row r="853">
      <c r="B853" s="130"/>
    </row>
    <row r="854">
      <c r="B854" s="130"/>
    </row>
    <row r="855">
      <c r="B855" s="130"/>
    </row>
    <row r="856">
      <c r="B856" s="130"/>
    </row>
    <row r="857">
      <c r="B857" s="130"/>
    </row>
    <row r="858">
      <c r="B858" s="130"/>
    </row>
    <row r="859">
      <c r="B859" s="130"/>
    </row>
    <row r="860">
      <c r="B860" s="130"/>
    </row>
    <row r="861">
      <c r="B861" s="130"/>
    </row>
    <row r="862">
      <c r="B862" s="130"/>
    </row>
    <row r="863">
      <c r="B863" s="130"/>
    </row>
    <row r="864">
      <c r="B864" s="130"/>
    </row>
    <row r="865">
      <c r="B865" s="130"/>
    </row>
    <row r="866">
      <c r="B866" s="130"/>
    </row>
    <row r="867">
      <c r="B867" s="130"/>
    </row>
    <row r="868">
      <c r="B868" s="130"/>
    </row>
    <row r="869">
      <c r="B869" s="130"/>
    </row>
    <row r="870">
      <c r="B870" s="130"/>
    </row>
    <row r="871">
      <c r="B871" s="130"/>
    </row>
    <row r="872">
      <c r="B872" s="130"/>
    </row>
    <row r="873">
      <c r="B873" s="130"/>
    </row>
    <row r="874">
      <c r="B874" s="130"/>
    </row>
    <row r="875">
      <c r="B875" s="130"/>
    </row>
    <row r="876">
      <c r="B876" s="130"/>
    </row>
    <row r="877">
      <c r="B877" s="130"/>
    </row>
    <row r="878">
      <c r="B878" s="130"/>
    </row>
    <row r="879">
      <c r="B879" s="130"/>
    </row>
    <row r="880">
      <c r="B880" s="130"/>
    </row>
    <row r="881">
      <c r="B881" s="130"/>
    </row>
    <row r="882">
      <c r="B882" s="130"/>
    </row>
    <row r="883">
      <c r="B883" s="130"/>
    </row>
    <row r="884">
      <c r="B884" s="130"/>
    </row>
    <row r="885">
      <c r="B885" s="130"/>
    </row>
    <row r="886">
      <c r="B886" s="130"/>
    </row>
    <row r="887">
      <c r="B887" s="130"/>
    </row>
    <row r="888">
      <c r="B888" s="130"/>
    </row>
    <row r="889">
      <c r="B889" s="130"/>
    </row>
    <row r="890">
      <c r="B890" s="130"/>
    </row>
    <row r="891">
      <c r="B891" s="130"/>
    </row>
    <row r="892">
      <c r="B892" s="130"/>
    </row>
    <row r="893">
      <c r="B893" s="130"/>
    </row>
    <row r="894">
      <c r="B894" s="130"/>
    </row>
    <row r="895">
      <c r="B895" s="130"/>
    </row>
    <row r="896">
      <c r="B896" s="130"/>
    </row>
    <row r="897">
      <c r="B897" s="130"/>
    </row>
    <row r="898">
      <c r="B898" s="130"/>
    </row>
    <row r="899">
      <c r="B899" s="130"/>
    </row>
    <row r="900">
      <c r="B900" s="130"/>
    </row>
    <row r="901">
      <c r="B901" s="130"/>
    </row>
    <row r="902">
      <c r="B902" s="130"/>
    </row>
    <row r="903">
      <c r="B903" s="130"/>
    </row>
    <row r="904">
      <c r="B904" s="130"/>
    </row>
    <row r="905">
      <c r="B905" s="130"/>
    </row>
    <row r="906">
      <c r="B906" s="130"/>
    </row>
    <row r="907">
      <c r="B907" s="130"/>
    </row>
    <row r="908">
      <c r="B908" s="130"/>
    </row>
    <row r="909">
      <c r="B909" s="130"/>
    </row>
    <row r="910">
      <c r="B910" s="130"/>
    </row>
    <row r="911">
      <c r="B911" s="130"/>
    </row>
    <row r="912">
      <c r="B912" s="130"/>
    </row>
    <row r="913">
      <c r="B913" s="130"/>
    </row>
    <row r="914">
      <c r="B914" s="130"/>
    </row>
    <row r="915">
      <c r="B915" s="130"/>
    </row>
    <row r="916">
      <c r="B916" s="130"/>
    </row>
    <row r="917">
      <c r="B917" s="130"/>
    </row>
    <row r="918">
      <c r="B918" s="130"/>
    </row>
    <row r="919">
      <c r="B919" s="130"/>
    </row>
    <row r="920">
      <c r="B920" s="130"/>
    </row>
    <row r="921">
      <c r="B921" s="130"/>
    </row>
    <row r="922">
      <c r="B922" s="130"/>
    </row>
    <row r="923">
      <c r="B923" s="130"/>
    </row>
    <row r="924">
      <c r="B924" s="130"/>
    </row>
    <row r="925">
      <c r="B925" s="130"/>
    </row>
    <row r="926">
      <c r="B926" s="130"/>
    </row>
    <row r="927">
      <c r="B927" s="130"/>
    </row>
    <row r="928">
      <c r="B928" s="130"/>
    </row>
    <row r="929">
      <c r="B929" s="130"/>
    </row>
    <row r="930">
      <c r="B930" s="130"/>
    </row>
    <row r="931">
      <c r="B931" s="130"/>
    </row>
    <row r="932">
      <c r="B932" s="130"/>
    </row>
    <row r="933">
      <c r="B933" s="130"/>
    </row>
    <row r="934">
      <c r="B934" s="130"/>
    </row>
    <row r="935">
      <c r="B935" s="130"/>
    </row>
    <row r="936">
      <c r="B936" s="130"/>
    </row>
    <row r="937">
      <c r="B937" s="130"/>
    </row>
    <row r="938">
      <c r="B938" s="130"/>
    </row>
    <row r="939">
      <c r="B939" s="130"/>
    </row>
    <row r="940">
      <c r="B940" s="130"/>
    </row>
    <row r="941">
      <c r="B941" s="130"/>
    </row>
    <row r="942">
      <c r="B942" s="130"/>
    </row>
    <row r="943">
      <c r="B943" s="130"/>
    </row>
    <row r="944">
      <c r="B944" s="130"/>
    </row>
    <row r="945">
      <c r="B945" s="130"/>
    </row>
    <row r="946">
      <c r="B946" s="130"/>
    </row>
    <row r="947">
      <c r="B947" s="130"/>
    </row>
    <row r="948">
      <c r="B948" s="130"/>
    </row>
    <row r="949">
      <c r="B949" s="130"/>
    </row>
    <row r="950">
      <c r="B950" s="130"/>
    </row>
    <row r="951">
      <c r="B951" s="130"/>
    </row>
    <row r="952">
      <c r="B952" s="130"/>
    </row>
    <row r="953">
      <c r="B953" s="130"/>
    </row>
    <row r="954">
      <c r="B954" s="130"/>
    </row>
    <row r="955">
      <c r="B955" s="130"/>
    </row>
    <row r="956">
      <c r="B956" s="130"/>
    </row>
    <row r="957">
      <c r="B957" s="130"/>
    </row>
    <row r="958">
      <c r="B958" s="130"/>
    </row>
    <row r="959">
      <c r="B959" s="130"/>
    </row>
    <row r="960">
      <c r="B960" s="130"/>
    </row>
    <row r="961">
      <c r="B961" s="130"/>
    </row>
    <row r="962">
      <c r="B962" s="130"/>
    </row>
    <row r="963">
      <c r="B963" s="130"/>
    </row>
    <row r="964">
      <c r="B964" s="130"/>
    </row>
    <row r="965">
      <c r="B965" s="130"/>
    </row>
    <row r="966">
      <c r="B966" s="130"/>
    </row>
    <row r="967">
      <c r="B967" s="130"/>
    </row>
    <row r="968">
      <c r="B968" s="130"/>
    </row>
    <row r="969">
      <c r="B969" s="130"/>
    </row>
    <row r="970">
      <c r="B970" s="130"/>
    </row>
    <row r="971">
      <c r="B971" s="130"/>
    </row>
    <row r="972">
      <c r="B972" s="130"/>
    </row>
    <row r="973">
      <c r="B973" s="130"/>
    </row>
    <row r="974">
      <c r="B974" s="130"/>
    </row>
    <row r="975">
      <c r="B975" s="130"/>
    </row>
    <row r="976">
      <c r="B976" s="130"/>
    </row>
    <row r="977">
      <c r="B977" s="130"/>
    </row>
    <row r="978">
      <c r="B978" s="130"/>
    </row>
    <row r="979">
      <c r="B979" s="130"/>
    </row>
    <row r="980">
      <c r="B980" s="130"/>
    </row>
    <row r="981">
      <c r="B981" s="130"/>
    </row>
    <row r="982">
      <c r="B982" s="130"/>
    </row>
    <row r="983">
      <c r="B983" s="130"/>
    </row>
    <row r="984">
      <c r="B984" s="130"/>
    </row>
    <row r="985">
      <c r="B985" s="130"/>
    </row>
    <row r="986">
      <c r="B986" s="130"/>
    </row>
    <row r="987">
      <c r="B987" s="130"/>
    </row>
    <row r="988">
      <c r="B988" s="130"/>
    </row>
    <row r="989">
      <c r="B989" s="130"/>
    </row>
    <row r="990">
      <c r="B990" s="130"/>
    </row>
    <row r="991">
      <c r="B991" s="130"/>
    </row>
    <row r="992">
      <c r="B992" s="130"/>
    </row>
    <row r="993">
      <c r="B993" s="130"/>
    </row>
    <row r="994">
      <c r="B994" s="130"/>
    </row>
    <row r="995">
      <c r="B995" s="130"/>
    </row>
    <row r="996">
      <c r="B996" s="130"/>
    </row>
    <row r="997">
      <c r="B997" s="130"/>
    </row>
    <row r="998">
      <c r="B998" s="130"/>
    </row>
    <row r="999">
      <c r="B999" s="130"/>
    </row>
    <row r="1000">
      <c r="B1000" s="130"/>
    </row>
  </sheetData>
  <conditionalFormatting sqref="C1:C1000">
    <cfRule type="containsText" dxfId="0" priority="1" operator="containsText" text="Nothing">
      <formula>NOT(ISERROR(SEARCH(("Nothing"),(C1))))</formula>
    </cfRule>
  </conditionalFormatting>
  <hyperlinks>
    <hyperlink display="Grand Total" location="'GRAND TOTALS'!A1" ref="J1"/>
  </hyperlink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12.88"/>
    <col customWidth="1" min="2" max="2" width="26.13"/>
    <col customWidth="1" min="3" max="3" width="24.38"/>
    <col customWidth="1" min="4" max="4" width="6.63"/>
    <col customWidth="1" min="5" max="5" width="14.63"/>
    <col customWidth="1" min="6" max="6" width="11.75"/>
    <col customWidth="1" min="7" max="7" width="13.25"/>
    <col customWidth="1" min="8" max="8" width="8.5"/>
    <col customWidth="1" min="9" max="9" width="14.25"/>
  </cols>
  <sheetData>
    <row r="1">
      <c r="A1" s="97" t="s">
        <v>30</v>
      </c>
      <c r="B1" s="126" t="s">
        <v>31</v>
      </c>
      <c r="C1" s="97" t="s">
        <v>32</v>
      </c>
      <c r="D1" s="97" t="s">
        <v>33</v>
      </c>
      <c r="E1" s="98" t="s">
        <v>34</v>
      </c>
      <c r="F1" s="97" t="s">
        <v>35</v>
      </c>
      <c r="G1" s="97" t="s">
        <v>3525</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v>43804.0</v>
      </c>
      <c r="B2" s="127" t="s">
        <v>3526</v>
      </c>
      <c r="C2" s="80" t="s">
        <v>3527</v>
      </c>
      <c r="D2" s="80">
        <v>9.0</v>
      </c>
      <c r="E2" s="96">
        <v>2.39</v>
      </c>
      <c r="F2" s="96">
        <f t="shared" ref="F2:F20" si="1">MULTIPLY(D2, E2)</f>
        <v>21.51</v>
      </c>
      <c r="G2" s="80"/>
      <c r="I2" s="80">
        <f>Round(AVERAGE(H2:H1004), 2)</f>
        <v>123.69</v>
      </c>
      <c r="J2" s="123">
        <f>SUM(G2:G1004)</f>
        <v>0</v>
      </c>
      <c r="K2" s="52">
        <f>sum(D2:D1004)</f>
        <v>44</v>
      </c>
    </row>
    <row r="3">
      <c r="B3" s="120" t="s">
        <v>3528</v>
      </c>
      <c r="C3" s="128" t="s">
        <v>3529</v>
      </c>
      <c r="D3" s="80">
        <v>1.0</v>
      </c>
      <c r="E3" s="96">
        <v>3.49</v>
      </c>
      <c r="F3" s="96">
        <f t="shared" si="1"/>
        <v>3.49</v>
      </c>
      <c r="G3" s="80"/>
      <c r="I3" s="97" t="s">
        <v>44</v>
      </c>
      <c r="J3" s="105">
        <f>SUM(F2:F1004)</f>
        <v>123.69</v>
      </c>
    </row>
    <row r="4">
      <c r="B4" s="120" t="s">
        <v>3530</v>
      </c>
      <c r="C4" s="128" t="s">
        <v>3531</v>
      </c>
      <c r="D4" s="80">
        <v>4.0</v>
      </c>
      <c r="E4" s="96">
        <v>3.49</v>
      </c>
      <c r="F4" s="96">
        <f t="shared" si="1"/>
        <v>13.96</v>
      </c>
      <c r="G4" s="80"/>
      <c r="I4" s="52">
        <f>MAX(H2:H1004)</f>
        <v>123.69</v>
      </c>
      <c r="J4" s="100">
        <f>SUM(H2:H1004)</f>
        <v>123.69</v>
      </c>
    </row>
    <row r="5">
      <c r="B5" s="120" t="s">
        <v>3532</v>
      </c>
      <c r="C5" s="128" t="s">
        <v>3531</v>
      </c>
      <c r="D5" s="80">
        <v>2.0</v>
      </c>
      <c r="E5" s="96">
        <v>3.49</v>
      </c>
      <c r="F5" s="96">
        <f t="shared" si="1"/>
        <v>6.98</v>
      </c>
      <c r="G5" s="80"/>
    </row>
    <row r="6">
      <c r="B6" s="127" t="s">
        <v>3533</v>
      </c>
      <c r="C6" s="80" t="s">
        <v>3534</v>
      </c>
      <c r="D6" s="80">
        <v>2.0</v>
      </c>
      <c r="E6" s="96">
        <v>4.99</v>
      </c>
      <c r="F6" s="96">
        <f t="shared" si="1"/>
        <v>9.98</v>
      </c>
      <c r="G6" s="80"/>
    </row>
    <row r="7">
      <c r="B7" s="127" t="s">
        <v>3535</v>
      </c>
      <c r="C7" s="128" t="s">
        <v>3536</v>
      </c>
      <c r="D7" s="80">
        <v>1.0</v>
      </c>
      <c r="E7" s="96">
        <v>1.79</v>
      </c>
      <c r="F7" s="96">
        <f t="shared" si="1"/>
        <v>1.79</v>
      </c>
      <c r="G7" s="80"/>
    </row>
    <row r="8">
      <c r="B8" s="127" t="s">
        <v>3537</v>
      </c>
      <c r="C8" s="128" t="s">
        <v>3538</v>
      </c>
      <c r="D8" s="80">
        <v>3.0</v>
      </c>
      <c r="E8" s="96"/>
      <c r="F8" s="96">
        <f t="shared" si="1"/>
        <v>0</v>
      </c>
      <c r="G8" s="80"/>
    </row>
    <row r="9">
      <c r="B9" s="127" t="s">
        <v>3539</v>
      </c>
      <c r="C9" s="80" t="s">
        <v>46</v>
      </c>
      <c r="D9" s="80">
        <v>3.0</v>
      </c>
      <c r="E9" s="96">
        <v>3.49</v>
      </c>
      <c r="F9" s="96">
        <f t="shared" si="1"/>
        <v>10.47</v>
      </c>
      <c r="G9" s="80"/>
    </row>
    <row r="10">
      <c r="B10" s="127" t="s">
        <v>3540</v>
      </c>
      <c r="C10" s="129" t="s">
        <v>3541</v>
      </c>
      <c r="D10" s="80">
        <v>5.0</v>
      </c>
      <c r="E10" s="96">
        <v>2.79</v>
      </c>
      <c r="F10" s="96">
        <f t="shared" si="1"/>
        <v>13.95</v>
      </c>
      <c r="G10" s="80"/>
    </row>
    <row r="11">
      <c r="A11" s="97"/>
      <c r="B11" s="127" t="s">
        <v>3542</v>
      </c>
      <c r="C11" s="80" t="s">
        <v>3543</v>
      </c>
      <c r="D11" s="80">
        <v>2.0</v>
      </c>
      <c r="E11" s="96">
        <v>2.79</v>
      </c>
      <c r="F11" s="96">
        <f t="shared" si="1"/>
        <v>5.58</v>
      </c>
      <c r="G11" s="124"/>
    </row>
    <row r="12">
      <c r="B12" s="127" t="s">
        <v>3544</v>
      </c>
      <c r="C12" s="80" t="s">
        <v>3545</v>
      </c>
      <c r="D12" s="80">
        <v>1.0</v>
      </c>
      <c r="E12" s="96">
        <v>2.79</v>
      </c>
      <c r="F12" s="96">
        <f t="shared" si="1"/>
        <v>2.79</v>
      </c>
    </row>
    <row r="13">
      <c r="B13" s="127" t="s">
        <v>3546</v>
      </c>
      <c r="C13" s="128" t="s">
        <v>3547</v>
      </c>
      <c r="D13" s="80">
        <v>2.0</v>
      </c>
      <c r="E13" s="96">
        <v>2.79</v>
      </c>
      <c r="F13" s="96">
        <f t="shared" si="1"/>
        <v>5.58</v>
      </c>
    </row>
    <row r="14">
      <c r="B14" s="127" t="s">
        <v>3548</v>
      </c>
      <c r="C14" s="128" t="s">
        <v>3549</v>
      </c>
      <c r="D14" s="80">
        <v>1.0</v>
      </c>
      <c r="E14" s="96">
        <v>2.79</v>
      </c>
      <c r="F14" s="96">
        <f t="shared" si="1"/>
        <v>2.79</v>
      </c>
    </row>
    <row r="15">
      <c r="B15" s="127" t="s">
        <v>3550</v>
      </c>
      <c r="C15" s="80" t="s">
        <v>1983</v>
      </c>
      <c r="D15" s="80">
        <v>1.0</v>
      </c>
      <c r="E15" s="96">
        <v>2.79</v>
      </c>
      <c r="F15" s="96">
        <f t="shared" si="1"/>
        <v>2.79</v>
      </c>
    </row>
    <row r="16">
      <c r="B16" s="127" t="s">
        <v>3551</v>
      </c>
      <c r="C16" s="80" t="s">
        <v>1983</v>
      </c>
      <c r="D16" s="80">
        <v>1.0</v>
      </c>
      <c r="E16" s="96">
        <v>2.29</v>
      </c>
      <c r="F16" s="96">
        <f t="shared" si="1"/>
        <v>2.29</v>
      </c>
    </row>
    <row r="17">
      <c r="B17" s="127" t="s">
        <v>3552</v>
      </c>
      <c r="C17" s="128" t="s">
        <v>3553</v>
      </c>
      <c r="D17" s="80">
        <v>2.0</v>
      </c>
      <c r="E17" s="96">
        <v>2.79</v>
      </c>
      <c r="F17" s="96">
        <f t="shared" si="1"/>
        <v>5.58</v>
      </c>
    </row>
    <row r="18">
      <c r="B18" s="127" t="s">
        <v>3554</v>
      </c>
      <c r="C18" s="80" t="s">
        <v>46</v>
      </c>
      <c r="D18" s="80">
        <v>2.0</v>
      </c>
      <c r="E18" s="96">
        <v>3.69</v>
      </c>
      <c r="F18" s="96">
        <f t="shared" si="1"/>
        <v>7.38</v>
      </c>
    </row>
    <row r="19">
      <c r="B19" s="127" t="s">
        <v>3555</v>
      </c>
      <c r="C19" s="80" t="s">
        <v>3556</v>
      </c>
      <c r="D19" s="80">
        <v>1.0</v>
      </c>
      <c r="E19" s="96">
        <v>3.39</v>
      </c>
      <c r="F19" s="96">
        <f t="shared" si="1"/>
        <v>3.39</v>
      </c>
    </row>
    <row r="20">
      <c r="B20" s="127" t="s">
        <v>3557</v>
      </c>
      <c r="C20" s="80" t="s">
        <v>3558</v>
      </c>
      <c r="D20" s="80">
        <v>1.0</v>
      </c>
      <c r="E20" s="96">
        <v>3.39</v>
      </c>
      <c r="F20" s="96">
        <f t="shared" si="1"/>
        <v>3.39</v>
      </c>
      <c r="H20" s="105">
        <f>SUM(F2:F20)</f>
        <v>123.69</v>
      </c>
    </row>
    <row r="21">
      <c r="B21" s="130"/>
      <c r="E21" s="132"/>
    </row>
    <row r="22">
      <c r="B22" s="130"/>
      <c r="E22" s="132"/>
    </row>
    <row r="23">
      <c r="B23" s="130"/>
      <c r="E23" s="132"/>
    </row>
    <row r="24">
      <c r="B24" s="130"/>
      <c r="E24" s="132"/>
    </row>
    <row r="25">
      <c r="B25" s="130"/>
      <c r="E25" s="132"/>
    </row>
    <row r="26">
      <c r="B26" s="130"/>
      <c r="E26" s="132"/>
    </row>
    <row r="27">
      <c r="B27" s="130"/>
      <c r="E27" s="132"/>
    </row>
    <row r="28">
      <c r="B28" s="130"/>
      <c r="E28" s="132"/>
    </row>
    <row r="29">
      <c r="B29" s="130"/>
      <c r="E29" s="132"/>
    </row>
    <row r="30">
      <c r="B30" s="130"/>
      <c r="E30" s="132"/>
    </row>
    <row r="31">
      <c r="B31" s="130"/>
      <c r="E31" s="132"/>
    </row>
    <row r="32">
      <c r="B32" s="130"/>
      <c r="E32" s="132"/>
    </row>
    <row r="33">
      <c r="B33" s="130"/>
      <c r="E33" s="132"/>
    </row>
    <row r="34">
      <c r="B34" s="130"/>
      <c r="E34" s="132"/>
    </row>
    <row r="35">
      <c r="B35" s="130"/>
      <c r="E35" s="132"/>
    </row>
    <row r="36">
      <c r="B36" s="130"/>
      <c r="E36" s="132"/>
    </row>
    <row r="37">
      <c r="B37" s="130"/>
      <c r="E37" s="132"/>
    </row>
    <row r="38">
      <c r="B38" s="130"/>
      <c r="E38" s="132"/>
    </row>
    <row r="39">
      <c r="B39" s="130"/>
      <c r="E39" s="132"/>
    </row>
    <row r="40">
      <c r="B40" s="130"/>
      <c r="E40" s="132"/>
    </row>
    <row r="41">
      <c r="B41" s="130"/>
      <c r="E41" s="132"/>
    </row>
    <row r="42">
      <c r="B42" s="130"/>
      <c r="E42" s="132"/>
    </row>
    <row r="43">
      <c r="B43" s="130"/>
      <c r="E43" s="132"/>
    </row>
    <row r="44">
      <c r="B44" s="130"/>
      <c r="E44" s="132"/>
    </row>
    <row r="45">
      <c r="B45" s="130"/>
      <c r="E45" s="132"/>
    </row>
    <row r="46">
      <c r="B46" s="130"/>
      <c r="E46" s="132"/>
    </row>
    <row r="47">
      <c r="B47" s="130"/>
      <c r="E47" s="132"/>
    </row>
    <row r="48">
      <c r="B48" s="130"/>
      <c r="E48" s="132"/>
    </row>
    <row r="49">
      <c r="B49" s="130"/>
      <c r="E49" s="132"/>
    </row>
    <row r="50">
      <c r="B50" s="130"/>
      <c r="E50" s="132"/>
    </row>
    <row r="51">
      <c r="B51" s="130"/>
      <c r="E51" s="132"/>
    </row>
    <row r="52">
      <c r="B52" s="130"/>
      <c r="E52" s="132"/>
    </row>
    <row r="53">
      <c r="B53" s="130"/>
      <c r="E53" s="132"/>
    </row>
    <row r="54">
      <c r="B54" s="130"/>
      <c r="E54" s="132"/>
    </row>
    <row r="55">
      <c r="B55" s="130"/>
      <c r="E55" s="132"/>
    </row>
    <row r="56">
      <c r="B56" s="130"/>
      <c r="E56" s="132"/>
    </row>
    <row r="57">
      <c r="B57" s="130"/>
      <c r="E57" s="132"/>
    </row>
    <row r="58">
      <c r="B58" s="130"/>
      <c r="E58" s="132"/>
    </row>
    <row r="59">
      <c r="B59" s="130"/>
      <c r="E59" s="132"/>
    </row>
    <row r="60">
      <c r="B60" s="130"/>
      <c r="E60" s="132"/>
    </row>
    <row r="61">
      <c r="B61" s="130"/>
      <c r="E61" s="132"/>
    </row>
    <row r="62">
      <c r="B62" s="130"/>
      <c r="E62" s="132"/>
    </row>
    <row r="63">
      <c r="B63" s="130"/>
      <c r="E63" s="132"/>
    </row>
    <row r="64">
      <c r="B64" s="130"/>
      <c r="E64" s="132"/>
    </row>
    <row r="65">
      <c r="B65" s="130"/>
      <c r="E65" s="132"/>
    </row>
    <row r="66">
      <c r="B66" s="130"/>
      <c r="E66" s="132"/>
    </row>
    <row r="67">
      <c r="B67" s="130"/>
      <c r="E67" s="132"/>
    </row>
    <row r="68">
      <c r="B68" s="130"/>
      <c r="E68" s="132"/>
    </row>
    <row r="69">
      <c r="B69" s="130"/>
      <c r="E69" s="132"/>
    </row>
    <row r="70">
      <c r="B70" s="130"/>
      <c r="E70" s="132"/>
    </row>
    <row r="71">
      <c r="B71" s="130"/>
      <c r="E71" s="132"/>
    </row>
    <row r="72">
      <c r="B72" s="130"/>
      <c r="E72" s="132"/>
    </row>
    <row r="73">
      <c r="B73" s="130"/>
      <c r="E73" s="132"/>
    </row>
    <row r="74">
      <c r="B74" s="130"/>
      <c r="E74" s="132"/>
    </row>
    <row r="75">
      <c r="B75" s="130"/>
      <c r="E75" s="132"/>
    </row>
    <row r="76">
      <c r="B76" s="130"/>
      <c r="E76" s="132"/>
    </row>
    <row r="77">
      <c r="B77" s="130"/>
      <c r="E77" s="132"/>
    </row>
    <row r="78">
      <c r="B78" s="130"/>
      <c r="E78" s="132"/>
    </row>
    <row r="79">
      <c r="B79" s="130"/>
      <c r="E79" s="132"/>
    </row>
    <row r="80">
      <c r="B80" s="130"/>
      <c r="E80" s="132"/>
    </row>
    <row r="81">
      <c r="B81" s="130"/>
      <c r="E81" s="132"/>
    </row>
    <row r="82">
      <c r="B82" s="130"/>
      <c r="E82" s="132"/>
    </row>
    <row r="83">
      <c r="B83" s="130"/>
      <c r="E83" s="132"/>
    </row>
    <row r="84">
      <c r="B84" s="130"/>
      <c r="E84" s="132"/>
    </row>
    <row r="85">
      <c r="B85" s="130"/>
      <c r="E85" s="132"/>
    </row>
    <row r="86">
      <c r="B86" s="130"/>
      <c r="E86" s="132"/>
    </row>
    <row r="87">
      <c r="B87" s="130"/>
      <c r="E87" s="132"/>
    </row>
    <row r="88">
      <c r="B88" s="130"/>
      <c r="E88" s="132"/>
    </row>
    <row r="89">
      <c r="B89" s="130"/>
      <c r="E89" s="132"/>
    </row>
    <row r="90">
      <c r="B90" s="130"/>
      <c r="E90" s="132"/>
    </row>
    <row r="91">
      <c r="B91" s="130"/>
      <c r="E91" s="132"/>
    </row>
    <row r="92">
      <c r="B92" s="130"/>
      <c r="E92" s="132"/>
    </row>
    <row r="93">
      <c r="B93" s="130"/>
      <c r="E93" s="132"/>
    </row>
    <row r="94">
      <c r="B94" s="130"/>
      <c r="E94" s="132"/>
    </row>
    <row r="95">
      <c r="B95" s="130"/>
      <c r="E95" s="132"/>
    </row>
    <row r="96">
      <c r="B96" s="130"/>
      <c r="E96" s="132"/>
    </row>
    <row r="97">
      <c r="B97" s="130"/>
      <c r="E97" s="132"/>
    </row>
    <row r="98">
      <c r="B98" s="130"/>
      <c r="E98" s="132"/>
    </row>
    <row r="99">
      <c r="B99" s="130"/>
      <c r="E99" s="132"/>
    </row>
    <row r="100">
      <c r="B100" s="130"/>
      <c r="E100" s="132"/>
    </row>
    <row r="101">
      <c r="B101" s="130"/>
      <c r="E101" s="132"/>
    </row>
    <row r="102">
      <c r="B102" s="130"/>
      <c r="E102" s="132"/>
    </row>
    <row r="103">
      <c r="B103" s="130"/>
      <c r="E103" s="132"/>
    </row>
    <row r="104">
      <c r="B104" s="130"/>
      <c r="E104" s="132"/>
    </row>
    <row r="105">
      <c r="B105" s="130"/>
      <c r="E105" s="132"/>
    </row>
    <row r="106">
      <c r="B106" s="130"/>
      <c r="E106" s="132"/>
    </row>
    <row r="107">
      <c r="B107" s="130"/>
      <c r="E107" s="132"/>
    </row>
    <row r="108">
      <c r="B108" s="130"/>
      <c r="E108" s="132"/>
    </row>
    <row r="109">
      <c r="B109" s="130"/>
      <c r="E109" s="132"/>
    </row>
    <row r="110">
      <c r="B110" s="130"/>
      <c r="E110" s="132"/>
    </row>
    <row r="111">
      <c r="B111" s="130"/>
      <c r="E111" s="132"/>
    </row>
    <row r="112">
      <c r="B112" s="130"/>
      <c r="E112" s="132"/>
    </row>
    <row r="113">
      <c r="B113" s="130"/>
      <c r="E113" s="132"/>
    </row>
    <row r="114">
      <c r="B114" s="130"/>
      <c r="E114" s="132"/>
    </row>
    <row r="115">
      <c r="B115" s="130"/>
      <c r="E115" s="132"/>
    </row>
    <row r="116">
      <c r="B116" s="130"/>
      <c r="E116" s="132"/>
    </row>
    <row r="117">
      <c r="B117" s="130"/>
      <c r="E117" s="132"/>
    </row>
    <row r="118">
      <c r="B118" s="130"/>
      <c r="E118" s="132"/>
    </row>
    <row r="119">
      <c r="B119" s="130"/>
      <c r="E119" s="132"/>
    </row>
    <row r="120">
      <c r="B120" s="130"/>
      <c r="E120" s="132"/>
    </row>
    <row r="121">
      <c r="B121" s="130"/>
      <c r="E121" s="132"/>
    </row>
    <row r="122">
      <c r="B122" s="130"/>
      <c r="E122" s="132"/>
    </row>
    <row r="123">
      <c r="B123" s="130"/>
      <c r="E123" s="132"/>
    </row>
    <row r="124">
      <c r="B124" s="130"/>
      <c r="E124" s="132"/>
    </row>
    <row r="125">
      <c r="B125" s="130"/>
      <c r="E125" s="132"/>
    </row>
    <row r="126">
      <c r="B126" s="130"/>
      <c r="E126" s="132"/>
    </row>
    <row r="127">
      <c r="B127" s="130"/>
      <c r="E127" s="132"/>
    </row>
    <row r="128">
      <c r="B128" s="130"/>
      <c r="E128" s="132"/>
    </row>
    <row r="129">
      <c r="B129" s="130"/>
      <c r="E129" s="132"/>
    </row>
    <row r="130">
      <c r="B130" s="130"/>
      <c r="E130" s="132"/>
    </row>
    <row r="131">
      <c r="B131" s="130"/>
      <c r="E131" s="132"/>
    </row>
    <row r="132">
      <c r="B132" s="130"/>
      <c r="E132" s="132"/>
    </row>
    <row r="133">
      <c r="B133" s="130"/>
      <c r="E133" s="132"/>
    </row>
    <row r="134">
      <c r="B134" s="130"/>
      <c r="E134" s="132"/>
    </row>
    <row r="135">
      <c r="B135" s="130"/>
      <c r="E135" s="132"/>
    </row>
    <row r="136">
      <c r="B136" s="130"/>
      <c r="E136" s="132"/>
    </row>
    <row r="137">
      <c r="B137" s="130"/>
      <c r="E137" s="132"/>
    </row>
    <row r="138">
      <c r="B138" s="130"/>
      <c r="E138" s="132"/>
    </row>
    <row r="139">
      <c r="B139" s="130"/>
      <c r="E139" s="132"/>
    </row>
    <row r="140">
      <c r="B140" s="130"/>
      <c r="E140" s="132"/>
    </row>
    <row r="141">
      <c r="B141" s="130"/>
      <c r="E141" s="132"/>
    </row>
    <row r="142">
      <c r="B142" s="130"/>
      <c r="E142" s="132"/>
    </row>
    <row r="143">
      <c r="B143" s="130"/>
      <c r="E143" s="132"/>
    </row>
    <row r="144">
      <c r="B144" s="130"/>
      <c r="E144" s="132"/>
    </row>
    <row r="145">
      <c r="B145" s="130"/>
      <c r="E145" s="132"/>
    </row>
    <row r="146">
      <c r="B146" s="130"/>
      <c r="E146" s="132"/>
    </row>
    <row r="147">
      <c r="B147" s="130"/>
      <c r="E147" s="132"/>
    </row>
    <row r="148">
      <c r="B148" s="130"/>
      <c r="E148" s="132"/>
    </row>
    <row r="149">
      <c r="B149" s="130"/>
      <c r="E149" s="132"/>
    </row>
    <row r="150">
      <c r="B150" s="130"/>
      <c r="E150" s="132"/>
    </row>
    <row r="151">
      <c r="B151" s="130"/>
      <c r="E151" s="132"/>
    </row>
    <row r="152">
      <c r="B152" s="130"/>
      <c r="E152" s="132"/>
    </row>
    <row r="153">
      <c r="B153" s="130"/>
      <c r="E153" s="132"/>
    </row>
    <row r="154">
      <c r="B154" s="130"/>
      <c r="E154" s="132"/>
    </row>
    <row r="155">
      <c r="B155" s="130"/>
      <c r="E155" s="132"/>
    </row>
    <row r="156">
      <c r="B156" s="130"/>
      <c r="E156" s="132"/>
    </row>
    <row r="157">
      <c r="B157" s="130"/>
      <c r="E157" s="132"/>
    </row>
    <row r="158">
      <c r="B158" s="130"/>
      <c r="E158" s="132"/>
    </row>
    <row r="159">
      <c r="B159" s="130"/>
      <c r="E159" s="132"/>
    </row>
    <row r="160">
      <c r="B160" s="130"/>
      <c r="E160" s="132"/>
    </row>
    <row r="161">
      <c r="B161" s="130"/>
      <c r="E161" s="132"/>
    </row>
    <row r="162">
      <c r="B162" s="130"/>
      <c r="E162" s="132"/>
    </row>
    <row r="163">
      <c r="B163" s="130"/>
      <c r="E163" s="132"/>
    </row>
    <row r="164">
      <c r="B164" s="130"/>
      <c r="E164" s="132"/>
    </row>
    <row r="165">
      <c r="B165" s="130"/>
      <c r="E165" s="132"/>
    </row>
    <row r="166">
      <c r="B166" s="130"/>
      <c r="E166" s="132"/>
    </row>
    <row r="167">
      <c r="B167" s="130"/>
      <c r="E167" s="132"/>
    </row>
    <row r="168">
      <c r="B168" s="130"/>
      <c r="E168" s="132"/>
    </row>
    <row r="169">
      <c r="B169" s="130"/>
      <c r="E169" s="132"/>
    </row>
    <row r="170">
      <c r="B170" s="130"/>
      <c r="E170" s="132"/>
    </row>
    <row r="171">
      <c r="B171" s="130"/>
      <c r="E171" s="132"/>
    </row>
    <row r="172">
      <c r="B172" s="130"/>
      <c r="E172" s="132"/>
    </row>
    <row r="173">
      <c r="B173" s="130"/>
      <c r="E173" s="132"/>
    </row>
    <row r="174">
      <c r="B174" s="130"/>
      <c r="E174" s="132"/>
    </row>
    <row r="175">
      <c r="B175" s="130"/>
      <c r="E175" s="132"/>
    </row>
    <row r="176">
      <c r="B176" s="130"/>
      <c r="E176" s="132"/>
    </row>
    <row r="177">
      <c r="B177" s="130"/>
      <c r="E177" s="132"/>
    </row>
    <row r="178">
      <c r="B178" s="130"/>
      <c r="E178" s="132"/>
    </row>
    <row r="179">
      <c r="B179" s="130"/>
      <c r="E179" s="132"/>
    </row>
    <row r="180">
      <c r="B180" s="130"/>
      <c r="E180" s="132"/>
    </row>
    <row r="181">
      <c r="B181" s="130"/>
      <c r="E181" s="132"/>
    </row>
    <row r="182">
      <c r="B182" s="130"/>
      <c r="E182" s="132"/>
    </row>
    <row r="183">
      <c r="B183" s="130"/>
      <c r="E183" s="132"/>
    </row>
    <row r="184">
      <c r="B184" s="130"/>
      <c r="E184" s="132"/>
    </row>
    <row r="185">
      <c r="B185" s="130"/>
      <c r="E185" s="132"/>
    </row>
    <row r="186">
      <c r="B186" s="130"/>
      <c r="E186" s="132"/>
    </row>
    <row r="187">
      <c r="B187" s="130"/>
      <c r="E187" s="132"/>
    </row>
    <row r="188">
      <c r="B188" s="130"/>
      <c r="E188" s="132"/>
    </row>
    <row r="189">
      <c r="B189" s="130"/>
      <c r="E189" s="132"/>
    </row>
    <row r="190">
      <c r="B190" s="130"/>
      <c r="E190" s="132"/>
    </row>
    <row r="191">
      <c r="B191" s="130"/>
      <c r="E191" s="132"/>
    </row>
    <row r="192">
      <c r="B192" s="130"/>
      <c r="E192" s="132"/>
    </row>
    <row r="193">
      <c r="B193" s="130"/>
      <c r="E193" s="132"/>
    </row>
    <row r="194">
      <c r="B194" s="130"/>
      <c r="E194" s="132"/>
    </row>
    <row r="195">
      <c r="B195" s="130"/>
      <c r="E195" s="132"/>
    </row>
    <row r="196">
      <c r="B196" s="130"/>
      <c r="E196" s="132"/>
    </row>
    <row r="197">
      <c r="B197" s="130"/>
      <c r="E197" s="132"/>
    </row>
    <row r="198">
      <c r="B198" s="130"/>
      <c r="E198" s="132"/>
    </row>
    <row r="199">
      <c r="B199" s="130"/>
      <c r="E199" s="132"/>
    </row>
    <row r="200">
      <c r="B200" s="130"/>
      <c r="E200" s="132"/>
    </row>
    <row r="201">
      <c r="B201" s="130"/>
      <c r="E201" s="132"/>
    </row>
    <row r="202">
      <c r="B202" s="130"/>
      <c r="E202" s="132"/>
    </row>
    <row r="203">
      <c r="B203" s="130"/>
      <c r="E203" s="132"/>
    </row>
    <row r="204">
      <c r="B204" s="130"/>
      <c r="E204" s="132"/>
    </row>
    <row r="205">
      <c r="B205" s="130"/>
      <c r="E205" s="132"/>
    </row>
    <row r="206">
      <c r="B206" s="130"/>
      <c r="E206" s="132"/>
    </row>
    <row r="207">
      <c r="B207" s="130"/>
      <c r="E207" s="132"/>
    </row>
    <row r="208">
      <c r="B208" s="130"/>
      <c r="E208" s="132"/>
    </row>
    <row r="209">
      <c r="B209" s="130"/>
      <c r="E209" s="132"/>
    </row>
    <row r="210">
      <c r="B210" s="130"/>
      <c r="E210" s="132"/>
    </row>
    <row r="211">
      <c r="B211" s="130"/>
      <c r="E211" s="132"/>
    </row>
    <row r="212">
      <c r="B212" s="130"/>
      <c r="E212" s="132"/>
    </row>
    <row r="213">
      <c r="B213" s="130"/>
      <c r="E213" s="132"/>
    </row>
    <row r="214">
      <c r="B214" s="130"/>
      <c r="E214" s="132"/>
    </row>
    <row r="215">
      <c r="B215" s="130"/>
      <c r="E215" s="132"/>
    </row>
    <row r="216">
      <c r="B216" s="130"/>
      <c r="E216" s="132"/>
    </row>
    <row r="217">
      <c r="B217" s="130"/>
      <c r="E217" s="132"/>
    </row>
    <row r="218">
      <c r="B218" s="130"/>
      <c r="E218" s="132"/>
    </row>
    <row r="219">
      <c r="B219" s="130"/>
      <c r="E219" s="132"/>
    </row>
    <row r="220">
      <c r="B220" s="130"/>
      <c r="E220" s="132"/>
    </row>
    <row r="221">
      <c r="B221" s="130"/>
      <c r="E221" s="132"/>
    </row>
    <row r="222">
      <c r="B222" s="130"/>
      <c r="E222" s="132"/>
    </row>
    <row r="223">
      <c r="B223" s="130"/>
      <c r="E223" s="132"/>
    </row>
    <row r="224">
      <c r="B224" s="130"/>
      <c r="E224" s="132"/>
    </row>
    <row r="225">
      <c r="B225" s="130"/>
      <c r="E225" s="132"/>
    </row>
    <row r="226">
      <c r="B226" s="130"/>
      <c r="E226" s="132"/>
    </row>
    <row r="227">
      <c r="B227" s="130"/>
      <c r="E227" s="132"/>
    </row>
    <row r="228">
      <c r="B228" s="130"/>
      <c r="E228" s="132"/>
    </row>
    <row r="229">
      <c r="B229" s="130"/>
      <c r="E229" s="132"/>
    </row>
    <row r="230">
      <c r="B230" s="130"/>
      <c r="E230" s="132"/>
    </row>
    <row r="231">
      <c r="B231" s="130"/>
      <c r="E231" s="132"/>
    </row>
    <row r="232">
      <c r="B232" s="130"/>
      <c r="E232" s="132"/>
    </row>
    <row r="233">
      <c r="B233" s="130"/>
      <c r="E233" s="132"/>
    </row>
    <row r="234">
      <c r="B234" s="130"/>
      <c r="E234" s="132"/>
    </row>
    <row r="235">
      <c r="B235" s="130"/>
      <c r="E235" s="132"/>
    </row>
    <row r="236">
      <c r="B236" s="130"/>
      <c r="E236" s="132"/>
    </row>
    <row r="237">
      <c r="B237" s="130"/>
      <c r="E237" s="132"/>
    </row>
    <row r="238">
      <c r="B238" s="130"/>
      <c r="E238" s="132"/>
    </row>
    <row r="239">
      <c r="B239" s="130"/>
      <c r="E239" s="132"/>
    </row>
    <row r="240">
      <c r="B240" s="130"/>
      <c r="E240" s="132"/>
    </row>
    <row r="241">
      <c r="B241" s="130"/>
      <c r="E241" s="132"/>
    </row>
    <row r="242">
      <c r="B242" s="130"/>
      <c r="E242" s="132"/>
    </row>
    <row r="243">
      <c r="B243" s="130"/>
      <c r="E243" s="132"/>
    </row>
    <row r="244">
      <c r="B244" s="130"/>
      <c r="E244" s="132"/>
    </row>
    <row r="245">
      <c r="B245" s="130"/>
      <c r="E245" s="132"/>
    </row>
    <row r="246">
      <c r="B246" s="130"/>
      <c r="E246" s="132"/>
    </row>
    <row r="247">
      <c r="B247" s="130"/>
      <c r="E247" s="132"/>
    </row>
    <row r="248">
      <c r="B248" s="130"/>
      <c r="E248" s="132"/>
    </row>
    <row r="249">
      <c r="B249" s="130"/>
      <c r="E249" s="132"/>
    </row>
    <row r="250">
      <c r="B250" s="130"/>
      <c r="E250" s="132"/>
    </row>
    <row r="251">
      <c r="B251" s="130"/>
      <c r="E251" s="132"/>
    </row>
    <row r="252">
      <c r="B252" s="130"/>
      <c r="E252" s="132"/>
    </row>
    <row r="253">
      <c r="B253" s="130"/>
      <c r="E253" s="132"/>
    </row>
    <row r="254">
      <c r="B254" s="130"/>
      <c r="E254" s="132"/>
    </row>
    <row r="255">
      <c r="B255" s="130"/>
      <c r="E255" s="132"/>
    </row>
    <row r="256">
      <c r="B256" s="130"/>
      <c r="E256" s="132"/>
    </row>
    <row r="257">
      <c r="B257" s="130"/>
      <c r="E257" s="132"/>
    </row>
    <row r="258">
      <c r="B258" s="130"/>
      <c r="E258" s="132"/>
    </row>
    <row r="259">
      <c r="B259" s="130"/>
      <c r="E259" s="132"/>
    </row>
    <row r="260">
      <c r="B260" s="130"/>
      <c r="E260" s="132"/>
    </row>
    <row r="261">
      <c r="B261" s="130"/>
      <c r="E261" s="132"/>
    </row>
    <row r="262">
      <c r="B262" s="130"/>
      <c r="E262" s="132"/>
    </row>
    <row r="263">
      <c r="B263" s="130"/>
      <c r="E263" s="132"/>
    </row>
    <row r="264">
      <c r="B264" s="130"/>
      <c r="E264" s="132"/>
    </row>
    <row r="265">
      <c r="B265" s="130"/>
      <c r="E265" s="132"/>
    </row>
    <row r="266">
      <c r="B266" s="130"/>
      <c r="E266" s="132"/>
    </row>
    <row r="267">
      <c r="B267" s="130"/>
      <c r="E267" s="132"/>
    </row>
    <row r="268">
      <c r="B268" s="130"/>
      <c r="E268" s="132"/>
    </row>
    <row r="269">
      <c r="B269" s="130"/>
      <c r="E269" s="132"/>
    </row>
    <row r="270">
      <c r="B270" s="130"/>
      <c r="E270" s="132"/>
    </row>
    <row r="271">
      <c r="B271" s="130"/>
      <c r="E271" s="132"/>
    </row>
    <row r="272">
      <c r="B272" s="130"/>
      <c r="E272" s="132"/>
    </row>
    <row r="273">
      <c r="B273" s="130"/>
      <c r="E273" s="132"/>
    </row>
    <row r="274">
      <c r="B274" s="130"/>
      <c r="E274" s="132"/>
    </row>
    <row r="275">
      <c r="B275" s="130"/>
      <c r="E275" s="132"/>
    </row>
    <row r="276">
      <c r="B276" s="130"/>
      <c r="E276" s="132"/>
    </row>
    <row r="277">
      <c r="B277" s="130"/>
      <c r="E277" s="132"/>
    </row>
    <row r="278">
      <c r="B278" s="130"/>
      <c r="E278" s="132"/>
    </row>
    <row r="279">
      <c r="B279" s="130"/>
      <c r="E279" s="132"/>
    </row>
    <row r="280">
      <c r="B280" s="130"/>
      <c r="E280" s="132"/>
    </row>
    <row r="281">
      <c r="B281" s="130"/>
      <c r="E281" s="132"/>
    </row>
    <row r="282">
      <c r="B282" s="130"/>
      <c r="E282" s="132"/>
    </row>
    <row r="283">
      <c r="B283" s="130"/>
      <c r="E283" s="132"/>
    </row>
    <row r="284">
      <c r="B284" s="130"/>
      <c r="E284" s="132"/>
    </row>
    <row r="285">
      <c r="B285" s="130"/>
      <c r="E285" s="132"/>
    </row>
    <row r="286">
      <c r="B286" s="130"/>
      <c r="E286" s="132"/>
    </row>
    <row r="287">
      <c r="B287" s="130"/>
      <c r="E287" s="132"/>
    </row>
    <row r="288">
      <c r="B288" s="130"/>
      <c r="E288" s="132"/>
    </row>
    <row r="289">
      <c r="B289" s="130"/>
      <c r="E289" s="132"/>
    </row>
    <row r="290">
      <c r="B290" s="130"/>
      <c r="E290" s="132"/>
    </row>
    <row r="291">
      <c r="B291" s="130"/>
      <c r="E291" s="132"/>
    </row>
    <row r="292">
      <c r="B292" s="130"/>
      <c r="E292" s="132"/>
    </row>
    <row r="293">
      <c r="B293" s="130"/>
      <c r="E293" s="132"/>
    </row>
    <row r="294">
      <c r="B294" s="130"/>
      <c r="E294" s="132"/>
    </row>
    <row r="295">
      <c r="B295" s="130"/>
      <c r="E295" s="132"/>
    </row>
    <row r="296">
      <c r="B296" s="130"/>
      <c r="E296" s="132"/>
    </row>
    <row r="297">
      <c r="B297" s="130"/>
      <c r="E297" s="132"/>
    </row>
    <row r="298">
      <c r="B298" s="130"/>
      <c r="E298" s="132"/>
    </row>
    <row r="299">
      <c r="B299" s="130"/>
      <c r="E299" s="132"/>
    </row>
    <row r="300">
      <c r="B300" s="130"/>
      <c r="E300" s="132"/>
    </row>
    <row r="301">
      <c r="B301" s="130"/>
      <c r="E301" s="132"/>
    </row>
    <row r="302">
      <c r="B302" s="130"/>
      <c r="E302" s="132"/>
    </row>
    <row r="303">
      <c r="B303" s="130"/>
      <c r="E303" s="132"/>
    </row>
    <row r="304">
      <c r="B304" s="130"/>
      <c r="E304" s="132"/>
    </row>
    <row r="305">
      <c r="B305" s="130"/>
      <c r="E305" s="132"/>
    </row>
    <row r="306">
      <c r="B306" s="130"/>
      <c r="E306" s="132"/>
    </row>
    <row r="307">
      <c r="B307" s="130"/>
      <c r="E307" s="132"/>
    </row>
    <row r="308">
      <c r="B308" s="130"/>
      <c r="E308" s="132"/>
    </row>
    <row r="309">
      <c r="B309" s="130"/>
      <c r="E309" s="132"/>
    </row>
    <row r="310">
      <c r="B310" s="130"/>
      <c r="E310" s="132"/>
    </row>
    <row r="311">
      <c r="B311" s="130"/>
      <c r="E311" s="132"/>
    </row>
    <row r="312">
      <c r="B312" s="130"/>
      <c r="E312" s="132"/>
    </row>
    <row r="313">
      <c r="B313" s="130"/>
      <c r="E313" s="132"/>
    </row>
    <row r="314">
      <c r="B314" s="130"/>
      <c r="E314" s="132"/>
    </row>
    <row r="315">
      <c r="B315" s="130"/>
      <c r="E315" s="132"/>
    </row>
    <row r="316">
      <c r="B316" s="130"/>
      <c r="E316" s="132"/>
    </row>
    <row r="317">
      <c r="B317" s="130"/>
      <c r="E317" s="132"/>
    </row>
    <row r="318">
      <c r="B318" s="130"/>
      <c r="E318" s="132"/>
    </row>
    <row r="319">
      <c r="B319" s="130"/>
      <c r="E319" s="132"/>
    </row>
    <row r="320">
      <c r="B320" s="130"/>
      <c r="E320" s="132"/>
    </row>
    <row r="321">
      <c r="B321" s="130"/>
      <c r="E321" s="132"/>
    </row>
    <row r="322">
      <c r="B322" s="130"/>
      <c r="E322" s="132"/>
    </row>
    <row r="323">
      <c r="B323" s="130"/>
      <c r="E323" s="132"/>
    </row>
    <row r="324">
      <c r="B324" s="130"/>
      <c r="E324" s="132"/>
    </row>
    <row r="325">
      <c r="B325" s="130"/>
      <c r="E325" s="132"/>
    </row>
    <row r="326">
      <c r="B326" s="130"/>
      <c r="E326" s="132"/>
    </row>
    <row r="327">
      <c r="B327" s="130"/>
      <c r="E327" s="132"/>
    </row>
    <row r="328">
      <c r="B328" s="130"/>
      <c r="E328" s="132"/>
    </row>
    <row r="329">
      <c r="B329" s="130"/>
      <c r="E329" s="132"/>
    </row>
    <row r="330">
      <c r="B330" s="130"/>
      <c r="E330" s="132"/>
    </row>
    <row r="331">
      <c r="B331" s="130"/>
      <c r="E331" s="132"/>
    </row>
    <row r="332">
      <c r="B332" s="130"/>
      <c r="E332" s="132"/>
    </row>
    <row r="333">
      <c r="B333" s="130"/>
      <c r="E333" s="132"/>
    </row>
    <row r="334">
      <c r="B334" s="130"/>
      <c r="E334" s="132"/>
    </row>
    <row r="335">
      <c r="B335" s="130"/>
      <c r="E335" s="132"/>
    </row>
    <row r="336">
      <c r="B336" s="130"/>
      <c r="E336" s="132"/>
    </row>
    <row r="337">
      <c r="B337" s="130"/>
      <c r="E337" s="132"/>
    </row>
    <row r="338">
      <c r="B338" s="130"/>
      <c r="E338" s="132"/>
    </row>
    <row r="339">
      <c r="B339" s="130"/>
      <c r="E339" s="132"/>
    </row>
    <row r="340">
      <c r="B340" s="130"/>
      <c r="E340" s="132"/>
    </row>
    <row r="341">
      <c r="B341" s="130"/>
      <c r="E341" s="132"/>
    </row>
    <row r="342">
      <c r="B342" s="130"/>
      <c r="E342" s="132"/>
    </row>
    <row r="343">
      <c r="B343" s="130"/>
      <c r="E343" s="132"/>
    </row>
    <row r="344">
      <c r="B344" s="130"/>
      <c r="E344" s="132"/>
    </row>
    <row r="345">
      <c r="B345" s="130"/>
      <c r="E345" s="132"/>
    </row>
    <row r="346">
      <c r="B346" s="130"/>
      <c r="E346" s="132"/>
    </row>
    <row r="347">
      <c r="B347" s="130"/>
      <c r="E347" s="132"/>
    </row>
    <row r="348">
      <c r="B348" s="130"/>
      <c r="E348" s="132"/>
    </row>
    <row r="349">
      <c r="B349" s="130"/>
      <c r="E349" s="132"/>
    </row>
    <row r="350">
      <c r="B350" s="130"/>
      <c r="E350" s="132"/>
    </row>
    <row r="351">
      <c r="B351" s="130"/>
      <c r="E351" s="132"/>
    </row>
    <row r="352">
      <c r="B352" s="130"/>
      <c r="E352" s="132"/>
    </row>
    <row r="353">
      <c r="B353" s="130"/>
      <c r="E353" s="132"/>
    </row>
    <row r="354">
      <c r="B354" s="130"/>
      <c r="E354" s="132"/>
    </row>
    <row r="355">
      <c r="B355" s="130"/>
      <c r="E355" s="132"/>
    </row>
    <row r="356">
      <c r="B356" s="130"/>
      <c r="E356" s="132"/>
    </row>
    <row r="357">
      <c r="B357" s="130"/>
      <c r="E357" s="132"/>
    </row>
    <row r="358">
      <c r="B358" s="130"/>
      <c r="E358" s="132"/>
    </row>
    <row r="359">
      <c r="B359" s="130"/>
      <c r="E359" s="132"/>
    </row>
    <row r="360">
      <c r="B360" s="130"/>
      <c r="E360" s="132"/>
    </row>
    <row r="361">
      <c r="B361" s="130"/>
      <c r="E361" s="132"/>
    </row>
    <row r="362">
      <c r="B362" s="130"/>
      <c r="E362" s="132"/>
    </row>
    <row r="363">
      <c r="B363" s="130"/>
      <c r="E363" s="132"/>
    </row>
    <row r="364">
      <c r="B364" s="130"/>
      <c r="E364" s="132"/>
    </row>
    <row r="365">
      <c r="B365" s="130"/>
      <c r="E365" s="132"/>
    </row>
    <row r="366">
      <c r="B366" s="130"/>
      <c r="E366" s="132"/>
    </row>
    <row r="367">
      <c r="B367" s="130"/>
      <c r="E367" s="132"/>
    </row>
    <row r="368">
      <c r="B368" s="130"/>
      <c r="E368" s="132"/>
    </row>
    <row r="369">
      <c r="B369" s="130"/>
      <c r="E369" s="132"/>
    </row>
    <row r="370">
      <c r="B370" s="130"/>
      <c r="E370" s="132"/>
    </row>
    <row r="371">
      <c r="B371" s="130"/>
      <c r="E371" s="132"/>
    </row>
    <row r="372">
      <c r="B372" s="130"/>
      <c r="E372" s="132"/>
    </row>
    <row r="373">
      <c r="B373" s="130"/>
      <c r="E373" s="132"/>
    </row>
    <row r="374">
      <c r="B374" s="130"/>
      <c r="E374" s="132"/>
    </row>
    <row r="375">
      <c r="B375" s="130"/>
      <c r="E375" s="132"/>
    </row>
    <row r="376">
      <c r="B376" s="130"/>
      <c r="E376" s="132"/>
    </row>
    <row r="377">
      <c r="B377" s="130"/>
      <c r="E377" s="132"/>
    </row>
    <row r="378">
      <c r="B378" s="130"/>
      <c r="E378" s="132"/>
    </row>
    <row r="379">
      <c r="B379" s="130"/>
      <c r="E379" s="132"/>
    </row>
    <row r="380">
      <c r="B380" s="130"/>
      <c r="E380" s="132"/>
    </row>
    <row r="381">
      <c r="B381" s="130"/>
      <c r="E381" s="132"/>
    </row>
    <row r="382">
      <c r="B382" s="130"/>
      <c r="E382" s="132"/>
    </row>
    <row r="383">
      <c r="B383" s="130"/>
      <c r="E383" s="132"/>
    </row>
    <row r="384">
      <c r="B384" s="130"/>
      <c r="E384" s="132"/>
    </row>
    <row r="385">
      <c r="B385" s="130"/>
      <c r="E385" s="132"/>
    </row>
    <row r="386">
      <c r="B386" s="130"/>
      <c r="E386" s="132"/>
    </row>
    <row r="387">
      <c r="B387" s="130"/>
      <c r="E387" s="132"/>
    </row>
    <row r="388">
      <c r="B388" s="130"/>
      <c r="E388" s="132"/>
    </row>
    <row r="389">
      <c r="B389" s="130"/>
      <c r="E389" s="132"/>
    </row>
    <row r="390">
      <c r="B390" s="130"/>
      <c r="E390" s="132"/>
    </row>
    <row r="391">
      <c r="B391" s="130"/>
      <c r="E391" s="132"/>
    </row>
    <row r="392">
      <c r="B392" s="130"/>
      <c r="E392" s="132"/>
    </row>
    <row r="393">
      <c r="B393" s="130"/>
      <c r="E393" s="132"/>
    </row>
    <row r="394">
      <c r="B394" s="130"/>
      <c r="E394" s="132"/>
    </row>
    <row r="395">
      <c r="B395" s="130"/>
      <c r="E395" s="132"/>
    </row>
    <row r="396">
      <c r="B396" s="130"/>
      <c r="E396" s="132"/>
    </row>
    <row r="397">
      <c r="B397" s="130"/>
      <c r="E397" s="132"/>
    </row>
    <row r="398">
      <c r="B398" s="130"/>
      <c r="E398" s="132"/>
    </row>
    <row r="399">
      <c r="B399" s="130"/>
      <c r="E399" s="132"/>
    </row>
    <row r="400">
      <c r="B400" s="130"/>
      <c r="E400" s="132"/>
    </row>
    <row r="401">
      <c r="B401" s="130"/>
      <c r="E401" s="132"/>
    </row>
    <row r="402">
      <c r="B402" s="130"/>
      <c r="E402" s="132"/>
    </row>
    <row r="403">
      <c r="B403" s="130"/>
      <c r="E403" s="132"/>
    </row>
    <row r="404">
      <c r="B404" s="130"/>
      <c r="E404" s="132"/>
    </row>
    <row r="405">
      <c r="B405" s="130"/>
      <c r="E405" s="132"/>
    </row>
    <row r="406">
      <c r="B406" s="130"/>
      <c r="E406" s="132"/>
    </row>
    <row r="407">
      <c r="B407" s="130"/>
      <c r="E407" s="132"/>
    </row>
    <row r="408">
      <c r="B408" s="130"/>
      <c r="E408" s="132"/>
    </row>
    <row r="409">
      <c r="B409" s="130"/>
      <c r="E409" s="132"/>
    </row>
    <row r="410">
      <c r="B410" s="130"/>
      <c r="E410" s="132"/>
    </row>
    <row r="411">
      <c r="B411" s="130"/>
      <c r="E411" s="132"/>
    </row>
    <row r="412">
      <c r="B412" s="130"/>
      <c r="E412" s="132"/>
    </row>
    <row r="413">
      <c r="B413" s="130"/>
      <c r="E413" s="132"/>
    </row>
    <row r="414">
      <c r="B414" s="130"/>
      <c r="E414" s="132"/>
    </row>
    <row r="415">
      <c r="B415" s="130"/>
      <c r="E415" s="132"/>
    </row>
    <row r="416">
      <c r="B416" s="130"/>
      <c r="E416" s="132"/>
    </row>
    <row r="417">
      <c r="B417" s="130"/>
      <c r="E417" s="132"/>
    </row>
    <row r="418">
      <c r="B418" s="130"/>
      <c r="E418" s="132"/>
    </row>
    <row r="419">
      <c r="B419" s="130"/>
      <c r="E419" s="132"/>
    </row>
    <row r="420">
      <c r="B420" s="130"/>
      <c r="E420" s="132"/>
    </row>
    <row r="421">
      <c r="B421" s="130"/>
      <c r="E421" s="132"/>
    </row>
    <row r="422">
      <c r="B422" s="130"/>
      <c r="E422" s="132"/>
    </row>
    <row r="423">
      <c r="B423" s="130"/>
      <c r="E423" s="132"/>
    </row>
    <row r="424">
      <c r="B424" s="130"/>
      <c r="E424" s="132"/>
    </row>
    <row r="425">
      <c r="B425" s="130"/>
      <c r="E425" s="132"/>
    </row>
    <row r="426">
      <c r="B426" s="130"/>
      <c r="E426" s="132"/>
    </row>
    <row r="427">
      <c r="B427" s="130"/>
      <c r="E427" s="132"/>
    </row>
    <row r="428">
      <c r="B428" s="130"/>
      <c r="E428" s="132"/>
    </row>
    <row r="429">
      <c r="B429" s="130"/>
      <c r="E429" s="132"/>
    </row>
    <row r="430">
      <c r="B430" s="130"/>
      <c r="E430" s="132"/>
    </row>
    <row r="431">
      <c r="B431" s="130"/>
      <c r="E431" s="132"/>
    </row>
    <row r="432">
      <c r="B432" s="130"/>
      <c r="E432" s="132"/>
    </row>
    <row r="433">
      <c r="B433" s="130"/>
      <c r="E433" s="132"/>
    </row>
    <row r="434">
      <c r="B434" s="130"/>
      <c r="E434" s="132"/>
    </row>
    <row r="435">
      <c r="B435" s="130"/>
      <c r="E435" s="132"/>
    </row>
    <row r="436">
      <c r="B436" s="130"/>
      <c r="E436" s="132"/>
    </row>
    <row r="437">
      <c r="B437" s="130"/>
      <c r="E437" s="132"/>
    </row>
    <row r="438">
      <c r="B438" s="130"/>
      <c r="E438" s="132"/>
    </row>
    <row r="439">
      <c r="B439" s="130"/>
      <c r="E439" s="132"/>
    </row>
    <row r="440">
      <c r="B440" s="130"/>
      <c r="E440" s="132"/>
    </row>
    <row r="441">
      <c r="B441" s="130"/>
      <c r="E441" s="132"/>
    </row>
    <row r="442">
      <c r="B442" s="130"/>
      <c r="E442" s="132"/>
    </row>
    <row r="443">
      <c r="B443" s="130"/>
      <c r="E443" s="132"/>
    </row>
    <row r="444">
      <c r="B444" s="130"/>
      <c r="E444" s="132"/>
    </row>
    <row r="445">
      <c r="B445" s="130"/>
      <c r="E445" s="132"/>
    </row>
    <row r="446">
      <c r="B446" s="130"/>
      <c r="E446" s="132"/>
    </row>
    <row r="447">
      <c r="B447" s="130"/>
      <c r="E447" s="132"/>
    </row>
    <row r="448">
      <c r="B448" s="130"/>
      <c r="E448" s="132"/>
    </row>
    <row r="449">
      <c r="B449" s="130"/>
      <c r="E449" s="132"/>
    </row>
    <row r="450">
      <c r="B450" s="130"/>
      <c r="E450" s="132"/>
    </row>
    <row r="451">
      <c r="B451" s="130"/>
      <c r="E451" s="132"/>
    </row>
    <row r="452">
      <c r="B452" s="130"/>
      <c r="E452" s="132"/>
    </row>
    <row r="453">
      <c r="B453" s="130"/>
      <c r="E453" s="132"/>
    </row>
    <row r="454">
      <c r="B454" s="130"/>
      <c r="E454" s="132"/>
    </row>
    <row r="455">
      <c r="B455" s="130"/>
      <c r="E455" s="132"/>
    </row>
    <row r="456">
      <c r="B456" s="130"/>
      <c r="E456" s="132"/>
    </row>
    <row r="457">
      <c r="B457" s="130"/>
      <c r="E457" s="132"/>
    </row>
    <row r="458">
      <c r="B458" s="130"/>
      <c r="E458" s="132"/>
    </row>
    <row r="459">
      <c r="B459" s="130"/>
      <c r="E459" s="132"/>
    </row>
    <row r="460">
      <c r="B460" s="130"/>
      <c r="E460" s="132"/>
    </row>
    <row r="461">
      <c r="B461" s="130"/>
      <c r="E461" s="132"/>
    </row>
    <row r="462">
      <c r="B462" s="130"/>
      <c r="E462" s="132"/>
    </row>
    <row r="463">
      <c r="B463" s="130"/>
      <c r="E463" s="132"/>
    </row>
    <row r="464">
      <c r="B464" s="130"/>
      <c r="E464" s="132"/>
    </row>
    <row r="465">
      <c r="B465" s="130"/>
      <c r="E465" s="132"/>
    </row>
    <row r="466">
      <c r="B466" s="130"/>
      <c r="E466" s="132"/>
    </row>
    <row r="467">
      <c r="B467" s="130"/>
      <c r="E467" s="132"/>
    </row>
    <row r="468">
      <c r="B468" s="130"/>
      <c r="E468" s="132"/>
    </row>
    <row r="469">
      <c r="B469" s="130"/>
      <c r="E469" s="132"/>
    </row>
    <row r="470">
      <c r="B470" s="130"/>
      <c r="E470" s="132"/>
    </row>
    <row r="471">
      <c r="B471" s="130"/>
      <c r="E471" s="132"/>
    </row>
    <row r="472">
      <c r="B472" s="130"/>
      <c r="E472" s="132"/>
    </row>
    <row r="473">
      <c r="B473" s="130"/>
      <c r="E473" s="132"/>
    </row>
    <row r="474">
      <c r="B474" s="130"/>
      <c r="E474" s="132"/>
    </row>
    <row r="475">
      <c r="B475" s="130"/>
      <c r="E475" s="132"/>
    </row>
    <row r="476">
      <c r="B476" s="130"/>
      <c r="E476" s="132"/>
    </row>
    <row r="477">
      <c r="B477" s="130"/>
      <c r="E477" s="132"/>
    </row>
    <row r="478">
      <c r="B478" s="130"/>
      <c r="E478" s="132"/>
    </row>
    <row r="479">
      <c r="B479" s="130"/>
      <c r="E479" s="132"/>
    </row>
    <row r="480">
      <c r="B480" s="130"/>
      <c r="E480" s="132"/>
    </row>
    <row r="481">
      <c r="B481" s="130"/>
      <c r="E481" s="132"/>
    </row>
    <row r="482">
      <c r="B482" s="130"/>
      <c r="E482" s="132"/>
    </row>
    <row r="483">
      <c r="B483" s="130"/>
      <c r="E483" s="132"/>
    </row>
    <row r="484">
      <c r="B484" s="130"/>
      <c r="E484" s="132"/>
    </row>
    <row r="485">
      <c r="B485" s="130"/>
      <c r="E485" s="132"/>
    </row>
    <row r="486">
      <c r="B486" s="130"/>
      <c r="E486" s="132"/>
    </row>
    <row r="487">
      <c r="B487" s="130"/>
      <c r="E487" s="132"/>
    </row>
    <row r="488">
      <c r="B488" s="130"/>
      <c r="E488" s="132"/>
    </row>
    <row r="489">
      <c r="B489" s="130"/>
      <c r="E489" s="132"/>
    </row>
    <row r="490">
      <c r="B490" s="130"/>
      <c r="E490" s="132"/>
    </row>
    <row r="491">
      <c r="B491" s="130"/>
      <c r="E491" s="132"/>
    </row>
    <row r="492">
      <c r="B492" s="130"/>
      <c r="E492" s="132"/>
    </row>
    <row r="493">
      <c r="B493" s="130"/>
      <c r="E493" s="132"/>
    </row>
    <row r="494">
      <c r="B494" s="130"/>
      <c r="E494" s="132"/>
    </row>
    <row r="495">
      <c r="B495" s="130"/>
      <c r="E495" s="132"/>
    </row>
    <row r="496">
      <c r="B496" s="130"/>
      <c r="E496" s="132"/>
    </row>
    <row r="497">
      <c r="B497" s="130"/>
      <c r="E497" s="132"/>
    </row>
    <row r="498">
      <c r="B498" s="130"/>
      <c r="E498" s="132"/>
    </row>
    <row r="499">
      <c r="B499" s="130"/>
      <c r="E499" s="132"/>
    </row>
    <row r="500">
      <c r="B500" s="130"/>
      <c r="E500" s="132"/>
    </row>
    <row r="501">
      <c r="B501" s="130"/>
      <c r="E501" s="132"/>
    </row>
    <row r="502">
      <c r="B502" s="130"/>
      <c r="E502" s="132"/>
    </row>
    <row r="503">
      <c r="B503" s="130"/>
      <c r="E503" s="132"/>
    </row>
    <row r="504">
      <c r="B504" s="130"/>
      <c r="E504" s="132"/>
    </row>
    <row r="505">
      <c r="B505" s="130"/>
      <c r="E505" s="132"/>
    </row>
    <row r="506">
      <c r="B506" s="130"/>
      <c r="E506" s="132"/>
    </row>
    <row r="507">
      <c r="B507" s="130"/>
      <c r="E507" s="132"/>
    </row>
    <row r="508">
      <c r="B508" s="130"/>
      <c r="E508" s="132"/>
    </row>
    <row r="509">
      <c r="B509" s="130"/>
      <c r="E509" s="132"/>
    </row>
    <row r="510">
      <c r="B510" s="130"/>
      <c r="E510" s="132"/>
    </row>
    <row r="511">
      <c r="B511" s="130"/>
      <c r="E511" s="132"/>
    </row>
    <row r="512">
      <c r="B512" s="130"/>
      <c r="E512" s="132"/>
    </row>
    <row r="513">
      <c r="B513" s="130"/>
      <c r="E513" s="132"/>
    </row>
    <row r="514">
      <c r="B514" s="130"/>
      <c r="E514" s="132"/>
    </row>
    <row r="515">
      <c r="B515" s="130"/>
      <c r="E515" s="132"/>
    </row>
    <row r="516">
      <c r="B516" s="130"/>
      <c r="E516" s="132"/>
    </row>
    <row r="517">
      <c r="B517" s="130"/>
      <c r="E517" s="132"/>
    </row>
    <row r="518">
      <c r="B518" s="130"/>
      <c r="E518" s="132"/>
    </row>
    <row r="519">
      <c r="B519" s="130"/>
      <c r="E519" s="132"/>
    </row>
    <row r="520">
      <c r="B520" s="130"/>
      <c r="E520" s="132"/>
    </row>
    <row r="521">
      <c r="B521" s="130"/>
      <c r="E521" s="132"/>
    </row>
    <row r="522">
      <c r="B522" s="130"/>
      <c r="E522" s="132"/>
    </row>
    <row r="523">
      <c r="B523" s="130"/>
      <c r="E523" s="132"/>
    </row>
    <row r="524">
      <c r="B524" s="130"/>
      <c r="E524" s="132"/>
    </row>
    <row r="525">
      <c r="B525" s="130"/>
      <c r="E525" s="132"/>
    </row>
    <row r="526">
      <c r="B526" s="130"/>
      <c r="E526" s="132"/>
    </row>
    <row r="527">
      <c r="B527" s="130"/>
      <c r="E527" s="132"/>
    </row>
    <row r="528">
      <c r="B528" s="130"/>
      <c r="E528" s="132"/>
    </row>
    <row r="529">
      <c r="B529" s="130"/>
      <c r="E529" s="132"/>
    </row>
    <row r="530">
      <c r="B530" s="130"/>
      <c r="E530" s="132"/>
    </row>
    <row r="531">
      <c r="B531" s="130"/>
      <c r="E531" s="132"/>
    </row>
    <row r="532">
      <c r="B532" s="130"/>
      <c r="E532" s="132"/>
    </row>
    <row r="533">
      <c r="B533" s="130"/>
      <c r="E533" s="132"/>
    </row>
    <row r="534">
      <c r="B534" s="130"/>
      <c r="E534" s="132"/>
    </row>
    <row r="535">
      <c r="B535" s="130"/>
      <c r="E535" s="132"/>
    </row>
    <row r="536">
      <c r="B536" s="130"/>
      <c r="E536" s="132"/>
    </row>
    <row r="537">
      <c r="B537" s="130"/>
      <c r="E537" s="132"/>
    </row>
    <row r="538">
      <c r="B538" s="130"/>
      <c r="E538" s="132"/>
    </row>
    <row r="539">
      <c r="B539" s="130"/>
      <c r="E539" s="132"/>
    </row>
    <row r="540">
      <c r="B540" s="130"/>
      <c r="E540" s="132"/>
    </row>
    <row r="541">
      <c r="B541" s="130"/>
      <c r="E541" s="132"/>
    </row>
    <row r="542">
      <c r="B542" s="130"/>
      <c r="E542" s="132"/>
    </row>
    <row r="543">
      <c r="B543" s="130"/>
      <c r="E543" s="132"/>
    </row>
    <row r="544">
      <c r="B544" s="130"/>
      <c r="E544" s="132"/>
    </row>
    <row r="545">
      <c r="B545" s="130"/>
      <c r="E545" s="132"/>
    </row>
    <row r="546">
      <c r="B546" s="130"/>
      <c r="E546" s="132"/>
    </row>
    <row r="547">
      <c r="B547" s="130"/>
      <c r="E547" s="132"/>
    </row>
    <row r="548">
      <c r="B548" s="130"/>
      <c r="E548" s="132"/>
    </row>
    <row r="549">
      <c r="B549" s="130"/>
      <c r="E549" s="132"/>
    </row>
    <row r="550">
      <c r="B550" s="130"/>
      <c r="E550" s="132"/>
    </row>
    <row r="551">
      <c r="B551" s="130"/>
      <c r="E551" s="132"/>
    </row>
    <row r="552">
      <c r="B552" s="130"/>
      <c r="E552" s="132"/>
    </row>
    <row r="553">
      <c r="B553" s="130"/>
      <c r="E553" s="132"/>
    </row>
    <row r="554">
      <c r="B554" s="130"/>
      <c r="E554" s="132"/>
    </row>
    <row r="555">
      <c r="B555" s="130"/>
      <c r="E555" s="132"/>
    </row>
    <row r="556">
      <c r="B556" s="130"/>
      <c r="E556" s="132"/>
    </row>
    <row r="557">
      <c r="B557" s="130"/>
      <c r="E557" s="132"/>
    </row>
    <row r="558">
      <c r="B558" s="130"/>
      <c r="E558" s="132"/>
    </row>
    <row r="559">
      <c r="B559" s="130"/>
      <c r="E559" s="132"/>
    </row>
    <row r="560">
      <c r="B560" s="130"/>
      <c r="E560" s="132"/>
    </row>
    <row r="561">
      <c r="B561" s="130"/>
      <c r="E561" s="132"/>
    </row>
    <row r="562">
      <c r="B562" s="130"/>
      <c r="E562" s="132"/>
    </row>
    <row r="563">
      <c r="B563" s="130"/>
      <c r="E563" s="132"/>
    </row>
    <row r="564">
      <c r="B564" s="130"/>
      <c r="E564" s="132"/>
    </row>
    <row r="565">
      <c r="B565" s="130"/>
      <c r="E565" s="132"/>
    </row>
    <row r="566">
      <c r="B566" s="130"/>
      <c r="E566" s="132"/>
    </row>
    <row r="567">
      <c r="B567" s="130"/>
      <c r="E567" s="132"/>
    </row>
    <row r="568">
      <c r="B568" s="130"/>
      <c r="E568" s="132"/>
    </row>
    <row r="569">
      <c r="B569" s="130"/>
      <c r="E569" s="132"/>
    </row>
    <row r="570">
      <c r="B570" s="130"/>
      <c r="E570" s="132"/>
    </row>
    <row r="571">
      <c r="B571" s="130"/>
      <c r="E571" s="132"/>
    </row>
    <row r="572">
      <c r="B572" s="130"/>
      <c r="E572" s="132"/>
    </row>
    <row r="573">
      <c r="B573" s="130"/>
      <c r="E573" s="132"/>
    </row>
    <row r="574">
      <c r="B574" s="130"/>
      <c r="E574" s="132"/>
    </row>
    <row r="575">
      <c r="B575" s="130"/>
      <c r="E575" s="132"/>
    </row>
    <row r="576">
      <c r="B576" s="130"/>
      <c r="E576" s="132"/>
    </row>
    <row r="577">
      <c r="B577" s="130"/>
      <c r="E577" s="132"/>
    </row>
    <row r="578">
      <c r="B578" s="130"/>
      <c r="E578" s="132"/>
    </row>
    <row r="579">
      <c r="B579" s="130"/>
      <c r="E579" s="132"/>
    </row>
    <row r="580">
      <c r="B580" s="130"/>
      <c r="E580" s="132"/>
    </row>
    <row r="581">
      <c r="B581" s="130"/>
      <c r="E581" s="132"/>
    </row>
    <row r="582">
      <c r="B582" s="130"/>
      <c r="E582" s="132"/>
    </row>
    <row r="583">
      <c r="B583" s="130"/>
      <c r="E583" s="132"/>
    </row>
    <row r="584">
      <c r="B584" s="130"/>
      <c r="E584" s="132"/>
    </row>
    <row r="585">
      <c r="B585" s="130"/>
      <c r="E585" s="132"/>
    </row>
    <row r="586">
      <c r="B586" s="130"/>
      <c r="E586" s="132"/>
    </row>
    <row r="587">
      <c r="B587" s="130"/>
      <c r="E587" s="132"/>
    </row>
    <row r="588">
      <c r="B588" s="130"/>
      <c r="E588" s="132"/>
    </row>
    <row r="589">
      <c r="B589" s="130"/>
      <c r="E589" s="132"/>
    </row>
    <row r="590">
      <c r="B590" s="130"/>
      <c r="E590" s="132"/>
    </row>
    <row r="591">
      <c r="B591" s="130"/>
      <c r="E591" s="132"/>
    </row>
    <row r="592">
      <c r="B592" s="130"/>
      <c r="E592" s="132"/>
    </row>
    <row r="593">
      <c r="B593" s="130"/>
      <c r="E593" s="132"/>
    </row>
    <row r="594">
      <c r="B594" s="130"/>
      <c r="E594" s="132"/>
    </row>
    <row r="595">
      <c r="B595" s="130"/>
      <c r="E595" s="132"/>
    </row>
    <row r="596">
      <c r="B596" s="130"/>
      <c r="E596" s="132"/>
    </row>
    <row r="597">
      <c r="B597" s="130"/>
      <c r="E597" s="132"/>
    </row>
    <row r="598">
      <c r="B598" s="130"/>
      <c r="E598" s="132"/>
    </row>
    <row r="599">
      <c r="B599" s="130"/>
      <c r="E599" s="132"/>
    </row>
    <row r="600">
      <c r="B600" s="130"/>
      <c r="E600" s="132"/>
    </row>
    <row r="601">
      <c r="B601" s="130"/>
      <c r="E601" s="132"/>
    </row>
    <row r="602">
      <c r="B602" s="130"/>
      <c r="E602" s="132"/>
    </row>
    <row r="603">
      <c r="B603" s="130"/>
      <c r="E603" s="132"/>
    </row>
    <row r="604">
      <c r="B604" s="130"/>
      <c r="E604" s="132"/>
    </row>
    <row r="605">
      <c r="B605" s="130"/>
      <c r="E605" s="132"/>
    </row>
    <row r="606">
      <c r="B606" s="130"/>
      <c r="E606" s="132"/>
    </row>
    <row r="607">
      <c r="B607" s="130"/>
      <c r="E607" s="132"/>
    </row>
    <row r="608">
      <c r="B608" s="130"/>
      <c r="E608" s="132"/>
    </row>
    <row r="609">
      <c r="B609" s="130"/>
      <c r="E609" s="132"/>
    </row>
    <row r="610">
      <c r="B610" s="130"/>
      <c r="E610" s="132"/>
    </row>
    <row r="611">
      <c r="B611" s="130"/>
      <c r="E611" s="132"/>
    </row>
    <row r="612">
      <c r="B612" s="130"/>
      <c r="E612" s="132"/>
    </row>
    <row r="613">
      <c r="B613" s="130"/>
      <c r="E613" s="132"/>
    </row>
    <row r="614">
      <c r="B614" s="130"/>
      <c r="E614" s="132"/>
    </row>
    <row r="615">
      <c r="B615" s="130"/>
      <c r="E615" s="132"/>
    </row>
    <row r="616">
      <c r="B616" s="130"/>
      <c r="E616" s="132"/>
    </row>
    <row r="617">
      <c r="B617" s="130"/>
      <c r="E617" s="132"/>
    </row>
    <row r="618">
      <c r="B618" s="130"/>
      <c r="E618" s="132"/>
    </row>
    <row r="619">
      <c r="B619" s="130"/>
      <c r="E619" s="132"/>
    </row>
    <row r="620">
      <c r="B620" s="130"/>
      <c r="E620" s="132"/>
    </row>
    <row r="621">
      <c r="B621" s="130"/>
      <c r="E621" s="132"/>
    </row>
    <row r="622">
      <c r="B622" s="130"/>
      <c r="E622" s="132"/>
    </row>
    <row r="623">
      <c r="B623" s="130"/>
      <c r="E623" s="132"/>
    </row>
    <row r="624">
      <c r="B624" s="130"/>
      <c r="E624" s="132"/>
    </row>
    <row r="625">
      <c r="B625" s="130"/>
      <c r="E625" s="132"/>
    </row>
    <row r="626">
      <c r="B626" s="130"/>
      <c r="E626" s="132"/>
    </row>
    <row r="627">
      <c r="B627" s="130"/>
      <c r="E627" s="132"/>
    </row>
    <row r="628">
      <c r="B628" s="130"/>
      <c r="E628" s="132"/>
    </row>
    <row r="629">
      <c r="B629" s="130"/>
      <c r="E629" s="132"/>
    </row>
    <row r="630">
      <c r="B630" s="130"/>
      <c r="E630" s="132"/>
    </row>
    <row r="631">
      <c r="B631" s="130"/>
      <c r="E631" s="132"/>
    </row>
    <row r="632">
      <c r="B632" s="130"/>
      <c r="E632" s="132"/>
    </row>
    <row r="633">
      <c r="B633" s="130"/>
      <c r="E633" s="132"/>
    </row>
    <row r="634">
      <c r="B634" s="130"/>
      <c r="E634" s="132"/>
    </row>
    <row r="635">
      <c r="B635" s="130"/>
      <c r="E635" s="132"/>
    </row>
    <row r="636">
      <c r="B636" s="130"/>
      <c r="E636" s="132"/>
    </row>
    <row r="637">
      <c r="B637" s="130"/>
      <c r="E637" s="132"/>
    </row>
    <row r="638">
      <c r="B638" s="130"/>
      <c r="E638" s="132"/>
    </row>
    <row r="639">
      <c r="B639" s="130"/>
      <c r="E639" s="132"/>
    </row>
    <row r="640">
      <c r="B640" s="130"/>
      <c r="E640" s="132"/>
    </row>
    <row r="641">
      <c r="B641" s="130"/>
      <c r="E641" s="132"/>
    </row>
    <row r="642">
      <c r="B642" s="130"/>
      <c r="E642" s="132"/>
    </row>
    <row r="643">
      <c r="B643" s="130"/>
      <c r="E643" s="132"/>
    </row>
    <row r="644">
      <c r="B644" s="130"/>
      <c r="E644" s="132"/>
    </row>
    <row r="645">
      <c r="B645" s="130"/>
      <c r="E645" s="132"/>
    </row>
    <row r="646">
      <c r="B646" s="130"/>
      <c r="E646" s="132"/>
    </row>
    <row r="647">
      <c r="B647" s="130"/>
      <c r="E647" s="132"/>
    </row>
    <row r="648">
      <c r="B648" s="130"/>
      <c r="E648" s="132"/>
    </row>
    <row r="649">
      <c r="B649" s="130"/>
      <c r="E649" s="132"/>
    </row>
    <row r="650">
      <c r="B650" s="130"/>
      <c r="E650" s="132"/>
    </row>
    <row r="651">
      <c r="B651" s="130"/>
      <c r="E651" s="132"/>
    </row>
    <row r="652">
      <c r="B652" s="130"/>
      <c r="E652" s="132"/>
    </row>
    <row r="653">
      <c r="B653" s="130"/>
      <c r="E653" s="132"/>
    </row>
    <row r="654">
      <c r="B654" s="130"/>
      <c r="E654" s="132"/>
    </row>
    <row r="655">
      <c r="B655" s="130"/>
      <c r="E655" s="132"/>
    </row>
    <row r="656">
      <c r="B656" s="130"/>
      <c r="E656" s="132"/>
    </row>
    <row r="657">
      <c r="B657" s="130"/>
      <c r="E657" s="132"/>
    </row>
    <row r="658">
      <c r="B658" s="130"/>
      <c r="E658" s="132"/>
    </row>
    <row r="659">
      <c r="B659" s="130"/>
      <c r="E659" s="132"/>
    </row>
    <row r="660">
      <c r="B660" s="130"/>
      <c r="E660" s="132"/>
    </row>
    <row r="661">
      <c r="B661" s="130"/>
      <c r="E661" s="132"/>
    </row>
    <row r="662">
      <c r="B662" s="130"/>
      <c r="E662" s="132"/>
    </row>
    <row r="663">
      <c r="B663" s="130"/>
      <c r="E663" s="132"/>
    </row>
    <row r="664">
      <c r="B664" s="130"/>
      <c r="E664" s="132"/>
    </row>
    <row r="665">
      <c r="B665" s="130"/>
      <c r="E665" s="132"/>
    </row>
    <row r="666">
      <c r="B666" s="130"/>
      <c r="E666" s="132"/>
    </row>
    <row r="667">
      <c r="B667" s="130"/>
      <c r="E667" s="132"/>
    </row>
    <row r="668">
      <c r="B668" s="130"/>
      <c r="E668" s="132"/>
    </row>
    <row r="669">
      <c r="B669" s="130"/>
      <c r="E669" s="132"/>
    </row>
    <row r="670">
      <c r="B670" s="130"/>
      <c r="E670" s="132"/>
    </row>
    <row r="671">
      <c r="B671" s="130"/>
      <c r="E671" s="132"/>
    </row>
    <row r="672">
      <c r="B672" s="130"/>
      <c r="E672" s="132"/>
    </row>
    <row r="673">
      <c r="B673" s="130"/>
      <c r="E673" s="132"/>
    </row>
    <row r="674">
      <c r="B674" s="130"/>
      <c r="E674" s="132"/>
    </row>
    <row r="675">
      <c r="B675" s="130"/>
      <c r="E675" s="132"/>
    </row>
    <row r="676">
      <c r="B676" s="130"/>
      <c r="E676" s="132"/>
    </row>
    <row r="677">
      <c r="B677" s="130"/>
      <c r="E677" s="132"/>
    </row>
    <row r="678">
      <c r="B678" s="130"/>
      <c r="E678" s="132"/>
    </row>
    <row r="679">
      <c r="B679" s="130"/>
      <c r="E679" s="132"/>
    </row>
    <row r="680">
      <c r="B680" s="130"/>
      <c r="E680" s="132"/>
    </row>
    <row r="681">
      <c r="B681" s="130"/>
      <c r="E681" s="132"/>
    </row>
    <row r="682">
      <c r="B682" s="130"/>
      <c r="E682" s="132"/>
    </row>
    <row r="683">
      <c r="B683" s="130"/>
      <c r="E683" s="132"/>
    </row>
    <row r="684">
      <c r="B684" s="130"/>
      <c r="E684" s="132"/>
    </row>
    <row r="685">
      <c r="B685" s="130"/>
      <c r="E685" s="132"/>
    </row>
    <row r="686">
      <c r="B686" s="130"/>
      <c r="E686" s="132"/>
    </row>
    <row r="687">
      <c r="B687" s="130"/>
      <c r="E687" s="132"/>
    </row>
    <row r="688">
      <c r="B688" s="130"/>
      <c r="E688" s="132"/>
    </row>
    <row r="689">
      <c r="B689" s="130"/>
      <c r="E689" s="132"/>
    </row>
    <row r="690">
      <c r="B690" s="130"/>
      <c r="E690" s="132"/>
    </row>
    <row r="691">
      <c r="B691" s="130"/>
      <c r="E691" s="132"/>
    </row>
    <row r="692">
      <c r="B692" s="130"/>
      <c r="E692" s="132"/>
    </row>
    <row r="693">
      <c r="B693" s="130"/>
      <c r="E693" s="132"/>
    </row>
    <row r="694">
      <c r="B694" s="130"/>
      <c r="E694" s="132"/>
    </row>
    <row r="695">
      <c r="B695" s="130"/>
      <c r="E695" s="132"/>
    </row>
    <row r="696">
      <c r="B696" s="130"/>
      <c r="E696" s="132"/>
    </row>
    <row r="697">
      <c r="B697" s="130"/>
      <c r="E697" s="132"/>
    </row>
    <row r="698">
      <c r="B698" s="130"/>
      <c r="E698" s="132"/>
    </row>
    <row r="699">
      <c r="B699" s="130"/>
      <c r="E699" s="132"/>
    </row>
    <row r="700">
      <c r="B700" s="130"/>
      <c r="E700" s="132"/>
    </row>
    <row r="701">
      <c r="B701" s="130"/>
      <c r="E701" s="132"/>
    </row>
    <row r="702">
      <c r="B702" s="130"/>
      <c r="E702" s="132"/>
    </row>
    <row r="703">
      <c r="B703" s="130"/>
      <c r="E703" s="132"/>
    </row>
    <row r="704">
      <c r="B704" s="130"/>
      <c r="E704" s="132"/>
    </row>
    <row r="705">
      <c r="B705" s="130"/>
      <c r="E705" s="132"/>
    </row>
    <row r="706">
      <c r="B706" s="130"/>
      <c r="E706" s="132"/>
    </row>
    <row r="707">
      <c r="B707" s="130"/>
      <c r="E707" s="132"/>
    </row>
    <row r="708">
      <c r="B708" s="130"/>
      <c r="E708" s="132"/>
    </row>
    <row r="709">
      <c r="B709" s="130"/>
      <c r="E709" s="132"/>
    </row>
    <row r="710">
      <c r="B710" s="130"/>
      <c r="E710" s="132"/>
    </row>
    <row r="711">
      <c r="B711" s="130"/>
      <c r="E711" s="132"/>
    </row>
    <row r="712">
      <c r="B712" s="130"/>
      <c r="E712" s="132"/>
    </row>
    <row r="713">
      <c r="B713" s="130"/>
      <c r="E713" s="132"/>
    </row>
    <row r="714">
      <c r="B714" s="130"/>
      <c r="E714" s="132"/>
    </row>
    <row r="715">
      <c r="B715" s="130"/>
      <c r="E715" s="132"/>
    </row>
    <row r="716">
      <c r="B716" s="130"/>
      <c r="E716" s="132"/>
    </row>
    <row r="717">
      <c r="B717" s="130"/>
      <c r="E717" s="132"/>
    </row>
    <row r="718">
      <c r="B718" s="130"/>
      <c r="E718" s="132"/>
    </row>
    <row r="719">
      <c r="B719" s="130"/>
      <c r="E719" s="132"/>
    </row>
    <row r="720">
      <c r="B720" s="130"/>
      <c r="E720" s="132"/>
    </row>
    <row r="721">
      <c r="B721" s="130"/>
      <c r="E721" s="132"/>
    </row>
    <row r="722">
      <c r="B722" s="130"/>
      <c r="E722" s="132"/>
    </row>
    <row r="723">
      <c r="B723" s="130"/>
      <c r="E723" s="132"/>
    </row>
    <row r="724">
      <c r="B724" s="130"/>
      <c r="E724" s="132"/>
    </row>
    <row r="725">
      <c r="B725" s="130"/>
      <c r="E725" s="132"/>
    </row>
    <row r="726">
      <c r="B726" s="130"/>
      <c r="E726" s="132"/>
    </row>
    <row r="727">
      <c r="B727" s="130"/>
      <c r="E727" s="132"/>
    </row>
    <row r="728">
      <c r="B728" s="130"/>
      <c r="E728" s="132"/>
    </row>
    <row r="729">
      <c r="B729" s="130"/>
      <c r="E729" s="132"/>
    </row>
    <row r="730">
      <c r="B730" s="130"/>
      <c r="E730" s="132"/>
    </row>
    <row r="731">
      <c r="B731" s="130"/>
      <c r="E731" s="132"/>
    </row>
    <row r="732">
      <c r="B732" s="130"/>
      <c r="E732" s="132"/>
    </row>
    <row r="733">
      <c r="B733" s="130"/>
      <c r="E733" s="132"/>
    </row>
    <row r="734">
      <c r="B734" s="130"/>
      <c r="E734" s="132"/>
    </row>
    <row r="735">
      <c r="B735" s="130"/>
      <c r="E735" s="132"/>
    </row>
    <row r="736">
      <c r="B736" s="130"/>
      <c r="E736" s="132"/>
    </row>
    <row r="737">
      <c r="B737" s="130"/>
      <c r="E737" s="132"/>
    </row>
    <row r="738">
      <c r="B738" s="130"/>
      <c r="E738" s="132"/>
    </row>
    <row r="739">
      <c r="B739" s="130"/>
      <c r="E739" s="132"/>
    </row>
    <row r="740">
      <c r="B740" s="130"/>
      <c r="E740" s="132"/>
    </row>
    <row r="741">
      <c r="B741" s="130"/>
      <c r="E741" s="132"/>
    </row>
    <row r="742">
      <c r="B742" s="130"/>
      <c r="E742" s="132"/>
    </row>
    <row r="743">
      <c r="B743" s="130"/>
      <c r="E743" s="132"/>
    </row>
    <row r="744">
      <c r="B744" s="130"/>
      <c r="E744" s="132"/>
    </row>
    <row r="745">
      <c r="B745" s="130"/>
      <c r="E745" s="132"/>
    </row>
    <row r="746">
      <c r="B746" s="130"/>
      <c r="E746" s="132"/>
    </row>
    <row r="747">
      <c r="B747" s="130"/>
      <c r="E747" s="132"/>
    </row>
    <row r="748">
      <c r="B748" s="130"/>
      <c r="E748" s="132"/>
    </row>
    <row r="749">
      <c r="B749" s="130"/>
      <c r="E749" s="132"/>
    </row>
    <row r="750">
      <c r="B750" s="130"/>
      <c r="E750" s="132"/>
    </row>
    <row r="751">
      <c r="B751" s="130"/>
      <c r="E751" s="132"/>
    </row>
    <row r="752">
      <c r="B752" s="130"/>
      <c r="E752" s="132"/>
    </row>
    <row r="753">
      <c r="B753" s="130"/>
      <c r="E753" s="132"/>
    </row>
    <row r="754">
      <c r="B754" s="130"/>
      <c r="E754" s="132"/>
    </row>
    <row r="755">
      <c r="B755" s="130"/>
      <c r="E755" s="132"/>
    </row>
    <row r="756">
      <c r="B756" s="130"/>
      <c r="E756" s="132"/>
    </row>
    <row r="757">
      <c r="B757" s="130"/>
      <c r="E757" s="132"/>
    </row>
    <row r="758">
      <c r="B758" s="130"/>
      <c r="E758" s="132"/>
    </row>
    <row r="759">
      <c r="B759" s="130"/>
      <c r="E759" s="132"/>
    </row>
    <row r="760">
      <c r="B760" s="130"/>
      <c r="E760" s="132"/>
    </row>
    <row r="761">
      <c r="B761" s="130"/>
      <c r="E761" s="132"/>
    </row>
    <row r="762">
      <c r="B762" s="130"/>
      <c r="E762" s="132"/>
    </row>
    <row r="763">
      <c r="B763" s="130"/>
      <c r="E763" s="132"/>
    </row>
    <row r="764">
      <c r="B764" s="130"/>
      <c r="E764" s="132"/>
    </row>
    <row r="765">
      <c r="B765" s="130"/>
      <c r="E765" s="132"/>
    </row>
    <row r="766">
      <c r="B766" s="130"/>
      <c r="E766" s="132"/>
    </row>
    <row r="767">
      <c r="B767" s="130"/>
      <c r="E767" s="132"/>
    </row>
    <row r="768">
      <c r="B768" s="130"/>
      <c r="E768" s="132"/>
    </row>
    <row r="769">
      <c r="B769" s="130"/>
      <c r="E769" s="132"/>
    </row>
    <row r="770">
      <c r="B770" s="130"/>
      <c r="E770" s="132"/>
    </row>
    <row r="771">
      <c r="B771" s="130"/>
      <c r="E771" s="132"/>
    </row>
    <row r="772">
      <c r="B772" s="130"/>
      <c r="E772" s="132"/>
    </row>
    <row r="773">
      <c r="B773" s="130"/>
      <c r="E773" s="132"/>
    </row>
    <row r="774">
      <c r="B774" s="130"/>
      <c r="E774" s="132"/>
    </row>
    <row r="775">
      <c r="B775" s="130"/>
      <c r="E775" s="132"/>
    </row>
    <row r="776">
      <c r="B776" s="130"/>
      <c r="E776" s="132"/>
    </row>
    <row r="777">
      <c r="B777" s="130"/>
      <c r="E777" s="132"/>
    </row>
    <row r="778">
      <c r="B778" s="130"/>
      <c r="E778" s="132"/>
    </row>
    <row r="779">
      <c r="B779" s="130"/>
      <c r="E779" s="132"/>
    </row>
    <row r="780">
      <c r="B780" s="130"/>
      <c r="E780" s="132"/>
    </row>
    <row r="781">
      <c r="B781" s="130"/>
      <c r="E781" s="132"/>
    </row>
    <row r="782">
      <c r="B782" s="130"/>
      <c r="E782" s="132"/>
    </row>
    <row r="783">
      <c r="B783" s="130"/>
      <c r="E783" s="132"/>
    </row>
    <row r="784">
      <c r="B784" s="130"/>
      <c r="E784" s="132"/>
    </row>
    <row r="785">
      <c r="B785" s="130"/>
      <c r="E785" s="132"/>
    </row>
    <row r="786">
      <c r="B786" s="130"/>
      <c r="E786" s="132"/>
    </row>
    <row r="787">
      <c r="B787" s="130"/>
      <c r="E787" s="132"/>
    </row>
    <row r="788">
      <c r="B788" s="130"/>
      <c r="E788" s="132"/>
    </row>
    <row r="789">
      <c r="B789" s="130"/>
      <c r="E789" s="132"/>
    </row>
    <row r="790">
      <c r="B790" s="130"/>
      <c r="E790" s="132"/>
    </row>
    <row r="791">
      <c r="B791" s="130"/>
      <c r="E791" s="132"/>
    </row>
    <row r="792">
      <c r="B792" s="130"/>
      <c r="E792" s="132"/>
    </row>
    <row r="793">
      <c r="B793" s="130"/>
      <c r="E793" s="132"/>
    </row>
    <row r="794">
      <c r="B794" s="130"/>
      <c r="E794" s="132"/>
    </row>
    <row r="795">
      <c r="B795" s="130"/>
      <c r="E795" s="132"/>
    </row>
    <row r="796">
      <c r="B796" s="130"/>
      <c r="E796" s="132"/>
    </row>
    <row r="797">
      <c r="B797" s="130"/>
      <c r="E797" s="132"/>
    </row>
    <row r="798">
      <c r="B798" s="130"/>
      <c r="E798" s="132"/>
    </row>
    <row r="799">
      <c r="B799" s="130"/>
      <c r="E799" s="132"/>
    </row>
    <row r="800">
      <c r="B800" s="130"/>
      <c r="E800" s="132"/>
    </row>
    <row r="801">
      <c r="B801" s="130"/>
      <c r="E801" s="132"/>
    </row>
    <row r="802">
      <c r="B802" s="130"/>
      <c r="E802" s="132"/>
    </row>
    <row r="803">
      <c r="B803" s="130"/>
      <c r="E803" s="132"/>
    </row>
    <row r="804">
      <c r="B804" s="130"/>
      <c r="E804" s="132"/>
    </row>
    <row r="805">
      <c r="B805" s="130"/>
      <c r="E805" s="132"/>
    </row>
    <row r="806">
      <c r="B806" s="130"/>
      <c r="E806" s="132"/>
    </row>
    <row r="807">
      <c r="B807" s="130"/>
      <c r="E807" s="132"/>
    </row>
    <row r="808">
      <c r="B808" s="130"/>
      <c r="E808" s="132"/>
    </row>
    <row r="809">
      <c r="B809" s="130"/>
      <c r="E809" s="132"/>
    </row>
    <row r="810">
      <c r="B810" s="130"/>
      <c r="E810" s="132"/>
    </row>
    <row r="811">
      <c r="B811" s="130"/>
      <c r="E811" s="132"/>
    </row>
    <row r="812">
      <c r="B812" s="130"/>
      <c r="E812" s="132"/>
    </row>
    <row r="813">
      <c r="B813" s="130"/>
      <c r="E813" s="132"/>
    </row>
    <row r="814">
      <c r="B814" s="130"/>
      <c r="E814" s="132"/>
    </row>
    <row r="815">
      <c r="B815" s="130"/>
      <c r="E815" s="132"/>
    </row>
    <row r="816">
      <c r="B816" s="130"/>
      <c r="E816" s="132"/>
    </row>
    <row r="817">
      <c r="B817" s="130"/>
      <c r="E817" s="132"/>
    </row>
    <row r="818">
      <c r="B818" s="130"/>
      <c r="E818" s="132"/>
    </row>
    <row r="819">
      <c r="B819" s="130"/>
      <c r="E819" s="132"/>
    </row>
    <row r="820">
      <c r="B820" s="130"/>
      <c r="E820" s="132"/>
    </row>
    <row r="821">
      <c r="B821" s="130"/>
      <c r="E821" s="132"/>
    </row>
    <row r="822">
      <c r="B822" s="130"/>
      <c r="E822" s="132"/>
    </row>
    <row r="823">
      <c r="B823" s="130"/>
      <c r="E823" s="132"/>
    </row>
    <row r="824">
      <c r="B824" s="130"/>
      <c r="E824" s="132"/>
    </row>
    <row r="825">
      <c r="B825" s="130"/>
      <c r="E825" s="132"/>
    </row>
    <row r="826">
      <c r="B826" s="130"/>
      <c r="E826" s="132"/>
    </row>
    <row r="827">
      <c r="B827" s="130"/>
      <c r="E827" s="132"/>
    </row>
    <row r="828">
      <c r="B828" s="130"/>
      <c r="E828" s="132"/>
    </row>
    <row r="829">
      <c r="B829" s="130"/>
      <c r="E829" s="132"/>
    </row>
    <row r="830">
      <c r="B830" s="130"/>
      <c r="E830" s="132"/>
    </row>
    <row r="831">
      <c r="B831" s="130"/>
      <c r="E831" s="132"/>
    </row>
    <row r="832">
      <c r="B832" s="130"/>
      <c r="E832" s="132"/>
    </row>
    <row r="833">
      <c r="B833" s="130"/>
      <c r="E833" s="132"/>
    </row>
    <row r="834">
      <c r="B834" s="130"/>
      <c r="E834" s="132"/>
    </row>
    <row r="835">
      <c r="B835" s="130"/>
      <c r="E835" s="132"/>
    </row>
    <row r="836">
      <c r="B836" s="130"/>
      <c r="E836" s="132"/>
    </row>
    <row r="837">
      <c r="B837" s="130"/>
      <c r="E837" s="132"/>
    </row>
    <row r="838">
      <c r="B838" s="130"/>
      <c r="E838" s="132"/>
    </row>
    <row r="839">
      <c r="B839" s="130"/>
      <c r="E839" s="132"/>
    </row>
    <row r="840">
      <c r="B840" s="130"/>
      <c r="E840" s="132"/>
    </row>
    <row r="841">
      <c r="B841" s="130"/>
      <c r="E841" s="132"/>
    </row>
    <row r="842">
      <c r="B842" s="130"/>
      <c r="E842" s="132"/>
    </row>
    <row r="843">
      <c r="B843" s="130"/>
      <c r="E843" s="132"/>
    </row>
    <row r="844">
      <c r="B844" s="130"/>
      <c r="E844" s="132"/>
    </row>
    <row r="845">
      <c r="B845" s="130"/>
      <c r="E845" s="132"/>
    </row>
    <row r="846">
      <c r="B846" s="130"/>
      <c r="E846" s="132"/>
    </row>
    <row r="847">
      <c r="B847" s="130"/>
      <c r="E847" s="132"/>
    </row>
    <row r="848">
      <c r="B848" s="130"/>
      <c r="E848" s="132"/>
    </row>
    <row r="849">
      <c r="B849" s="130"/>
      <c r="E849" s="132"/>
    </row>
    <row r="850">
      <c r="B850" s="130"/>
      <c r="E850" s="132"/>
    </row>
    <row r="851">
      <c r="B851" s="130"/>
      <c r="E851" s="132"/>
    </row>
    <row r="852">
      <c r="B852" s="130"/>
      <c r="E852" s="132"/>
    </row>
    <row r="853">
      <c r="B853" s="130"/>
      <c r="E853" s="132"/>
    </row>
    <row r="854">
      <c r="B854" s="130"/>
      <c r="E854" s="132"/>
    </row>
    <row r="855">
      <c r="B855" s="130"/>
      <c r="E855" s="132"/>
    </row>
    <row r="856">
      <c r="B856" s="130"/>
      <c r="E856" s="132"/>
    </row>
    <row r="857">
      <c r="B857" s="130"/>
      <c r="E857" s="132"/>
    </row>
    <row r="858">
      <c r="B858" s="130"/>
      <c r="E858" s="132"/>
    </row>
    <row r="859">
      <c r="B859" s="130"/>
      <c r="E859" s="132"/>
    </row>
    <row r="860">
      <c r="B860" s="130"/>
      <c r="E860" s="132"/>
    </row>
    <row r="861">
      <c r="B861" s="130"/>
      <c r="E861" s="132"/>
    </row>
    <row r="862">
      <c r="B862" s="130"/>
      <c r="E862" s="132"/>
    </row>
    <row r="863">
      <c r="B863" s="130"/>
      <c r="E863" s="132"/>
    </row>
    <row r="864">
      <c r="B864" s="130"/>
      <c r="E864" s="132"/>
    </row>
    <row r="865">
      <c r="B865" s="130"/>
      <c r="E865" s="132"/>
    </row>
    <row r="866">
      <c r="B866" s="130"/>
      <c r="E866" s="132"/>
    </row>
    <row r="867">
      <c r="B867" s="130"/>
      <c r="E867" s="132"/>
    </row>
    <row r="868">
      <c r="B868" s="130"/>
      <c r="E868" s="132"/>
    </row>
    <row r="869">
      <c r="B869" s="130"/>
      <c r="E869" s="132"/>
    </row>
    <row r="870">
      <c r="B870" s="130"/>
      <c r="E870" s="132"/>
    </row>
    <row r="871">
      <c r="B871" s="130"/>
      <c r="E871" s="132"/>
    </row>
    <row r="872">
      <c r="B872" s="130"/>
      <c r="E872" s="132"/>
    </row>
    <row r="873">
      <c r="B873" s="130"/>
      <c r="E873" s="132"/>
    </row>
    <row r="874">
      <c r="B874" s="130"/>
      <c r="E874" s="132"/>
    </row>
    <row r="875">
      <c r="B875" s="130"/>
      <c r="E875" s="132"/>
    </row>
    <row r="876">
      <c r="B876" s="130"/>
      <c r="E876" s="132"/>
    </row>
    <row r="877">
      <c r="B877" s="130"/>
      <c r="E877" s="132"/>
    </row>
    <row r="878">
      <c r="B878" s="130"/>
      <c r="E878" s="132"/>
    </row>
    <row r="879">
      <c r="B879" s="130"/>
      <c r="E879" s="132"/>
    </row>
    <row r="880">
      <c r="B880" s="130"/>
      <c r="E880" s="132"/>
    </row>
    <row r="881">
      <c r="B881" s="130"/>
      <c r="E881" s="132"/>
    </row>
    <row r="882">
      <c r="B882" s="130"/>
      <c r="E882" s="132"/>
    </row>
    <row r="883">
      <c r="B883" s="130"/>
      <c r="E883" s="132"/>
    </row>
    <row r="884">
      <c r="B884" s="130"/>
      <c r="E884" s="132"/>
    </row>
    <row r="885">
      <c r="B885" s="130"/>
      <c r="E885" s="132"/>
    </row>
    <row r="886">
      <c r="B886" s="130"/>
      <c r="E886" s="132"/>
    </row>
    <row r="887">
      <c r="B887" s="130"/>
      <c r="E887" s="132"/>
    </row>
    <row r="888">
      <c r="B888" s="130"/>
      <c r="E888" s="132"/>
    </row>
    <row r="889">
      <c r="B889" s="130"/>
      <c r="E889" s="132"/>
    </row>
    <row r="890">
      <c r="B890" s="130"/>
      <c r="E890" s="132"/>
    </row>
    <row r="891">
      <c r="B891" s="130"/>
      <c r="E891" s="132"/>
    </row>
    <row r="892">
      <c r="B892" s="130"/>
      <c r="E892" s="132"/>
    </row>
    <row r="893">
      <c r="B893" s="130"/>
      <c r="E893" s="132"/>
    </row>
    <row r="894">
      <c r="B894" s="130"/>
      <c r="E894" s="132"/>
    </row>
    <row r="895">
      <c r="B895" s="130"/>
      <c r="E895" s="132"/>
    </row>
    <row r="896">
      <c r="B896" s="130"/>
      <c r="E896" s="132"/>
    </row>
    <row r="897">
      <c r="B897" s="130"/>
      <c r="E897" s="132"/>
    </row>
    <row r="898">
      <c r="B898" s="130"/>
      <c r="E898" s="132"/>
    </row>
    <row r="899">
      <c r="B899" s="130"/>
      <c r="E899" s="132"/>
    </row>
    <row r="900">
      <c r="B900" s="130"/>
      <c r="E900" s="132"/>
    </row>
    <row r="901">
      <c r="B901" s="130"/>
      <c r="E901" s="132"/>
    </row>
    <row r="902">
      <c r="B902" s="130"/>
      <c r="E902" s="132"/>
    </row>
    <row r="903">
      <c r="B903" s="130"/>
      <c r="E903" s="132"/>
    </row>
    <row r="904">
      <c r="B904" s="130"/>
      <c r="E904" s="132"/>
    </row>
    <row r="905">
      <c r="B905" s="130"/>
      <c r="E905" s="132"/>
    </row>
    <row r="906">
      <c r="B906" s="130"/>
      <c r="E906" s="132"/>
    </row>
    <row r="907">
      <c r="B907" s="130"/>
      <c r="E907" s="132"/>
    </row>
    <row r="908">
      <c r="B908" s="130"/>
      <c r="E908" s="132"/>
    </row>
    <row r="909">
      <c r="B909" s="130"/>
      <c r="E909" s="132"/>
    </row>
    <row r="910">
      <c r="B910" s="130"/>
      <c r="E910" s="132"/>
    </row>
    <row r="911">
      <c r="B911" s="130"/>
      <c r="E911" s="132"/>
    </row>
    <row r="912">
      <c r="B912" s="130"/>
      <c r="E912" s="132"/>
    </row>
    <row r="913">
      <c r="B913" s="130"/>
      <c r="E913" s="132"/>
    </row>
    <row r="914">
      <c r="B914" s="130"/>
      <c r="E914" s="132"/>
    </row>
    <row r="915">
      <c r="B915" s="130"/>
      <c r="E915" s="132"/>
    </row>
    <row r="916">
      <c r="B916" s="130"/>
      <c r="E916" s="132"/>
    </row>
    <row r="917">
      <c r="B917" s="130"/>
      <c r="E917" s="132"/>
    </row>
    <row r="918">
      <c r="B918" s="130"/>
      <c r="E918" s="132"/>
    </row>
    <row r="919">
      <c r="B919" s="130"/>
      <c r="E919" s="132"/>
    </row>
    <row r="920">
      <c r="B920" s="130"/>
      <c r="E920" s="132"/>
    </row>
    <row r="921">
      <c r="B921" s="130"/>
      <c r="E921" s="132"/>
    </row>
    <row r="922">
      <c r="B922" s="130"/>
      <c r="E922" s="132"/>
    </row>
    <row r="923">
      <c r="B923" s="130"/>
      <c r="E923" s="132"/>
    </row>
    <row r="924">
      <c r="B924" s="130"/>
      <c r="E924" s="132"/>
    </row>
    <row r="925">
      <c r="B925" s="130"/>
      <c r="E925" s="132"/>
    </row>
    <row r="926">
      <c r="B926" s="130"/>
      <c r="E926" s="132"/>
    </row>
    <row r="927">
      <c r="B927" s="130"/>
      <c r="E927" s="132"/>
    </row>
    <row r="928">
      <c r="B928" s="130"/>
      <c r="E928" s="132"/>
    </row>
    <row r="929">
      <c r="B929" s="130"/>
      <c r="E929" s="132"/>
    </row>
    <row r="930">
      <c r="B930" s="130"/>
      <c r="E930" s="132"/>
    </row>
    <row r="931">
      <c r="B931" s="130"/>
      <c r="E931" s="132"/>
    </row>
    <row r="932">
      <c r="B932" s="130"/>
      <c r="E932" s="132"/>
    </row>
    <row r="933">
      <c r="B933" s="130"/>
      <c r="E933" s="132"/>
    </row>
    <row r="934">
      <c r="B934" s="130"/>
      <c r="E934" s="132"/>
    </row>
    <row r="935">
      <c r="B935" s="130"/>
      <c r="E935" s="132"/>
    </row>
    <row r="936">
      <c r="B936" s="130"/>
      <c r="E936" s="132"/>
    </row>
    <row r="937">
      <c r="B937" s="130"/>
      <c r="E937" s="132"/>
    </row>
    <row r="938">
      <c r="B938" s="130"/>
      <c r="E938" s="132"/>
    </row>
    <row r="939">
      <c r="B939" s="130"/>
      <c r="E939" s="132"/>
    </row>
    <row r="940">
      <c r="B940" s="130"/>
      <c r="E940" s="132"/>
    </row>
    <row r="941">
      <c r="B941" s="130"/>
      <c r="E941" s="132"/>
    </row>
    <row r="942">
      <c r="B942" s="130"/>
      <c r="E942" s="132"/>
    </row>
    <row r="943">
      <c r="B943" s="130"/>
      <c r="E943" s="132"/>
    </row>
    <row r="944">
      <c r="B944" s="130"/>
      <c r="E944" s="132"/>
    </row>
    <row r="945">
      <c r="B945" s="130"/>
      <c r="E945" s="132"/>
    </row>
    <row r="946">
      <c r="B946" s="130"/>
      <c r="E946" s="132"/>
    </row>
    <row r="947">
      <c r="B947" s="130"/>
      <c r="E947" s="132"/>
    </row>
    <row r="948">
      <c r="B948" s="130"/>
      <c r="E948" s="132"/>
    </row>
    <row r="949">
      <c r="B949" s="130"/>
      <c r="E949" s="132"/>
    </row>
    <row r="950">
      <c r="B950" s="130"/>
      <c r="E950" s="132"/>
    </row>
    <row r="951">
      <c r="B951" s="130"/>
      <c r="E951" s="132"/>
    </row>
    <row r="952">
      <c r="B952" s="130"/>
      <c r="E952" s="132"/>
    </row>
    <row r="953">
      <c r="B953" s="130"/>
      <c r="E953" s="132"/>
    </row>
    <row r="954">
      <c r="B954" s="130"/>
      <c r="E954" s="132"/>
    </row>
    <row r="955">
      <c r="B955" s="130"/>
      <c r="E955" s="132"/>
    </row>
    <row r="956">
      <c r="B956" s="130"/>
      <c r="E956" s="132"/>
    </row>
    <row r="957">
      <c r="B957" s="130"/>
      <c r="E957" s="132"/>
    </row>
    <row r="958">
      <c r="B958" s="130"/>
      <c r="E958" s="132"/>
    </row>
    <row r="959">
      <c r="B959" s="130"/>
      <c r="E959" s="132"/>
    </row>
    <row r="960">
      <c r="B960" s="130"/>
      <c r="E960" s="132"/>
    </row>
    <row r="961">
      <c r="B961" s="130"/>
      <c r="E961" s="132"/>
    </row>
    <row r="962">
      <c r="B962" s="130"/>
      <c r="E962" s="132"/>
    </row>
    <row r="963">
      <c r="B963" s="130"/>
      <c r="E963" s="132"/>
    </row>
    <row r="964">
      <c r="B964" s="130"/>
      <c r="E964" s="132"/>
    </row>
    <row r="965">
      <c r="B965" s="130"/>
      <c r="E965" s="132"/>
    </row>
    <row r="966">
      <c r="B966" s="130"/>
      <c r="E966" s="132"/>
    </row>
    <row r="967">
      <c r="B967" s="130"/>
      <c r="E967" s="132"/>
    </row>
    <row r="968">
      <c r="B968" s="130"/>
      <c r="E968" s="132"/>
    </row>
    <row r="969">
      <c r="B969" s="130"/>
      <c r="E969" s="132"/>
    </row>
    <row r="970">
      <c r="B970" s="130"/>
      <c r="E970" s="132"/>
    </row>
    <row r="971">
      <c r="B971" s="130"/>
      <c r="E971" s="132"/>
    </row>
    <row r="972">
      <c r="B972" s="130"/>
      <c r="E972" s="132"/>
    </row>
    <row r="973">
      <c r="B973" s="130"/>
      <c r="E973" s="132"/>
    </row>
    <row r="974">
      <c r="B974" s="130"/>
      <c r="E974" s="132"/>
    </row>
    <row r="975">
      <c r="B975" s="130"/>
      <c r="E975" s="132"/>
    </row>
    <row r="976">
      <c r="B976" s="130"/>
      <c r="E976" s="132"/>
    </row>
    <row r="977">
      <c r="B977" s="130"/>
      <c r="E977" s="132"/>
    </row>
    <row r="978">
      <c r="B978" s="130"/>
      <c r="E978" s="132"/>
    </row>
    <row r="979">
      <c r="B979" s="130"/>
      <c r="E979" s="132"/>
    </row>
    <row r="980">
      <c r="B980" s="130"/>
      <c r="E980" s="132"/>
    </row>
    <row r="981">
      <c r="B981" s="130"/>
      <c r="E981" s="132"/>
    </row>
    <row r="982">
      <c r="B982" s="130"/>
      <c r="E982" s="132"/>
    </row>
    <row r="983">
      <c r="B983" s="130"/>
      <c r="E983" s="132"/>
    </row>
    <row r="984">
      <c r="B984" s="130"/>
      <c r="E984" s="132"/>
    </row>
    <row r="985">
      <c r="B985" s="130"/>
      <c r="E985" s="132"/>
    </row>
    <row r="986">
      <c r="B986" s="130"/>
      <c r="E986" s="132"/>
    </row>
    <row r="987">
      <c r="B987" s="130"/>
      <c r="E987" s="132"/>
    </row>
    <row r="988">
      <c r="B988" s="130"/>
      <c r="E988" s="132"/>
    </row>
    <row r="989">
      <c r="B989" s="130"/>
      <c r="E989" s="132"/>
    </row>
    <row r="990">
      <c r="B990" s="130"/>
      <c r="E990" s="132"/>
    </row>
    <row r="991">
      <c r="B991" s="130"/>
      <c r="E991" s="132"/>
    </row>
    <row r="992">
      <c r="B992" s="130"/>
      <c r="E992" s="132"/>
    </row>
    <row r="993">
      <c r="B993" s="130"/>
      <c r="E993" s="132"/>
    </row>
    <row r="994">
      <c r="B994" s="130"/>
      <c r="E994" s="132"/>
    </row>
    <row r="995">
      <c r="B995" s="130"/>
      <c r="E995" s="132"/>
    </row>
    <row r="996">
      <c r="B996" s="130"/>
      <c r="E996" s="132"/>
    </row>
    <row r="997">
      <c r="B997" s="130"/>
      <c r="E997" s="132"/>
    </row>
    <row r="998">
      <c r="B998" s="130"/>
      <c r="E998" s="132"/>
    </row>
    <row r="999">
      <c r="B999" s="130"/>
      <c r="E999" s="132"/>
    </row>
    <row r="1000">
      <c r="B1000" s="130"/>
      <c r="E1000" s="132"/>
    </row>
    <row r="1001">
      <c r="B1001" s="130"/>
      <c r="E1001" s="132"/>
    </row>
    <row r="1002">
      <c r="B1002" s="130"/>
      <c r="E1002" s="132"/>
    </row>
    <row r="1003">
      <c r="B1003" s="130"/>
      <c r="E1003" s="132"/>
    </row>
    <row r="1004">
      <c r="B1004" s="130"/>
      <c r="E1004" s="132"/>
    </row>
  </sheetData>
  <conditionalFormatting sqref="E2:E1004">
    <cfRule type="notContainsText" dxfId="0" priority="1" operator="notContains" text="$">
      <formula>ISERROR(SEARCH(("$"),(E2)))</formula>
    </cfRule>
  </conditionalFormatting>
  <conditionalFormatting sqref="C1:C1004">
    <cfRule type="containsText" dxfId="2" priority="2" operator="containsText" text="Nothing">
      <formula>NOT(ISERROR(SEARCH(("Nothing"),(C1))))</formula>
    </cfRule>
  </conditionalFormatting>
  <hyperlinks>
    <hyperlink display="Grand Total" location="'GRAND TOTALS'!A1" ref="J1"/>
  </hyperlink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7" t="s">
        <v>30</v>
      </c>
      <c r="B1" s="44" t="s">
        <v>31</v>
      </c>
      <c r="C1" s="97" t="s">
        <v>32</v>
      </c>
      <c r="D1" s="97" t="s">
        <v>33</v>
      </c>
      <c r="E1" s="97" t="s">
        <v>34</v>
      </c>
      <c r="F1" s="97" t="s">
        <v>35</v>
      </c>
      <c r="G1" s="133" t="s">
        <v>3559</v>
      </c>
      <c r="H1" s="97" t="s">
        <v>26</v>
      </c>
      <c r="I1" s="97" t="s">
        <v>37</v>
      </c>
      <c r="J1" s="99" t="s">
        <v>38</v>
      </c>
      <c r="K1" s="97" t="s">
        <v>1543</v>
      </c>
      <c r="L1" s="100"/>
      <c r="M1" s="100"/>
      <c r="N1" s="100"/>
      <c r="O1" s="100"/>
      <c r="P1" s="100"/>
      <c r="Q1" s="100"/>
      <c r="R1" s="100"/>
      <c r="S1" s="100"/>
      <c r="T1" s="100"/>
      <c r="U1" s="100"/>
      <c r="V1" s="100"/>
      <c r="W1" s="100"/>
      <c r="X1" s="100"/>
      <c r="Y1" s="100"/>
      <c r="Z1" s="100"/>
      <c r="AA1" s="100"/>
      <c r="AB1" s="100"/>
    </row>
    <row r="2">
      <c r="A2" s="134">
        <v>43891.0</v>
      </c>
      <c r="B2" s="49" t="s">
        <v>3560</v>
      </c>
      <c r="C2" s="80" t="s">
        <v>3561</v>
      </c>
      <c r="D2" s="80">
        <v>3.0</v>
      </c>
      <c r="E2" s="96">
        <v>3.99</v>
      </c>
      <c r="F2" s="96">
        <f t="shared" ref="F2:F159" si="1">multiply(D2, E2)</f>
        <v>11.97</v>
      </c>
      <c r="G2" s="135"/>
      <c r="I2" s="80">
        <f>average(H2:H1001)</f>
        <v>1133.72</v>
      </c>
      <c r="J2" s="80">
        <f>sum(G2:G1001)</f>
        <v>9.38</v>
      </c>
      <c r="K2" s="52">
        <f>sum(D2:D1001)</f>
        <v>356</v>
      </c>
    </row>
    <row r="3">
      <c r="B3" s="49" t="s">
        <v>3562</v>
      </c>
      <c r="C3" s="80" t="s">
        <v>3561</v>
      </c>
      <c r="D3" s="80">
        <v>3.0</v>
      </c>
      <c r="E3" s="96">
        <v>3.99</v>
      </c>
      <c r="F3" s="96">
        <f t="shared" si="1"/>
        <v>11.97</v>
      </c>
      <c r="G3" s="135"/>
      <c r="I3" s="80" t="s">
        <v>44</v>
      </c>
      <c r="J3" s="96">
        <f>sum(F2:F1001)</f>
        <v>2258.06</v>
      </c>
    </row>
    <row r="4">
      <c r="B4" s="49" t="s">
        <v>3563</v>
      </c>
      <c r="C4" s="80" t="s">
        <v>3561</v>
      </c>
      <c r="D4" s="80">
        <v>2.0</v>
      </c>
      <c r="E4" s="96">
        <v>3.99</v>
      </c>
      <c r="F4" s="96">
        <f t="shared" si="1"/>
        <v>7.98</v>
      </c>
      <c r="G4" s="135"/>
      <c r="I4" s="80">
        <f>max(H2:H1001)</f>
        <v>2224.03</v>
      </c>
      <c r="J4" s="97">
        <f>sum(G2:G1001, F2:F1001)</f>
        <v>2267.44</v>
      </c>
    </row>
    <row r="5">
      <c r="B5" s="49" t="s">
        <v>3564</v>
      </c>
      <c r="C5" s="80" t="s">
        <v>3561</v>
      </c>
      <c r="D5" s="80">
        <v>2.0</v>
      </c>
      <c r="E5" s="96">
        <v>3.99</v>
      </c>
      <c r="F5" s="96">
        <f t="shared" si="1"/>
        <v>7.98</v>
      </c>
      <c r="G5" s="135"/>
    </row>
    <row r="6">
      <c r="B6" s="49" t="s">
        <v>3565</v>
      </c>
      <c r="C6" s="80" t="s">
        <v>3561</v>
      </c>
      <c r="D6" s="80">
        <v>1.0</v>
      </c>
      <c r="E6" s="96">
        <v>3.99</v>
      </c>
      <c r="F6" s="96">
        <f t="shared" si="1"/>
        <v>3.99</v>
      </c>
      <c r="G6" s="135"/>
    </row>
    <row r="7">
      <c r="B7" s="49" t="s">
        <v>3566</v>
      </c>
      <c r="C7" s="80" t="s">
        <v>3561</v>
      </c>
      <c r="D7" s="80">
        <v>1.0</v>
      </c>
      <c r="E7" s="96">
        <v>3.99</v>
      </c>
      <c r="F7" s="96">
        <f t="shared" si="1"/>
        <v>3.99</v>
      </c>
      <c r="G7" s="135"/>
    </row>
    <row r="8">
      <c r="B8" s="49" t="s">
        <v>3567</v>
      </c>
      <c r="C8" s="80" t="s">
        <v>3561</v>
      </c>
      <c r="D8" s="80">
        <v>1.0</v>
      </c>
      <c r="E8" s="96">
        <v>3.99</v>
      </c>
      <c r="F8" s="96">
        <f t="shared" si="1"/>
        <v>3.99</v>
      </c>
      <c r="G8" s="135"/>
    </row>
    <row r="9">
      <c r="B9" s="49" t="s">
        <v>3568</v>
      </c>
      <c r="C9" s="80" t="s">
        <v>3561</v>
      </c>
      <c r="D9" s="80">
        <v>1.0</v>
      </c>
      <c r="E9" s="96">
        <v>3.99</v>
      </c>
      <c r="F9" s="96">
        <f t="shared" si="1"/>
        <v>3.99</v>
      </c>
      <c r="G9" s="135"/>
    </row>
    <row r="10">
      <c r="B10" s="49" t="s">
        <v>3569</v>
      </c>
      <c r="C10" s="80" t="s">
        <v>3561</v>
      </c>
      <c r="D10" s="80">
        <v>1.0</v>
      </c>
      <c r="E10" s="96">
        <v>3.99</v>
      </c>
      <c r="F10" s="96">
        <f t="shared" si="1"/>
        <v>3.99</v>
      </c>
      <c r="G10" s="135"/>
      <c r="H10" s="96"/>
    </row>
    <row r="11">
      <c r="B11" s="49" t="s">
        <v>3570</v>
      </c>
      <c r="C11" s="80" t="s">
        <v>3561</v>
      </c>
      <c r="D11" s="80">
        <v>1.0</v>
      </c>
      <c r="E11" s="96">
        <v>3.99</v>
      </c>
      <c r="F11" s="96">
        <f t="shared" si="1"/>
        <v>3.99</v>
      </c>
      <c r="G11" s="135"/>
    </row>
    <row r="12">
      <c r="B12" s="49" t="s">
        <v>3571</v>
      </c>
      <c r="C12" s="80" t="s">
        <v>3561</v>
      </c>
      <c r="D12" s="80">
        <v>1.0</v>
      </c>
      <c r="E12" s="96">
        <v>3.99</v>
      </c>
      <c r="F12" s="96">
        <f t="shared" si="1"/>
        <v>3.99</v>
      </c>
      <c r="G12" s="135"/>
    </row>
    <row r="13">
      <c r="B13" s="49" t="s">
        <v>3572</v>
      </c>
      <c r="C13" s="80" t="s">
        <v>3561</v>
      </c>
      <c r="D13" s="80">
        <v>2.0</v>
      </c>
      <c r="E13" s="96">
        <v>4.99</v>
      </c>
      <c r="F13" s="96">
        <f t="shared" si="1"/>
        <v>9.98</v>
      </c>
      <c r="G13" s="135"/>
    </row>
    <row r="14">
      <c r="B14" s="49" t="s">
        <v>3573</v>
      </c>
      <c r="C14" s="80" t="s">
        <v>3561</v>
      </c>
      <c r="D14" s="80">
        <v>4.0</v>
      </c>
      <c r="E14" s="96">
        <v>4.99</v>
      </c>
      <c r="F14" s="96">
        <f t="shared" si="1"/>
        <v>19.96</v>
      </c>
      <c r="G14" s="135"/>
    </row>
    <row r="15">
      <c r="B15" s="49" t="s">
        <v>3574</v>
      </c>
      <c r="C15" s="80" t="s">
        <v>3561</v>
      </c>
      <c r="D15" s="80">
        <v>3.0</v>
      </c>
      <c r="E15" s="96">
        <v>4.99</v>
      </c>
      <c r="F15" s="96">
        <f t="shared" si="1"/>
        <v>14.97</v>
      </c>
      <c r="G15" s="135"/>
    </row>
    <row r="16">
      <c r="B16" s="49" t="s">
        <v>3575</v>
      </c>
      <c r="C16" s="80" t="s">
        <v>3561</v>
      </c>
      <c r="D16" s="80">
        <v>2.0</v>
      </c>
      <c r="E16" s="96">
        <v>4.99</v>
      </c>
      <c r="F16" s="96">
        <f t="shared" si="1"/>
        <v>9.98</v>
      </c>
      <c r="G16" s="135"/>
    </row>
    <row r="17">
      <c r="B17" s="49" t="s">
        <v>3576</v>
      </c>
      <c r="C17" s="80" t="s">
        <v>3561</v>
      </c>
      <c r="D17" s="80">
        <v>2.0</v>
      </c>
      <c r="E17" s="96">
        <v>4.99</v>
      </c>
      <c r="F17" s="96">
        <f t="shared" si="1"/>
        <v>9.98</v>
      </c>
      <c r="G17" s="135"/>
    </row>
    <row r="18">
      <c r="B18" s="49" t="s">
        <v>3577</v>
      </c>
      <c r="C18" s="80" t="s">
        <v>3561</v>
      </c>
      <c r="D18" s="80">
        <v>2.0</v>
      </c>
      <c r="E18" s="96">
        <v>4.99</v>
      </c>
      <c r="F18" s="96">
        <f t="shared" si="1"/>
        <v>9.98</v>
      </c>
      <c r="G18" s="135"/>
    </row>
    <row r="19">
      <c r="B19" s="49" t="s">
        <v>3578</v>
      </c>
      <c r="C19" s="80" t="s">
        <v>3561</v>
      </c>
      <c r="D19" s="80">
        <v>3.0</v>
      </c>
      <c r="E19" s="96">
        <v>4.99</v>
      </c>
      <c r="F19" s="96">
        <f t="shared" si="1"/>
        <v>14.97</v>
      </c>
      <c r="G19" s="135"/>
    </row>
    <row r="20">
      <c r="B20" s="49" t="s">
        <v>3579</v>
      </c>
      <c r="C20" s="80" t="s">
        <v>3561</v>
      </c>
      <c r="D20" s="80">
        <v>2.0</v>
      </c>
      <c r="E20" s="96">
        <v>4.99</v>
      </c>
      <c r="F20" s="96">
        <f t="shared" si="1"/>
        <v>9.98</v>
      </c>
      <c r="G20" s="135"/>
    </row>
    <row r="21">
      <c r="B21" s="49" t="s">
        <v>3580</v>
      </c>
      <c r="C21" s="80" t="s">
        <v>3561</v>
      </c>
      <c r="D21" s="80">
        <v>7.0</v>
      </c>
      <c r="E21" s="96">
        <v>4.99</v>
      </c>
      <c r="F21" s="96">
        <f t="shared" si="1"/>
        <v>34.93</v>
      </c>
      <c r="G21" s="135"/>
    </row>
    <row r="22">
      <c r="B22" s="49" t="s">
        <v>3581</v>
      </c>
      <c r="C22" s="80" t="s">
        <v>3561</v>
      </c>
      <c r="D22" s="80">
        <v>7.0</v>
      </c>
      <c r="E22" s="96">
        <v>4.99</v>
      </c>
      <c r="F22" s="96">
        <f t="shared" si="1"/>
        <v>34.93</v>
      </c>
      <c r="G22" s="135"/>
    </row>
    <row r="23">
      <c r="B23" s="49" t="s">
        <v>3582</v>
      </c>
      <c r="C23" s="80" t="s">
        <v>3561</v>
      </c>
      <c r="D23" s="80">
        <v>9.0</v>
      </c>
      <c r="E23" s="96">
        <v>4.99</v>
      </c>
      <c r="F23" s="96">
        <f t="shared" si="1"/>
        <v>44.91</v>
      </c>
      <c r="G23" s="135"/>
    </row>
    <row r="24">
      <c r="B24" s="49" t="s">
        <v>3583</v>
      </c>
      <c r="C24" s="80" t="s">
        <v>3561</v>
      </c>
      <c r="D24" s="80">
        <v>11.0</v>
      </c>
      <c r="E24" s="96">
        <v>4.99</v>
      </c>
      <c r="F24" s="96">
        <f t="shared" si="1"/>
        <v>54.89</v>
      </c>
      <c r="G24" s="135"/>
    </row>
    <row r="25">
      <c r="B25" s="49" t="s">
        <v>3584</v>
      </c>
      <c r="C25" s="80" t="s">
        <v>3561</v>
      </c>
      <c r="D25" s="80">
        <v>2.0</v>
      </c>
      <c r="E25" s="96">
        <v>4.99</v>
      </c>
      <c r="F25" s="96">
        <f t="shared" si="1"/>
        <v>9.98</v>
      </c>
      <c r="G25" s="135"/>
    </row>
    <row r="26">
      <c r="B26" s="49" t="s">
        <v>3585</v>
      </c>
      <c r="C26" s="80" t="s">
        <v>3561</v>
      </c>
      <c r="D26" s="80">
        <v>3.0</v>
      </c>
      <c r="E26" s="96">
        <v>4.99</v>
      </c>
      <c r="F26" s="96">
        <f t="shared" si="1"/>
        <v>14.97</v>
      </c>
      <c r="G26" s="135"/>
    </row>
    <row r="27">
      <c r="B27" s="49" t="s">
        <v>3586</v>
      </c>
      <c r="C27" s="80" t="s">
        <v>3561</v>
      </c>
      <c r="D27" s="80">
        <v>2.0</v>
      </c>
      <c r="E27" s="96">
        <v>4.99</v>
      </c>
      <c r="F27" s="96">
        <f t="shared" si="1"/>
        <v>9.98</v>
      </c>
      <c r="G27" s="135"/>
    </row>
    <row r="28">
      <c r="B28" s="49" t="s">
        <v>3587</v>
      </c>
      <c r="C28" s="80" t="s">
        <v>3561</v>
      </c>
      <c r="D28" s="80">
        <v>2.0</v>
      </c>
      <c r="E28" s="96">
        <v>4.99</v>
      </c>
      <c r="F28" s="96">
        <f t="shared" si="1"/>
        <v>9.98</v>
      </c>
      <c r="G28" s="135"/>
    </row>
    <row r="29">
      <c r="B29" s="49" t="s">
        <v>3588</v>
      </c>
      <c r="C29" s="80" t="s">
        <v>3561</v>
      </c>
      <c r="D29" s="80">
        <v>1.0</v>
      </c>
      <c r="E29" s="96">
        <v>4.99</v>
      </c>
      <c r="F29" s="96">
        <f t="shared" si="1"/>
        <v>4.99</v>
      </c>
      <c r="G29" s="135"/>
    </row>
    <row r="30">
      <c r="B30" s="49" t="s">
        <v>3589</v>
      </c>
      <c r="C30" s="80" t="s">
        <v>3561</v>
      </c>
      <c r="D30" s="80">
        <v>1.0</v>
      </c>
      <c r="E30" s="96">
        <v>4.99</v>
      </c>
      <c r="F30" s="96">
        <f t="shared" si="1"/>
        <v>4.99</v>
      </c>
      <c r="G30" s="135"/>
    </row>
    <row r="31">
      <c r="B31" s="49" t="s">
        <v>3590</v>
      </c>
      <c r="C31" s="80" t="s">
        <v>3561</v>
      </c>
      <c r="D31" s="80">
        <v>1.0</v>
      </c>
      <c r="E31" s="96">
        <v>4.99</v>
      </c>
      <c r="F31" s="96">
        <f t="shared" si="1"/>
        <v>4.99</v>
      </c>
      <c r="G31" s="135"/>
    </row>
    <row r="32">
      <c r="B32" s="49" t="s">
        <v>3591</v>
      </c>
      <c r="C32" s="80" t="s">
        <v>3561</v>
      </c>
      <c r="D32" s="80">
        <v>1.0</v>
      </c>
      <c r="E32" s="96">
        <v>4.99</v>
      </c>
      <c r="F32" s="96">
        <f t="shared" si="1"/>
        <v>4.99</v>
      </c>
      <c r="G32" s="135"/>
    </row>
    <row r="33">
      <c r="B33" s="49" t="s">
        <v>3592</v>
      </c>
      <c r="C33" s="80" t="s">
        <v>3561</v>
      </c>
      <c r="D33" s="80">
        <v>1.0</v>
      </c>
      <c r="E33" s="96">
        <v>4.99</v>
      </c>
      <c r="F33" s="96">
        <f t="shared" si="1"/>
        <v>4.99</v>
      </c>
      <c r="G33" s="135"/>
    </row>
    <row r="34">
      <c r="B34" s="49" t="s">
        <v>3593</v>
      </c>
      <c r="C34" s="80" t="s">
        <v>3561</v>
      </c>
      <c r="D34" s="80">
        <v>1.0</v>
      </c>
      <c r="E34" s="96">
        <v>4.99</v>
      </c>
      <c r="F34" s="96">
        <f t="shared" si="1"/>
        <v>4.99</v>
      </c>
      <c r="G34" s="135"/>
    </row>
    <row r="35">
      <c r="B35" s="49" t="s">
        <v>3594</v>
      </c>
      <c r="C35" s="80" t="s">
        <v>3561</v>
      </c>
      <c r="D35" s="80">
        <v>1.0</v>
      </c>
      <c r="E35" s="96">
        <v>4.99</v>
      </c>
      <c r="F35" s="96">
        <f t="shared" si="1"/>
        <v>4.99</v>
      </c>
      <c r="G35" s="135"/>
    </row>
    <row r="36">
      <c r="B36" s="49" t="s">
        <v>3595</v>
      </c>
      <c r="C36" s="80" t="s">
        <v>3561</v>
      </c>
      <c r="D36" s="80">
        <v>1.0</v>
      </c>
      <c r="E36" s="96">
        <v>4.99</v>
      </c>
      <c r="F36" s="96">
        <f t="shared" si="1"/>
        <v>4.99</v>
      </c>
      <c r="G36" s="135"/>
    </row>
    <row r="37">
      <c r="B37" s="49" t="s">
        <v>3596</v>
      </c>
      <c r="C37" s="80" t="s">
        <v>3561</v>
      </c>
      <c r="D37" s="80">
        <v>1.0</v>
      </c>
      <c r="E37" s="96">
        <v>4.99</v>
      </c>
      <c r="F37" s="96">
        <f t="shared" si="1"/>
        <v>4.99</v>
      </c>
      <c r="G37" s="135"/>
    </row>
    <row r="38">
      <c r="B38" s="49" t="s">
        <v>3597</v>
      </c>
      <c r="C38" s="80" t="s">
        <v>3561</v>
      </c>
      <c r="D38" s="80">
        <v>1.0</v>
      </c>
      <c r="E38" s="96">
        <v>4.99</v>
      </c>
      <c r="F38" s="96">
        <f t="shared" si="1"/>
        <v>4.99</v>
      </c>
      <c r="G38" s="135"/>
    </row>
    <row r="39">
      <c r="B39" s="49" t="s">
        <v>3598</v>
      </c>
      <c r="C39" s="80" t="s">
        <v>3561</v>
      </c>
      <c r="D39" s="80">
        <v>1.0</v>
      </c>
      <c r="E39" s="96">
        <v>4.99</v>
      </c>
      <c r="F39" s="96">
        <f t="shared" si="1"/>
        <v>4.99</v>
      </c>
      <c r="G39" s="135"/>
    </row>
    <row r="40">
      <c r="B40" s="49" t="s">
        <v>3599</v>
      </c>
      <c r="C40" s="80" t="s">
        <v>3561</v>
      </c>
      <c r="D40" s="80">
        <v>1.0</v>
      </c>
      <c r="E40" s="96">
        <v>4.99</v>
      </c>
      <c r="F40" s="96">
        <f t="shared" si="1"/>
        <v>4.99</v>
      </c>
      <c r="G40" s="135"/>
    </row>
    <row r="41">
      <c r="B41" s="49" t="s">
        <v>3600</v>
      </c>
      <c r="C41" s="80" t="s">
        <v>3561</v>
      </c>
      <c r="D41" s="80">
        <v>1.0</v>
      </c>
      <c r="E41" s="96">
        <v>4.99</v>
      </c>
      <c r="F41" s="96">
        <f t="shared" si="1"/>
        <v>4.99</v>
      </c>
      <c r="G41" s="135"/>
    </row>
    <row r="42">
      <c r="B42" s="49" t="s">
        <v>3601</v>
      </c>
      <c r="C42" s="80" t="s">
        <v>3561</v>
      </c>
      <c r="D42" s="80">
        <v>1.0</v>
      </c>
      <c r="E42" s="96">
        <v>4.99</v>
      </c>
      <c r="F42" s="96">
        <f t="shared" si="1"/>
        <v>4.99</v>
      </c>
      <c r="G42" s="135"/>
    </row>
    <row r="43">
      <c r="B43" s="49" t="s">
        <v>3602</v>
      </c>
      <c r="C43" s="80" t="s">
        <v>3561</v>
      </c>
      <c r="D43" s="80">
        <v>1.0</v>
      </c>
      <c r="E43" s="96">
        <v>4.99</v>
      </c>
      <c r="F43" s="96">
        <f t="shared" si="1"/>
        <v>4.99</v>
      </c>
      <c r="G43" s="135"/>
    </row>
    <row r="44">
      <c r="B44" s="49" t="s">
        <v>3603</v>
      </c>
      <c r="C44" s="80" t="s">
        <v>3561</v>
      </c>
      <c r="D44" s="80">
        <v>1.0</v>
      </c>
      <c r="E44" s="96">
        <v>4.99</v>
      </c>
      <c r="F44" s="96">
        <f t="shared" si="1"/>
        <v>4.99</v>
      </c>
      <c r="G44" s="135"/>
    </row>
    <row r="45">
      <c r="B45" s="49" t="s">
        <v>3604</v>
      </c>
      <c r="C45" s="80" t="s">
        <v>3561</v>
      </c>
      <c r="D45" s="80">
        <v>5.0</v>
      </c>
      <c r="E45" s="96">
        <v>5.99</v>
      </c>
      <c r="F45" s="96">
        <f t="shared" si="1"/>
        <v>29.95</v>
      </c>
      <c r="G45" s="135"/>
    </row>
    <row r="46">
      <c r="B46" s="49" t="s">
        <v>3605</v>
      </c>
      <c r="C46" s="80" t="s">
        <v>3561</v>
      </c>
      <c r="D46" s="80">
        <v>2.0</v>
      </c>
      <c r="E46" s="96">
        <v>5.99</v>
      </c>
      <c r="F46" s="96">
        <f t="shared" si="1"/>
        <v>11.98</v>
      </c>
      <c r="G46" s="135"/>
    </row>
    <row r="47">
      <c r="B47" s="49" t="s">
        <v>3606</v>
      </c>
      <c r="C47" s="80" t="s">
        <v>3561</v>
      </c>
      <c r="D47" s="80">
        <v>2.0</v>
      </c>
      <c r="E47" s="96">
        <v>5.99</v>
      </c>
      <c r="F47" s="96">
        <f t="shared" si="1"/>
        <v>11.98</v>
      </c>
      <c r="G47" s="135"/>
    </row>
    <row r="48">
      <c r="B48" s="49" t="s">
        <v>3607</v>
      </c>
      <c r="C48" s="80" t="s">
        <v>3561</v>
      </c>
      <c r="D48" s="80">
        <v>2.0</v>
      </c>
      <c r="E48" s="96">
        <v>5.99</v>
      </c>
      <c r="F48" s="96">
        <f t="shared" si="1"/>
        <v>11.98</v>
      </c>
      <c r="G48" s="135"/>
    </row>
    <row r="49">
      <c r="B49" s="49" t="s">
        <v>3608</v>
      </c>
      <c r="C49" s="80" t="s">
        <v>3561</v>
      </c>
      <c r="D49" s="80">
        <v>4.0</v>
      </c>
      <c r="E49" s="96">
        <v>5.99</v>
      </c>
      <c r="F49" s="96">
        <f t="shared" si="1"/>
        <v>23.96</v>
      </c>
      <c r="G49" s="135"/>
    </row>
    <row r="50">
      <c r="B50" s="49" t="s">
        <v>3609</v>
      </c>
      <c r="C50" s="80" t="s">
        <v>3561</v>
      </c>
      <c r="D50" s="80">
        <v>2.0</v>
      </c>
      <c r="E50" s="96">
        <v>5.99</v>
      </c>
      <c r="F50" s="96">
        <f t="shared" si="1"/>
        <v>11.98</v>
      </c>
      <c r="G50" s="135"/>
    </row>
    <row r="51">
      <c r="B51" s="49" t="s">
        <v>3610</v>
      </c>
      <c r="C51" s="80" t="s">
        <v>3561</v>
      </c>
      <c r="D51" s="80">
        <v>2.0</v>
      </c>
      <c r="E51" s="96">
        <v>5.99</v>
      </c>
      <c r="F51" s="96">
        <f t="shared" si="1"/>
        <v>11.98</v>
      </c>
      <c r="G51" s="135"/>
    </row>
    <row r="52">
      <c r="B52" s="49" t="s">
        <v>3611</v>
      </c>
      <c r="C52" s="80" t="s">
        <v>3561</v>
      </c>
      <c r="D52" s="80">
        <v>8.0</v>
      </c>
      <c r="E52" s="96">
        <v>5.99</v>
      </c>
      <c r="F52" s="96">
        <f t="shared" si="1"/>
        <v>47.92</v>
      </c>
      <c r="G52" s="135"/>
    </row>
    <row r="53">
      <c r="B53" s="49" t="s">
        <v>3612</v>
      </c>
      <c r="C53" s="80" t="s">
        <v>3561</v>
      </c>
      <c r="D53" s="80">
        <v>3.0</v>
      </c>
      <c r="E53" s="96">
        <v>5.99</v>
      </c>
      <c r="F53" s="96">
        <f t="shared" si="1"/>
        <v>17.97</v>
      </c>
      <c r="G53" s="135"/>
    </row>
    <row r="54">
      <c r="B54" s="49" t="s">
        <v>3613</v>
      </c>
      <c r="C54" s="80" t="s">
        <v>3561</v>
      </c>
      <c r="D54" s="80">
        <v>11.0</v>
      </c>
      <c r="E54" s="96">
        <v>5.99</v>
      </c>
      <c r="F54" s="96">
        <f t="shared" si="1"/>
        <v>65.89</v>
      </c>
      <c r="G54" s="135"/>
    </row>
    <row r="55">
      <c r="B55" s="49" t="s">
        <v>3576</v>
      </c>
      <c r="C55" s="80" t="s">
        <v>3561</v>
      </c>
      <c r="D55" s="80">
        <v>2.0</v>
      </c>
      <c r="E55" s="96">
        <v>5.99</v>
      </c>
      <c r="F55" s="96">
        <f t="shared" si="1"/>
        <v>11.98</v>
      </c>
      <c r="G55" s="135"/>
    </row>
    <row r="56">
      <c r="B56" s="49" t="s">
        <v>3576</v>
      </c>
      <c r="C56" s="80" t="s">
        <v>3561</v>
      </c>
      <c r="D56" s="80">
        <v>2.0</v>
      </c>
      <c r="E56" s="96">
        <v>5.99</v>
      </c>
      <c r="F56" s="96">
        <f t="shared" si="1"/>
        <v>11.98</v>
      </c>
      <c r="G56" s="135"/>
    </row>
    <row r="57">
      <c r="B57" s="49" t="s">
        <v>3614</v>
      </c>
      <c r="C57" s="80" t="s">
        <v>3561</v>
      </c>
      <c r="D57" s="80">
        <v>2.0</v>
      </c>
      <c r="E57" s="96">
        <v>5.99</v>
      </c>
      <c r="F57" s="96">
        <f t="shared" si="1"/>
        <v>11.98</v>
      </c>
      <c r="G57" s="135"/>
    </row>
    <row r="58">
      <c r="B58" s="49" t="s">
        <v>3615</v>
      </c>
      <c r="C58" s="80" t="s">
        <v>3561</v>
      </c>
      <c r="D58" s="80">
        <v>2.0</v>
      </c>
      <c r="E58" s="96">
        <v>5.99</v>
      </c>
      <c r="F58" s="96">
        <f t="shared" si="1"/>
        <v>11.98</v>
      </c>
      <c r="G58" s="135"/>
    </row>
    <row r="59">
      <c r="B59" s="49" t="s">
        <v>3616</v>
      </c>
      <c r="C59" s="80" t="s">
        <v>3561</v>
      </c>
      <c r="D59" s="80">
        <v>3.0</v>
      </c>
      <c r="E59" s="96">
        <v>5.99</v>
      </c>
      <c r="F59" s="96">
        <f t="shared" si="1"/>
        <v>17.97</v>
      </c>
      <c r="G59" s="135"/>
    </row>
    <row r="60">
      <c r="B60" s="49" t="s">
        <v>3617</v>
      </c>
      <c r="C60" s="80" t="s">
        <v>3561</v>
      </c>
      <c r="D60" s="80">
        <v>2.0</v>
      </c>
      <c r="E60" s="96">
        <v>5.99</v>
      </c>
      <c r="F60" s="96">
        <f t="shared" si="1"/>
        <v>11.98</v>
      </c>
      <c r="G60" s="135"/>
    </row>
    <row r="61">
      <c r="B61" s="49" t="s">
        <v>3618</v>
      </c>
      <c r="C61" s="80" t="s">
        <v>3561</v>
      </c>
      <c r="D61" s="80">
        <v>2.0</v>
      </c>
      <c r="E61" s="96">
        <v>5.99</v>
      </c>
      <c r="F61" s="96">
        <f t="shared" si="1"/>
        <v>11.98</v>
      </c>
      <c r="G61" s="135"/>
    </row>
    <row r="62">
      <c r="B62" s="49" t="s">
        <v>3619</v>
      </c>
      <c r="C62" s="80" t="s">
        <v>3561</v>
      </c>
      <c r="D62" s="80">
        <v>2.0</v>
      </c>
      <c r="E62" s="96">
        <v>5.99</v>
      </c>
      <c r="F62" s="96">
        <f t="shared" si="1"/>
        <v>11.98</v>
      </c>
      <c r="G62" s="135"/>
    </row>
    <row r="63">
      <c r="B63" s="49" t="s">
        <v>3620</v>
      </c>
      <c r="C63" s="80" t="s">
        <v>3561</v>
      </c>
      <c r="D63" s="80">
        <v>3.0</v>
      </c>
      <c r="E63" s="96">
        <v>5.99</v>
      </c>
      <c r="F63" s="96">
        <f t="shared" si="1"/>
        <v>17.97</v>
      </c>
      <c r="G63" s="135"/>
    </row>
    <row r="64">
      <c r="B64" s="49" t="s">
        <v>3621</v>
      </c>
      <c r="C64" s="80" t="s">
        <v>3561</v>
      </c>
      <c r="D64" s="80">
        <v>2.0</v>
      </c>
      <c r="E64" s="96">
        <v>5.99</v>
      </c>
      <c r="F64" s="96">
        <f t="shared" si="1"/>
        <v>11.98</v>
      </c>
      <c r="G64" s="135"/>
    </row>
    <row r="65">
      <c r="B65" s="49" t="s">
        <v>3622</v>
      </c>
      <c r="C65" s="80" t="s">
        <v>3561</v>
      </c>
      <c r="D65" s="80">
        <v>3.0</v>
      </c>
      <c r="E65" s="96">
        <v>5.99</v>
      </c>
      <c r="F65" s="96">
        <f t="shared" si="1"/>
        <v>17.97</v>
      </c>
      <c r="G65" s="135"/>
    </row>
    <row r="66">
      <c r="B66" s="49" t="s">
        <v>3623</v>
      </c>
      <c r="C66" s="80" t="s">
        <v>3561</v>
      </c>
      <c r="D66" s="80">
        <v>2.0</v>
      </c>
      <c r="E66" s="96">
        <v>5.99</v>
      </c>
      <c r="F66" s="96">
        <f t="shared" si="1"/>
        <v>11.98</v>
      </c>
      <c r="G66" s="135"/>
    </row>
    <row r="67">
      <c r="B67" s="49" t="s">
        <v>3624</v>
      </c>
      <c r="C67" s="80" t="s">
        <v>3561</v>
      </c>
      <c r="D67" s="80">
        <v>2.0</v>
      </c>
      <c r="E67" s="96">
        <v>5.99</v>
      </c>
      <c r="F67" s="96">
        <f t="shared" si="1"/>
        <v>11.98</v>
      </c>
      <c r="G67" s="135"/>
    </row>
    <row r="68">
      <c r="B68" s="49" t="s">
        <v>3625</v>
      </c>
      <c r="C68" s="80" t="s">
        <v>3561</v>
      </c>
      <c r="D68" s="80">
        <v>1.0</v>
      </c>
      <c r="E68" s="96">
        <v>5.99</v>
      </c>
      <c r="F68" s="96">
        <f t="shared" si="1"/>
        <v>5.99</v>
      </c>
      <c r="G68" s="135"/>
    </row>
    <row r="69">
      <c r="B69" s="49" t="s">
        <v>3626</v>
      </c>
      <c r="C69" s="80" t="s">
        <v>3561</v>
      </c>
      <c r="D69" s="80">
        <v>1.0</v>
      </c>
      <c r="E69" s="96">
        <v>5.99</v>
      </c>
      <c r="F69" s="96">
        <f t="shared" si="1"/>
        <v>5.99</v>
      </c>
      <c r="G69" s="135"/>
    </row>
    <row r="70">
      <c r="B70" s="49" t="s">
        <v>3627</v>
      </c>
      <c r="C70" s="80" t="s">
        <v>3561</v>
      </c>
      <c r="D70" s="80">
        <v>1.0</v>
      </c>
      <c r="E70" s="96">
        <v>5.99</v>
      </c>
      <c r="F70" s="96">
        <f t="shared" si="1"/>
        <v>5.99</v>
      </c>
      <c r="G70" s="135"/>
    </row>
    <row r="71">
      <c r="B71" s="49" t="s">
        <v>3628</v>
      </c>
      <c r="C71" s="80" t="s">
        <v>3561</v>
      </c>
      <c r="D71" s="80">
        <v>1.0</v>
      </c>
      <c r="E71" s="96">
        <v>5.99</v>
      </c>
      <c r="F71" s="96">
        <f t="shared" si="1"/>
        <v>5.99</v>
      </c>
      <c r="G71" s="135"/>
    </row>
    <row r="72">
      <c r="B72" s="49" t="s">
        <v>3629</v>
      </c>
      <c r="C72" s="80" t="s">
        <v>3561</v>
      </c>
      <c r="D72" s="80">
        <v>1.0</v>
      </c>
      <c r="E72" s="96">
        <v>5.99</v>
      </c>
      <c r="F72" s="96">
        <f t="shared" si="1"/>
        <v>5.99</v>
      </c>
      <c r="G72" s="135"/>
    </row>
    <row r="73">
      <c r="B73" s="49" t="s">
        <v>3630</v>
      </c>
      <c r="C73" s="80" t="s">
        <v>3561</v>
      </c>
      <c r="D73" s="80">
        <v>3.0</v>
      </c>
      <c r="E73" s="96">
        <v>5.99</v>
      </c>
      <c r="F73" s="96">
        <f t="shared" si="1"/>
        <v>17.97</v>
      </c>
      <c r="G73" s="135"/>
    </row>
    <row r="74">
      <c r="B74" s="49" t="s">
        <v>3631</v>
      </c>
      <c r="C74" s="80" t="s">
        <v>3561</v>
      </c>
      <c r="D74" s="80">
        <v>1.0</v>
      </c>
      <c r="E74" s="96">
        <v>5.99</v>
      </c>
      <c r="F74" s="96">
        <f t="shared" si="1"/>
        <v>5.99</v>
      </c>
      <c r="G74" s="135"/>
    </row>
    <row r="75">
      <c r="B75" s="49" t="s">
        <v>3632</v>
      </c>
      <c r="C75" s="80" t="s">
        <v>3561</v>
      </c>
      <c r="D75" s="80">
        <v>1.0</v>
      </c>
      <c r="E75" s="96">
        <v>5.99</v>
      </c>
      <c r="F75" s="96">
        <f t="shared" si="1"/>
        <v>5.99</v>
      </c>
      <c r="G75" s="135"/>
    </row>
    <row r="76">
      <c r="B76" s="49" t="s">
        <v>3633</v>
      </c>
      <c r="C76" s="80" t="s">
        <v>3561</v>
      </c>
      <c r="D76" s="80">
        <v>1.0</v>
      </c>
      <c r="E76" s="96">
        <v>5.99</v>
      </c>
      <c r="F76" s="96">
        <f t="shared" si="1"/>
        <v>5.99</v>
      </c>
      <c r="G76" s="135"/>
    </row>
    <row r="77">
      <c r="B77" s="49" t="s">
        <v>3607</v>
      </c>
      <c r="C77" s="80" t="s">
        <v>3561</v>
      </c>
      <c r="D77" s="80">
        <v>1.0</v>
      </c>
      <c r="E77" s="96">
        <v>5.99</v>
      </c>
      <c r="F77" s="96">
        <f t="shared" si="1"/>
        <v>5.99</v>
      </c>
      <c r="G77" s="135"/>
    </row>
    <row r="78">
      <c r="B78" s="49" t="s">
        <v>3606</v>
      </c>
      <c r="C78" s="80" t="s">
        <v>3561</v>
      </c>
      <c r="D78" s="80">
        <v>1.0</v>
      </c>
      <c r="E78" s="96">
        <v>5.99</v>
      </c>
      <c r="F78" s="96">
        <f t="shared" si="1"/>
        <v>5.99</v>
      </c>
      <c r="G78" s="135"/>
    </row>
    <row r="79">
      <c r="B79" s="49" t="s">
        <v>3634</v>
      </c>
      <c r="C79" s="80" t="s">
        <v>3561</v>
      </c>
      <c r="D79" s="80">
        <v>1.0</v>
      </c>
      <c r="E79" s="96">
        <v>5.99</v>
      </c>
      <c r="F79" s="96">
        <f t="shared" si="1"/>
        <v>5.99</v>
      </c>
      <c r="G79" s="135"/>
    </row>
    <row r="80">
      <c r="B80" s="49" t="s">
        <v>3635</v>
      </c>
      <c r="C80" s="80" t="s">
        <v>3561</v>
      </c>
      <c r="D80" s="80">
        <v>1.0</v>
      </c>
      <c r="E80" s="96">
        <v>5.99</v>
      </c>
      <c r="F80" s="96">
        <f t="shared" si="1"/>
        <v>5.99</v>
      </c>
      <c r="G80" s="135"/>
    </row>
    <row r="81">
      <c r="B81" s="49" t="s">
        <v>3636</v>
      </c>
      <c r="C81" s="80" t="s">
        <v>3561</v>
      </c>
      <c r="D81" s="80">
        <v>1.0</v>
      </c>
      <c r="E81" s="96">
        <v>5.99</v>
      </c>
      <c r="F81" s="96">
        <f t="shared" si="1"/>
        <v>5.99</v>
      </c>
      <c r="G81" s="135"/>
    </row>
    <row r="82">
      <c r="B82" s="49" t="s">
        <v>3637</v>
      </c>
      <c r="C82" s="80" t="s">
        <v>3561</v>
      </c>
      <c r="D82" s="80">
        <v>1.0</v>
      </c>
      <c r="E82" s="96">
        <v>5.99</v>
      </c>
      <c r="F82" s="96">
        <f t="shared" si="1"/>
        <v>5.99</v>
      </c>
      <c r="G82" s="135"/>
    </row>
    <row r="83">
      <c r="B83" s="49" t="s">
        <v>3638</v>
      </c>
      <c r="C83" s="80" t="s">
        <v>3561</v>
      </c>
      <c r="D83" s="80">
        <v>1.0</v>
      </c>
      <c r="E83" s="96">
        <v>5.99</v>
      </c>
      <c r="F83" s="96">
        <f t="shared" si="1"/>
        <v>5.99</v>
      </c>
      <c r="G83" s="135"/>
    </row>
    <row r="84">
      <c r="B84" s="49" t="s">
        <v>3605</v>
      </c>
      <c r="C84" s="80" t="s">
        <v>3561</v>
      </c>
      <c r="D84" s="80">
        <v>1.0</v>
      </c>
      <c r="E84" s="96">
        <v>5.99</v>
      </c>
      <c r="F84" s="96">
        <f t="shared" si="1"/>
        <v>5.99</v>
      </c>
      <c r="G84" s="135"/>
    </row>
    <row r="85">
      <c r="B85" s="49" t="s">
        <v>3639</v>
      </c>
      <c r="C85" s="80" t="s">
        <v>3561</v>
      </c>
      <c r="D85" s="80">
        <v>2.0</v>
      </c>
      <c r="E85" s="96">
        <v>6.99</v>
      </c>
      <c r="F85" s="96">
        <f t="shared" si="1"/>
        <v>13.98</v>
      </c>
      <c r="G85" s="135"/>
    </row>
    <row r="86">
      <c r="B86" s="49" t="s">
        <v>3640</v>
      </c>
      <c r="C86" s="80" t="s">
        <v>3561</v>
      </c>
      <c r="D86" s="80">
        <v>2.0</v>
      </c>
      <c r="E86" s="96">
        <v>6.99</v>
      </c>
      <c r="F86" s="96">
        <f t="shared" si="1"/>
        <v>13.98</v>
      </c>
      <c r="G86" s="135"/>
    </row>
    <row r="87">
      <c r="B87" s="49" t="s">
        <v>3641</v>
      </c>
      <c r="C87" s="80" t="s">
        <v>3561</v>
      </c>
      <c r="D87" s="80">
        <v>5.0</v>
      </c>
      <c r="E87" s="96">
        <v>6.99</v>
      </c>
      <c r="F87" s="96">
        <f t="shared" si="1"/>
        <v>34.95</v>
      </c>
      <c r="G87" s="135"/>
    </row>
    <row r="88">
      <c r="B88" s="49" t="s">
        <v>3642</v>
      </c>
      <c r="C88" s="80" t="s">
        <v>3561</v>
      </c>
      <c r="D88" s="80">
        <v>4.0</v>
      </c>
      <c r="E88" s="96">
        <v>6.99</v>
      </c>
      <c r="F88" s="96">
        <f t="shared" si="1"/>
        <v>27.96</v>
      </c>
      <c r="G88" s="135"/>
    </row>
    <row r="89">
      <c r="B89" s="49" t="s">
        <v>3643</v>
      </c>
      <c r="C89" s="80" t="s">
        <v>3561</v>
      </c>
      <c r="D89" s="80">
        <v>9.0</v>
      </c>
      <c r="E89" s="96">
        <v>6.99</v>
      </c>
      <c r="F89" s="96">
        <f t="shared" si="1"/>
        <v>62.91</v>
      </c>
      <c r="G89" s="135"/>
    </row>
    <row r="90">
      <c r="B90" s="49" t="s">
        <v>3644</v>
      </c>
      <c r="C90" s="80" t="s">
        <v>3561</v>
      </c>
      <c r="D90" s="80">
        <v>2.0</v>
      </c>
      <c r="E90" s="96">
        <v>6.99</v>
      </c>
      <c r="F90" s="96">
        <f t="shared" si="1"/>
        <v>13.98</v>
      </c>
      <c r="G90" s="135"/>
    </row>
    <row r="91">
      <c r="B91" s="49" t="s">
        <v>3645</v>
      </c>
      <c r="C91" s="80" t="s">
        <v>3561</v>
      </c>
      <c r="D91" s="80">
        <v>3.0</v>
      </c>
      <c r="E91" s="96">
        <v>6.99</v>
      </c>
      <c r="F91" s="96">
        <f t="shared" si="1"/>
        <v>20.97</v>
      </c>
      <c r="G91" s="135"/>
    </row>
    <row r="92">
      <c r="B92" s="49" t="s">
        <v>3646</v>
      </c>
      <c r="C92" s="80" t="s">
        <v>3561</v>
      </c>
      <c r="D92" s="80">
        <v>2.0</v>
      </c>
      <c r="E92" s="96">
        <v>6.99</v>
      </c>
      <c r="F92" s="96">
        <f t="shared" si="1"/>
        <v>13.98</v>
      </c>
      <c r="G92" s="135"/>
    </row>
    <row r="93">
      <c r="B93" s="49" t="s">
        <v>3647</v>
      </c>
      <c r="C93" s="80" t="s">
        <v>3561</v>
      </c>
      <c r="D93" s="80">
        <v>1.0</v>
      </c>
      <c r="E93" s="96">
        <v>6.99</v>
      </c>
      <c r="F93" s="96">
        <f t="shared" si="1"/>
        <v>6.99</v>
      </c>
      <c r="G93" s="135"/>
    </row>
    <row r="94">
      <c r="B94" s="49" t="s">
        <v>3648</v>
      </c>
      <c r="C94" s="80" t="s">
        <v>3561</v>
      </c>
      <c r="D94" s="80">
        <v>1.0</v>
      </c>
      <c r="E94" s="96">
        <v>6.99</v>
      </c>
      <c r="F94" s="96">
        <f t="shared" si="1"/>
        <v>6.99</v>
      </c>
      <c r="G94" s="135"/>
    </row>
    <row r="95">
      <c r="B95" s="49" t="s">
        <v>3646</v>
      </c>
      <c r="C95" s="80" t="s">
        <v>3561</v>
      </c>
      <c r="D95" s="80">
        <v>1.0</v>
      </c>
      <c r="E95" s="96">
        <v>6.99</v>
      </c>
      <c r="F95" s="96">
        <f t="shared" si="1"/>
        <v>6.99</v>
      </c>
      <c r="G95" s="135"/>
    </row>
    <row r="96">
      <c r="B96" s="49" t="s">
        <v>3649</v>
      </c>
      <c r="C96" s="80" t="s">
        <v>3561</v>
      </c>
      <c r="D96" s="80">
        <v>1.0</v>
      </c>
      <c r="E96" s="96">
        <v>6.99</v>
      </c>
      <c r="F96" s="96">
        <f t="shared" si="1"/>
        <v>6.99</v>
      </c>
      <c r="G96" s="135"/>
    </row>
    <row r="97">
      <c r="B97" s="49" t="s">
        <v>3570</v>
      </c>
      <c r="C97" s="80" t="s">
        <v>3561</v>
      </c>
      <c r="D97" s="80">
        <v>1.0</v>
      </c>
      <c r="E97" s="96">
        <v>6.99</v>
      </c>
      <c r="F97" s="96">
        <f t="shared" si="1"/>
        <v>6.99</v>
      </c>
      <c r="G97" s="135"/>
    </row>
    <row r="98">
      <c r="B98" s="49" t="s">
        <v>3650</v>
      </c>
      <c r="C98" s="80" t="s">
        <v>3561</v>
      </c>
      <c r="D98" s="80">
        <v>1.0</v>
      </c>
      <c r="E98" s="96">
        <v>6.99</v>
      </c>
      <c r="F98" s="96">
        <f t="shared" si="1"/>
        <v>6.99</v>
      </c>
      <c r="G98" s="135"/>
    </row>
    <row r="99">
      <c r="B99" s="49" t="s">
        <v>3651</v>
      </c>
      <c r="C99" s="80" t="s">
        <v>3561</v>
      </c>
      <c r="D99" s="80">
        <v>1.0</v>
      </c>
      <c r="E99" s="96">
        <v>6.99</v>
      </c>
      <c r="F99" s="96">
        <f t="shared" si="1"/>
        <v>6.99</v>
      </c>
      <c r="G99" s="135"/>
    </row>
    <row r="100">
      <c r="B100" s="49" t="s">
        <v>3652</v>
      </c>
      <c r="C100" s="80" t="s">
        <v>3561</v>
      </c>
      <c r="D100" s="80">
        <v>1.0</v>
      </c>
      <c r="E100" s="96">
        <v>6.99</v>
      </c>
      <c r="F100" s="96">
        <f t="shared" si="1"/>
        <v>6.99</v>
      </c>
      <c r="G100" s="135"/>
    </row>
    <row r="101">
      <c r="B101" s="49" t="s">
        <v>3653</v>
      </c>
      <c r="C101" s="80" t="s">
        <v>3561</v>
      </c>
      <c r="D101" s="80">
        <v>1.0</v>
      </c>
      <c r="E101" s="96">
        <v>6.99</v>
      </c>
      <c r="F101" s="96">
        <f t="shared" si="1"/>
        <v>6.99</v>
      </c>
      <c r="G101" s="135"/>
    </row>
    <row r="102">
      <c r="B102" s="49" t="s">
        <v>3654</v>
      </c>
      <c r="C102" s="80" t="s">
        <v>3561</v>
      </c>
      <c r="D102" s="80">
        <v>1.0</v>
      </c>
      <c r="E102" s="96">
        <v>6.99</v>
      </c>
      <c r="F102" s="96">
        <f t="shared" si="1"/>
        <v>6.99</v>
      </c>
      <c r="G102" s="135"/>
    </row>
    <row r="103">
      <c r="B103" s="49" t="s">
        <v>3655</v>
      </c>
      <c r="C103" s="80" t="s">
        <v>3561</v>
      </c>
      <c r="D103" s="80">
        <v>1.0</v>
      </c>
      <c r="E103" s="96">
        <v>6.99</v>
      </c>
      <c r="F103" s="96">
        <f t="shared" si="1"/>
        <v>6.99</v>
      </c>
      <c r="G103" s="135"/>
    </row>
    <row r="104">
      <c r="B104" s="49" t="s">
        <v>3656</v>
      </c>
      <c r="C104" s="80" t="s">
        <v>3561</v>
      </c>
      <c r="D104" s="80">
        <v>1.0</v>
      </c>
      <c r="E104" s="96">
        <v>6.99</v>
      </c>
      <c r="F104" s="96">
        <f t="shared" si="1"/>
        <v>6.99</v>
      </c>
      <c r="G104" s="135"/>
    </row>
    <row r="105">
      <c r="B105" s="49" t="s">
        <v>3657</v>
      </c>
      <c r="C105" s="80" t="s">
        <v>3561</v>
      </c>
      <c r="D105" s="80">
        <v>1.0</v>
      </c>
      <c r="E105" s="96">
        <v>6.99</v>
      </c>
      <c r="F105" s="96">
        <f t="shared" si="1"/>
        <v>6.99</v>
      </c>
      <c r="G105" s="135"/>
    </row>
    <row r="106">
      <c r="B106" s="49" t="s">
        <v>3654</v>
      </c>
      <c r="C106" s="80" t="s">
        <v>3561</v>
      </c>
      <c r="D106" s="80">
        <v>1.0</v>
      </c>
      <c r="E106" s="96">
        <v>6.99</v>
      </c>
      <c r="F106" s="96">
        <f t="shared" si="1"/>
        <v>6.99</v>
      </c>
      <c r="G106" s="135"/>
    </row>
    <row r="107">
      <c r="B107" s="49" t="s">
        <v>3658</v>
      </c>
      <c r="C107" s="80" t="s">
        <v>3561</v>
      </c>
      <c r="D107" s="80">
        <v>3.0</v>
      </c>
      <c r="E107" s="96">
        <v>7.99</v>
      </c>
      <c r="F107" s="96">
        <f t="shared" si="1"/>
        <v>23.97</v>
      </c>
      <c r="G107" s="135"/>
    </row>
    <row r="108">
      <c r="B108" s="49" t="s">
        <v>3659</v>
      </c>
      <c r="C108" s="80" t="s">
        <v>3561</v>
      </c>
      <c r="D108" s="80">
        <v>3.0</v>
      </c>
      <c r="E108" s="96">
        <v>7.99</v>
      </c>
      <c r="F108" s="96">
        <f t="shared" si="1"/>
        <v>23.97</v>
      </c>
      <c r="G108" s="135"/>
    </row>
    <row r="109">
      <c r="B109" s="49" t="s">
        <v>3660</v>
      </c>
      <c r="C109" s="80" t="s">
        <v>3561</v>
      </c>
      <c r="D109" s="80">
        <v>5.0</v>
      </c>
      <c r="E109" s="96">
        <v>7.99</v>
      </c>
      <c r="F109" s="96">
        <f t="shared" si="1"/>
        <v>39.95</v>
      </c>
      <c r="G109" s="135"/>
    </row>
    <row r="110">
      <c r="B110" s="49" t="s">
        <v>3661</v>
      </c>
      <c r="C110" s="80" t="s">
        <v>3561</v>
      </c>
      <c r="D110" s="80">
        <v>2.0</v>
      </c>
      <c r="E110" s="96">
        <v>7.99</v>
      </c>
      <c r="F110" s="96">
        <f t="shared" si="1"/>
        <v>15.98</v>
      </c>
      <c r="G110" s="135"/>
    </row>
    <row r="111">
      <c r="B111" s="49" t="s">
        <v>3662</v>
      </c>
      <c r="C111" s="80" t="s">
        <v>3561</v>
      </c>
      <c r="D111" s="80">
        <v>2.0</v>
      </c>
      <c r="E111" s="96">
        <v>7.99</v>
      </c>
      <c r="F111" s="96">
        <f t="shared" si="1"/>
        <v>15.98</v>
      </c>
      <c r="G111" s="135"/>
    </row>
    <row r="112">
      <c r="B112" s="49" t="s">
        <v>3663</v>
      </c>
      <c r="C112" s="80" t="s">
        <v>3561</v>
      </c>
      <c r="D112" s="80">
        <v>2.0</v>
      </c>
      <c r="E112" s="96">
        <v>7.99</v>
      </c>
      <c r="F112" s="96">
        <f t="shared" si="1"/>
        <v>15.98</v>
      </c>
      <c r="G112" s="135"/>
    </row>
    <row r="113">
      <c r="B113" s="49" t="s">
        <v>3664</v>
      </c>
      <c r="C113" s="80" t="s">
        <v>3561</v>
      </c>
      <c r="D113" s="80">
        <v>2.0</v>
      </c>
      <c r="E113" s="96">
        <v>7.99</v>
      </c>
      <c r="F113" s="96">
        <f t="shared" si="1"/>
        <v>15.98</v>
      </c>
      <c r="G113" s="135"/>
    </row>
    <row r="114">
      <c r="B114" s="49" t="s">
        <v>3665</v>
      </c>
      <c r="C114" s="80" t="s">
        <v>3561</v>
      </c>
      <c r="D114" s="80">
        <v>2.0</v>
      </c>
      <c r="E114" s="96">
        <v>7.99</v>
      </c>
      <c r="F114" s="96">
        <f t="shared" si="1"/>
        <v>15.98</v>
      </c>
      <c r="G114" s="135"/>
    </row>
    <row r="115">
      <c r="B115" s="49" t="s">
        <v>3666</v>
      </c>
      <c r="C115" s="80" t="s">
        <v>3561</v>
      </c>
      <c r="D115" s="80">
        <v>1.0</v>
      </c>
      <c r="E115" s="96">
        <v>7.99</v>
      </c>
      <c r="F115" s="96">
        <f t="shared" si="1"/>
        <v>7.99</v>
      </c>
      <c r="G115" s="135"/>
    </row>
    <row r="116">
      <c r="B116" s="49" t="s">
        <v>3667</v>
      </c>
      <c r="C116" s="80" t="s">
        <v>3561</v>
      </c>
      <c r="D116" s="80">
        <v>1.0</v>
      </c>
      <c r="E116" s="96">
        <v>7.99</v>
      </c>
      <c r="F116" s="96">
        <f t="shared" si="1"/>
        <v>7.99</v>
      </c>
      <c r="G116" s="135"/>
    </row>
    <row r="117">
      <c r="B117" s="49" t="s">
        <v>3668</v>
      </c>
      <c r="C117" s="80" t="s">
        <v>3561</v>
      </c>
      <c r="D117" s="80">
        <v>1.0</v>
      </c>
      <c r="E117" s="96">
        <v>7.99</v>
      </c>
      <c r="F117" s="96">
        <f t="shared" si="1"/>
        <v>7.99</v>
      </c>
      <c r="G117" s="135"/>
    </row>
    <row r="118">
      <c r="B118" s="49" t="s">
        <v>3590</v>
      </c>
      <c r="C118" s="80" t="s">
        <v>3561</v>
      </c>
      <c r="D118" s="80">
        <v>1.0</v>
      </c>
      <c r="E118" s="96">
        <v>7.99</v>
      </c>
      <c r="F118" s="96">
        <f t="shared" si="1"/>
        <v>7.99</v>
      </c>
      <c r="G118" s="135"/>
    </row>
    <row r="119">
      <c r="B119" s="49" t="s">
        <v>3669</v>
      </c>
      <c r="C119" s="80" t="s">
        <v>3561</v>
      </c>
      <c r="D119" s="80">
        <v>1.0</v>
      </c>
      <c r="E119" s="96">
        <v>7.99</v>
      </c>
      <c r="F119" s="96">
        <f t="shared" si="1"/>
        <v>7.99</v>
      </c>
      <c r="G119" s="135"/>
    </row>
    <row r="120">
      <c r="B120" s="49" t="s">
        <v>3583</v>
      </c>
      <c r="C120" s="80" t="s">
        <v>3561</v>
      </c>
      <c r="D120" s="80">
        <v>1.0</v>
      </c>
      <c r="E120" s="96">
        <v>7.99</v>
      </c>
      <c r="F120" s="96">
        <f t="shared" si="1"/>
        <v>7.99</v>
      </c>
      <c r="G120" s="135"/>
    </row>
    <row r="121">
      <c r="B121" s="49" t="s">
        <v>3670</v>
      </c>
      <c r="C121" s="80" t="s">
        <v>3561</v>
      </c>
      <c r="D121" s="80">
        <v>4.0</v>
      </c>
      <c r="E121" s="96">
        <v>8.99</v>
      </c>
      <c r="F121" s="96">
        <f t="shared" si="1"/>
        <v>35.96</v>
      </c>
      <c r="G121" s="135"/>
    </row>
    <row r="122">
      <c r="B122" s="49" t="s">
        <v>3671</v>
      </c>
      <c r="C122" s="80" t="s">
        <v>3561</v>
      </c>
      <c r="D122" s="80">
        <v>2.0</v>
      </c>
      <c r="E122" s="96">
        <v>8.99</v>
      </c>
      <c r="F122" s="96">
        <f t="shared" si="1"/>
        <v>17.98</v>
      </c>
      <c r="G122" s="135"/>
    </row>
    <row r="123">
      <c r="B123" s="49" t="s">
        <v>3607</v>
      </c>
      <c r="C123" s="80" t="s">
        <v>3561</v>
      </c>
      <c r="D123" s="80">
        <v>5.0</v>
      </c>
      <c r="E123" s="96">
        <v>8.99</v>
      </c>
      <c r="F123" s="96">
        <f t="shared" si="1"/>
        <v>44.95</v>
      </c>
      <c r="G123" s="135"/>
    </row>
    <row r="124">
      <c r="B124" s="49" t="s">
        <v>3672</v>
      </c>
      <c r="C124" s="80" t="s">
        <v>3561</v>
      </c>
      <c r="D124" s="80">
        <v>2.0</v>
      </c>
      <c r="E124" s="96">
        <v>8.99</v>
      </c>
      <c r="F124" s="96">
        <f t="shared" si="1"/>
        <v>17.98</v>
      </c>
      <c r="G124" s="135"/>
    </row>
    <row r="125">
      <c r="B125" s="49" t="s">
        <v>3673</v>
      </c>
      <c r="C125" s="80" t="s">
        <v>3561</v>
      </c>
      <c r="D125" s="80">
        <v>2.0</v>
      </c>
      <c r="E125" s="96">
        <v>8.99</v>
      </c>
      <c r="F125" s="96">
        <f t="shared" si="1"/>
        <v>17.98</v>
      </c>
      <c r="G125" s="135"/>
    </row>
    <row r="126">
      <c r="B126" s="49" t="s">
        <v>3674</v>
      </c>
      <c r="C126" s="80" t="s">
        <v>3561</v>
      </c>
      <c r="D126" s="80">
        <v>6.0</v>
      </c>
      <c r="E126" s="96">
        <v>8.99</v>
      </c>
      <c r="F126" s="96">
        <f t="shared" si="1"/>
        <v>53.94</v>
      </c>
      <c r="G126" s="135"/>
    </row>
    <row r="127">
      <c r="B127" s="49" t="s">
        <v>3675</v>
      </c>
      <c r="C127" s="80" t="s">
        <v>3561</v>
      </c>
      <c r="D127" s="80">
        <v>5.0</v>
      </c>
      <c r="E127" s="96">
        <v>8.99</v>
      </c>
      <c r="F127" s="96">
        <f t="shared" si="1"/>
        <v>44.95</v>
      </c>
      <c r="G127" s="135"/>
    </row>
    <row r="128">
      <c r="B128" s="49" t="s">
        <v>3676</v>
      </c>
      <c r="C128" s="80" t="s">
        <v>3561</v>
      </c>
      <c r="D128" s="80">
        <v>2.0</v>
      </c>
      <c r="E128" s="96">
        <v>8.99</v>
      </c>
      <c r="F128" s="96">
        <f t="shared" si="1"/>
        <v>17.98</v>
      </c>
      <c r="G128" s="135"/>
    </row>
    <row r="129">
      <c r="B129" s="49" t="s">
        <v>3677</v>
      </c>
      <c r="C129" s="80" t="s">
        <v>3561</v>
      </c>
      <c r="D129" s="80">
        <v>1.0</v>
      </c>
      <c r="E129" s="96">
        <v>8.99</v>
      </c>
      <c r="F129" s="96">
        <f t="shared" si="1"/>
        <v>8.99</v>
      </c>
      <c r="G129" s="135"/>
    </row>
    <row r="130">
      <c r="B130" s="49" t="s">
        <v>3678</v>
      </c>
      <c r="C130" s="80" t="s">
        <v>3561</v>
      </c>
      <c r="D130" s="80">
        <v>1.0</v>
      </c>
      <c r="E130" s="96">
        <v>8.99</v>
      </c>
      <c r="F130" s="96">
        <f t="shared" si="1"/>
        <v>8.99</v>
      </c>
      <c r="G130" s="135"/>
    </row>
    <row r="131">
      <c r="B131" s="49" t="s">
        <v>3679</v>
      </c>
      <c r="C131" s="80" t="s">
        <v>3561</v>
      </c>
      <c r="D131" s="80">
        <v>1.0</v>
      </c>
      <c r="E131" s="96">
        <v>8.99</v>
      </c>
      <c r="F131" s="96">
        <f t="shared" si="1"/>
        <v>8.99</v>
      </c>
      <c r="G131" s="135"/>
    </row>
    <row r="132">
      <c r="B132" s="49" t="s">
        <v>3626</v>
      </c>
      <c r="C132" s="80" t="s">
        <v>3561</v>
      </c>
      <c r="D132" s="80">
        <v>1.0</v>
      </c>
      <c r="E132" s="96">
        <v>8.99</v>
      </c>
      <c r="F132" s="96">
        <f t="shared" si="1"/>
        <v>8.99</v>
      </c>
      <c r="G132" s="135"/>
    </row>
    <row r="133">
      <c r="B133" s="49" t="s">
        <v>3647</v>
      </c>
      <c r="C133" s="80" t="s">
        <v>3561</v>
      </c>
      <c r="D133" s="80">
        <v>1.0</v>
      </c>
      <c r="E133" s="96">
        <v>8.99</v>
      </c>
      <c r="F133" s="96">
        <f t="shared" si="1"/>
        <v>8.99</v>
      </c>
      <c r="G133" s="135"/>
    </row>
    <row r="134">
      <c r="B134" s="49" t="s">
        <v>3680</v>
      </c>
      <c r="C134" s="80" t="s">
        <v>3561</v>
      </c>
      <c r="D134" s="80">
        <v>1.0</v>
      </c>
      <c r="E134" s="96">
        <v>8.99</v>
      </c>
      <c r="F134" s="96">
        <f t="shared" si="1"/>
        <v>8.99</v>
      </c>
      <c r="G134" s="135"/>
    </row>
    <row r="135">
      <c r="B135" s="49" t="s">
        <v>3681</v>
      </c>
      <c r="C135" s="80" t="s">
        <v>3561</v>
      </c>
      <c r="D135" s="80">
        <v>1.0</v>
      </c>
      <c r="E135" s="96">
        <v>8.99</v>
      </c>
      <c r="F135" s="96">
        <f t="shared" si="1"/>
        <v>8.99</v>
      </c>
      <c r="G135" s="135"/>
    </row>
    <row r="136">
      <c r="B136" s="49" t="s">
        <v>3682</v>
      </c>
      <c r="C136" s="80" t="s">
        <v>3561</v>
      </c>
      <c r="D136" s="80">
        <v>1.0</v>
      </c>
      <c r="E136" s="96">
        <v>8.99</v>
      </c>
      <c r="F136" s="96">
        <f t="shared" si="1"/>
        <v>8.99</v>
      </c>
      <c r="G136" s="135"/>
    </row>
    <row r="137">
      <c r="B137" s="49" t="s">
        <v>3647</v>
      </c>
      <c r="C137" s="80" t="s">
        <v>3561</v>
      </c>
      <c r="D137" s="80">
        <v>1.0</v>
      </c>
      <c r="E137" s="96">
        <v>8.99</v>
      </c>
      <c r="F137" s="96">
        <f t="shared" si="1"/>
        <v>8.99</v>
      </c>
      <c r="G137" s="135"/>
    </row>
    <row r="138">
      <c r="B138" s="49" t="s">
        <v>3683</v>
      </c>
      <c r="C138" s="80" t="s">
        <v>3561</v>
      </c>
      <c r="D138" s="80">
        <v>1.0</v>
      </c>
      <c r="E138" s="96">
        <v>8.99</v>
      </c>
      <c r="F138" s="96">
        <f t="shared" si="1"/>
        <v>8.99</v>
      </c>
      <c r="G138" s="135"/>
    </row>
    <row r="139">
      <c r="B139" s="49" t="s">
        <v>3684</v>
      </c>
      <c r="C139" s="80" t="s">
        <v>3561</v>
      </c>
      <c r="D139" s="80">
        <v>3.0</v>
      </c>
      <c r="E139" s="96">
        <v>9.99</v>
      </c>
      <c r="F139" s="96">
        <f t="shared" si="1"/>
        <v>29.97</v>
      </c>
      <c r="G139" s="135"/>
    </row>
    <row r="140">
      <c r="B140" s="49" t="s">
        <v>3685</v>
      </c>
      <c r="C140" s="80" t="s">
        <v>3561</v>
      </c>
      <c r="D140" s="80">
        <v>2.0</v>
      </c>
      <c r="E140" s="96">
        <v>9.99</v>
      </c>
      <c r="F140" s="96">
        <f t="shared" si="1"/>
        <v>19.98</v>
      </c>
      <c r="G140" s="135"/>
    </row>
    <row r="141">
      <c r="B141" s="49" t="s">
        <v>3686</v>
      </c>
      <c r="C141" s="80" t="s">
        <v>3561</v>
      </c>
      <c r="D141" s="80">
        <v>2.0</v>
      </c>
      <c r="E141" s="96">
        <v>9.99</v>
      </c>
      <c r="F141" s="96">
        <f t="shared" si="1"/>
        <v>19.98</v>
      </c>
      <c r="G141" s="135"/>
    </row>
    <row r="142">
      <c r="B142" s="49" t="s">
        <v>3687</v>
      </c>
      <c r="C142" s="80" t="s">
        <v>3561</v>
      </c>
      <c r="D142" s="80">
        <v>6.0</v>
      </c>
      <c r="E142" s="96">
        <v>9.99</v>
      </c>
      <c r="F142" s="96">
        <f t="shared" si="1"/>
        <v>59.94</v>
      </c>
      <c r="G142" s="135"/>
    </row>
    <row r="143">
      <c r="B143" s="49" t="s">
        <v>3654</v>
      </c>
      <c r="C143" s="80" t="s">
        <v>3561</v>
      </c>
      <c r="D143" s="80">
        <v>9.0</v>
      </c>
      <c r="E143" s="96">
        <v>9.99</v>
      </c>
      <c r="F143" s="96">
        <f t="shared" si="1"/>
        <v>89.91</v>
      </c>
      <c r="G143" s="135"/>
    </row>
    <row r="144">
      <c r="B144" s="49" t="s">
        <v>3688</v>
      </c>
      <c r="C144" s="80" t="s">
        <v>3561</v>
      </c>
      <c r="D144" s="80">
        <v>1.0</v>
      </c>
      <c r="E144" s="96">
        <v>9.99</v>
      </c>
      <c r="F144" s="96">
        <f t="shared" si="1"/>
        <v>9.99</v>
      </c>
      <c r="G144" s="135"/>
    </row>
    <row r="145">
      <c r="B145" s="49" t="s">
        <v>3689</v>
      </c>
      <c r="C145" s="80" t="s">
        <v>3561</v>
      </c>
      <c r="D145" s="80">
        <v>1.0</v>
      </c>
      <c r="E145" s="96">
        <v>9.99</v>
      </c>
      <c r="F145" s="96">
        <f t="shared" si="1"/>
        <v>9.99</v>
      </c>
      <c r="G145" s="135"/>
    </row>
    <row r="146">
      <c r="B146" s="49" t="s">
        <v>3690</v>
      </c>
      <c r="C146" s="80" t="s">
        <v>3561</v>
      </c>
      <c r="D146" s="80">
        <v>3.0</v>
      </c>
      <c r="E146" s="96">
        <v>1.99</v>
      </c>
      <c r="F146" s="96">
        <f t="shared" si="1"/>
        <v>5.97</v>
      </c>
      <c r="G146" s="135"/>
    </row>
    <row r="147">
      <c r="B147" s="49" t="s">
        <v>3691</v>
      </c>
      <c r="C147" s="80" t="s">
        <v>3561</v>
      </c>
      <c r="D147" s="80">
        <v>2.0</v>
      </c>
      <c r="E147" s="96">
        <v>10.99</v>
      </c>
      <c r="F147" s="96">
        <f t="shared" si="1"/>
        <v>21.98</v>
      </c>
      <c r="G147" s="135"/>
    </row>
    <row r="148">
      <c r="B148" s="49" t="s">
        <v>3692</v>
      </c>
      <c r="C148" s="80" t="s">
        <v>3561</v>
      </c>
      <c r="D148" s="80">
        <v>4.0</v>
      </c>
      <c r="E148" s="96">
        <v>3.79</v>
      </c>
      <c r="F148" s="96">
        <f t="shared" si="1"/>
        <v>15.16</v>
      </c>
      <c r="G148" s="135"/>
    </row>
    <row r="149">
      <c r="B149" s="49" t="s">
        <v>3693</v>
      </c>
      <c r="C149" s="80" t="s">
        <v>3561</v>
      </c>
      <c r="D149" s="80">
        <v>3.0</v>
      </c>
      <c r="E149" s="96">
        <v>5.69</v>
      </c>
      <c r="F149" s="96">
        <f t="shared" si="1"/>
        <v>17.07</v>
      </c>
      <c r="G149" s="135"/>
    </row>
    <row r="150">
      <c r="B150" s="49" t="s">
        <v>3694</v>
      </c>
      <c r="C150" s="80" t="s">
        <v>3561</v>
      </c>
      <c r="D150" s="80">
        <v>2.0</v>
      </c>
      <c r="E150" s="96">
        <v>4.69</v>
      </c>
      <c r="F150" s="96">
        <f t="shared" si="1"/>
        <v>9.38</v>
      </c>
      <c r="G150" s="135"/>
    </row>
    <row r="151">
      <c r="B151" s="49" t="s">
        <v>3595</v>
      </c>
      <c r="C151" s="80" t="s">
        <v>3561</v>
      </c>
      <c r="D151" s="80">
        <v>2.0</v>
      </c>
      <c r="E151" s="96">
        <v>2.99</v>
      </c>
      <c r="F151" s="96">
        <f t="shared" si="1"/>
        <v>5.98</v>
      </c>
      <c r="G151" s="135"/>
    </row>
    <row r="152">
      <c r="B152" s="49" t="s">
        <v>3695</v>
      </c>
      <c r="C152" s="80" t="s">
        <v>3561</v>
      </c>
      <c r="D152" s="80">
        <v>1.0</v>
      </c>
      <c r="E152" s="96">
        <v>9.99</v>
      </c>
      <c r="F152" s="96">
        <f t="shared" si="1"/>
        <v>9.99</v>
      </c>
      <c r="G152" s="135"/>
    </row>
    <row r="153">
      <c r="B153" s="49" t="s">
        <v>3696</v>
      </c>
      <c r="C153" s="80" t="s">
        <v>3561</v>
      </c>
      <c r="D153" s="80">
        <v>1.0</v>
      </c>
      <c r="E153" s="96">
        <v>3.79</v>
      </c>
      <c r="F153" s="96">
        <f t="shared" si="1"/>
        <v>3.79</v>
      </c>
      <c r="G153" s="135"/>
    </row>
    <row r="154">
      <c r="B154" s="49" t="s">
        <v>3697</v>
      </c>
      <c r="C154" s="80" t="s">
        <v>3561</v>
      </c>
      <c r="D154" s="80">
        <v>1.0</v>
      </c>
      <c r="E154" s="96">
        <v>3.49</v>
      </c>
      <c r="F154" s="96">
        <f t="shared" si="1"/>
        <v>3.49</v>
      </c>
      <c r="G154" s="135"/>
    </row>
    <row r="155">
      <c r="B155" s="49" t="s">
        <v>3698</v>
      </c>
      <c r="C155" s="80" t="s">
        <v>3561</v>
      </c>
      <c r="D155" s="80">
        <v>1.0</v>
      </c>
      <c r="E155" s="96">
        <v>4.59</v>
      </c>
      <c r="F155" s="96">
        <f t="shared" si="1"/>
        <v>4.59</v>
      </c>
      <c r="G155" s="135"/>
    </row>
    <row r="156">
      <c r="B156" s="49" t="s">
        <v>3699</v>
      </c>
      <c r="C156" s="80" t="s">
        <v>3561</v>
      </c>
      <c r="D156" s="80">
        <v>1.0</v>
      </c>
      <c r="E156" s="96">
        <v>9.95</v>
      </c>
      <c r="F156" s="96">
        <f t="shared" si="1"/>
        <v>9.95</v>
      </c>
      <c r="G156" s="135"/>
    </row>
    <row r="157">
      <c r="B157" s="49" t="s">
        <v>3700</v>
      </c>
      <c r="C157" s="80" t="s">
        <v>3561</v>
      </c>
      <c r="D157" s="80">
        <v>3.0</v>
      </c>
      <c r="E157" s="96">
        <v>7.95</v>
      </c>
      <c r="F157" s="96">
        <f t="shared" si="1"/>
        <v>23.85</v>
      </c>
      <c r="G157" s="135"/>
      <c r="H157" s="105">
        <f>sum(F2:F157)</f>
        <v>2224.03</v>
      </c>
    </row>
    <row r="158">
      <c r="A158" s="101">
        <v>43891.0</v>
      </c>
      <c r="B158" s="49" t="s">
        <v>3701</v>
      </c>
      <c r="C158" s="80" t="s">
        <v>46</v>
      </c>
      <c r="D158" s="80">
        <v>4.0</v>
      </c>
      <c r="E158" s="96">
        <v>4.99</v>
      </c>
      <c r="F158" s="96">
        <f t="shared" si="1"/>
        <v>19.96</v>
      </c>
      <c r="G158" s="135"/>
    </row>
    <row r="159">
      <c r="B159" s="49" t="s">
        <v>3702</v>
      </c>
      <c r="D159" s="80">
        <v>3.0</v>
      </c>
      <c r="E159" s="96">
        <v>4.69</v>
      </c>
      <c r="F159" s="96">
        <f t="shared" si="1"/>
        <v>14.07</v>
      </c>
      <c r="G159" s="135"/>
    </row>
    <row r="160">
      <c r="B160" s="49" t="s">
        <v>3703</v>
      </c>
      <c r="D160" s="80">
        <v>5.0</v>
      </c>
      <c r="G160" s="135"/>
    </row>
    <row r="161">
      <c r="B161" s="49" t="s">
        <v>3704</v>
      </c>
      <c r="D161" s="80">
        <v>2.0</v>
      </c>
      <c r="E161" s="96">
        <v>4.69</v>
      </c>
      <c r="G161" s="136">
        <f>multiply(D161, E161)</f>
        <v>9.38</v>
      </c>
    </row>
    <row r="162">
      <c r="B162" s="49" t="s">
        <v>3705</v>
      </c>
      <c r="D162" s="80">
        <v>1.0</v>
      </c>
      <c r="G162" s="135"/>
      <c r="H162" s="105">
        <f>sum(F158:G162)</f>
        <v>43.41</v>
      </c>
    </row>
    <row r="163">
      <c r="B163" s="52"/>
      <c r="G163" s="135"/>
    </row>
    <row r="164">
      <c r="B164" s="52"/>
      <c r="G164" s="135"/>
    </row>
    <row r="165">
      <c r="B165" s="52"/>
      <c r="G165" s="135"/>
    </row>
    <row r="166">
      <c r="B166" s="52"/>
      <c r="G166" s="135"/>
    </row>
    <row r="167">
      <c r="B167" s="52"/>
      <c r="G167" s="135"/>
    </row>
    <row r="168">
      <c r="B168" s="52"/>
      <c r="G168" s="135"/>
    </row>
    <row r="169">
      <c r="B169" s="52"/>
      <c r="G169" s="135"/>
    </row>
    <row r="170">
      <c r="B170" s="52"/>
      <c r="G170" s="135"/>
    </row>
    <row r="171">
      <c r="B171" s="52"/>
      <c r="G171" s="135"/>
    </row>
    <row r="172">
      <c r="B172" s="52"/>
      <c r="G172" s="135"/>
    </row>
    <row r="173">
      <c r="B173" s="52"/>
      <c r="G173" s="135"/>
    </row>
    <row r="174">
      <c r="B174" s="52"/>
      <c r="G174" s="135"/>
    </row>
    <row r="175">
      <c r="B175" s="52"/>
      <c r="G175" s="135"/>
    </row>
    <row r="176">
      <c r="B176" s="52"/>
      <c r="G176" s="135"/>
    </row>
    <row r="177">
      <c r="B177" s="52"/>
      <c r="G177" s="135"/>
    </row>
    <row r="178">
      <c r="B178" s="52"/>
      <c r="G178" s="135"/>
    </row>
    <row r="179">
      <c r="B179" s="52"/>
      <c r="G179" s="135"/>
    </row>
    <row r="180">
      <c r="B180" s="52"/>
      <c r="G180" s="135"/>
    </row>
    <row r="181">
      <c r="B181" s="52"/>
      <c r="G181" s="135"/>
    </row>
    <row r="182">
      <c r="B182" s="52"/>
      <c r="G182" s="135"/>
    </row>
    <row r="183">
      <c r="B183" s="52"/>
      <c r="G183" s="135"/>
    </row>
    <row r="184">
      <c r="B184" s="52"/>
      <c r="G184" s="135"/>
    </row>
    <row r="185">
      <c r="B185" s="52"/>
      <c r="G185" s="135"/>
    </row>
    <row r="186">
      <c r="B186" s="52"/>
      <c r="G186" s="135"/>
    </row>
    <row r="187">
      <c r="B187" s="52"/>
      <c r="G187" s="135"/>
    </row>
    <row r="188">
      <c r="B188" s="52"/>
      <c r="G188" s="135"/>
    </row>
    <row r="189">
      <c r="B189" s="52"/>
      <c r="G189" s="135"/>
    </row>
    <row r="190">
      <c r="B190" s="52"/>
      <c r="G190" s="135"/>
    </row>
    <row r="191">
      <c r="B191" s="52"/>
      <c r="G191" s="135"/>
    </row>
    <row r="192">
      <c r="B192" s="52"/>
      <c r="G192" s="135"/>
    </row>
    <row r="193">
      <c r="B193" s="52"/>
      <c r="G193" s="135"/>
    </row>
    <row r="194">
      <c r="B194" s="52"/>
      <c r="G194" s="135"/>
    </row>
    <row r="195">
      <c r="B195" s="52"/>
      <c r="G195" s="135"/>
    </row>
    <row r="196">
      <c r="B196" s="52"/>
      <c r="G196" s="135"/>
    </row>
    <row r="197">
      <c r="B197" s="52"/>
      <c r="G197" s="135"/>
    </row>
    <row r="198">
      <c r="B198" s="52"/>
      <c r="G198" s="135"/>
    </row>
    <row r="199">
      <c r="B199" s="52"/>
      <c r="G199" s="135"/>
    </row>
    <row r="200">
      <c r="B200" s="52"/>
      <c r="G200" s="135"/>
    </row>
    <row r="201">
      <c r="B201" s="52"/>
      <c r="G201" s="135"/>
    </row>
    <row r="202">
      <c r="B202" s="52"/>
      <c r="G202" s="135"/>
    </row>
    <row r="203">
      <c r="B203" s="52"/>
      <c r="G203" s="135"/>
    </row>
    <row r="204">
      <c r="B204" s="52"/>
      <c r="G204" s="135"/>
    </row>
    <row r="205">
      <c r="B205" s="52"/>
      <c r="G205" s="135"/>
    </row>
    <row r="206">
      <c r="B206" s="52"/>
      <c r="G206" s="135"/>
    </row>
    <row r="207">
      <c r="B207" s="52"/>
      <c r="G207" s="135"/>
    </row>
    <row r="208">
      <c r="B208" s="52"/>
      <c r="G208" s="135"/>
    </row>
    <row r="209">
      <c r="B209" s="52"/>
      <c r="G209" s="135"/>
    </row>
    <row r="210">
      <c r="B210" s="52"/>
      <c r="G210" s="135"/>
    </row>
    <row r="211">
      <c r="B211" s="52"/>
      <c r="G211" s="135"/>
    </row>
    <row r="212">
      <c r="B212" s="52"/>
      <c r="G212" s="135"/>
    </row>
    <row r="213">
      <c r="B213" s="52"/>
      <c r="G213" s="135"/>
    </row>
    <row r="214">
      <c r="B214" s="52"/>
      <c r="G214" s="135"/>
    </row>
    <row r="215">
      <c r="B215" s="52"/>
      <c r="G215" s="135"/>
    </row>
    <row r="216">
      <c r="B216" s="52"/>
      <c r="G216" s="135"/>
    </row>
    <row r="217">
      <c r="B217" s="52"/>
      <c r="G217" s="135"/>
    </row>
    <row r="218">
      <c r="B218" s="52"/>
      <c r="G218" s="135"/>
    </row>
    <row r="219">
      <c r="B219" s="52"/>
      <c r="G219" s="135"/>
    </row>
    <row r="220">
      <c r="B220" s="52"/>
      <c r="G220" s="135"/>
    </row>
    <row r="221">
      <c r="B221" s="52"/>
      <c r="G221" s="135"/>
    </row>
    <row r="222">
      <c r="B222" s="52"/>
      <c r="G222" s="135"/>
    </row>
    <row r="223">
      <c r="B223" s="52"/>
      <c r="G223" s="135"/>
    </row>
    <row r="224">
      <c r="B224" s="52"/>
      <c r="G224" s="135"/>
    </row>
    <row r="225">
      <c r="B225" s="52"/>
      <c r="G225" s="135"/>
    </row>
    <row r="226">
      <c r="B226" s="52"/>
      <c r="G226" s="135"/>
    </row>
    <row r="227">
      <c r="B227" s="52"/>
      <c r="G227" s="135"/>
    </row>
    <row r="228">
      <c r="B228" s="52"/>
      <c r="G228" s="135"/>
    </row>
    <row r="229">
      <c r="B229" s="52"/>
      <c r="G229" s="135"/>
    </row>
    <row r="230">
      <c r="B230" s="52"/>
      <c r="G230" s="135"/>
    </row>
    <row r="231">
      <c r="B231" s="52"/>
      <c r="G231" s="135"/>
    </row>
    <row r="232">
      <c r="B232" s="52"/>
      <c r="G232" s="135"/>
    </row>
    <row r="233">
      <c r="B233" s="52"/>
      <c r="G233" s="135"/>
    </row>
    <row r="234">
      <c r="B234" s="52"/>
      <c r="G234" s="135"/>
    </row>
    <row r="235">
      <c r="B235" s="52"/>
      <c r="G235" s="135"/>
    </row>
    <row r="236">
      <c r="B236" s="52"/>
      <c r="G236" s="135"/>
    </row>
    <row r="237">
      <c r="B237" s="52"/>
      <c r="G237" s="135"/>
    </row>
    <row r="238">
      <c r="B238" s="52"/>
      <c r="G238" s="135"/>
    </row>
    <row r="239">
      <c r="B239" s="52"/>
      <c r="G239" s="135"/>
    </row>
    <row r="240">
      <c r="B240" s="52"/>
      <c r="G240" s="135"/>
    </row>
    <row r="241">
      <c r="B241" s="52"/>
      <c r="G241" s="135"/>
    </row>
    <row r="242">
      <c r="B242" s="52"/>
      <c r="G242" s="135"/>
    </row>
    <row r="243">
      <c r="B243" s="52"/>
      <c r="G243" s="135"/>
    </row>
    <row r="244">
      <c r="B244" s="52"/>
      <c r="G244" s="135"/>
    </row>
    <row r="245">
      <c r="B245" s="52"/>
      <c r="G245" s="135"/>
    </row>
    <row r="246">
      <c r="B246" s="52"/>
      <c r="G246" s="135"/>
    </row>
    <row r="247">
      <c r="B247" s="52"/>
      <c r="G247" s="135"/>
    </row>
    <row r="248">
      <c r="B248" s="52"/>
      <c r="G248" s="135"/>
    </row>
    <row r="249">
      <c r="B249" s="52"/>
      <c r="G249" s="135"/>
    </row>
    <row r="250">
      <c r="B250" s="52"/>
      <c r="G250" s="135"/>
    </row>
    <row r="251">
      <c r="B251" s="52"/>
      <c r="G251" s="135"/>
    </row>
    <row r="252">
      <c r="B252" s="52"/>
      <c r="G252" s="135"/>
    </row>
    <row r="253">
      <c r="B253" s="52"/>
      <c r="G253" s="135"/>
    </row>
    <row r="254">
      <c r="B254" s="52"/>
      <c r="G254" s="135"/>
    </row>
    <row r="255">
      <c r="B255" s="52"/>
      <c r="G255" s="135"/>
    </row>
    <row r="256">
      <c r="B256" s="52"/>
      <c r="G256" s="135"/>
    </row>
    <row r="257">
      <c r="B257" s="52"/>
      <c r="G257" s="135"/>
    </row>
    <row r="258">
      <c r="B258" s="52"/>
      <c r="G258" s="135"/>
    </row>
    <row r="259">
      <c r="B259" s="52"/>
      <c r="G259" s="135"/>
    </row>
    <row r="260">
      <c r="B260" s="52"/>
      <c r="G260" s="135"/>
    </row>
    <row r="261">
      <c r="B261" s="52"/>
      <c r="G261" s="135"/>
    </row>
    <row r="262">
      <c r="B262" s="52"/>
      <c r="G262" s="135"/>
    </row>
    <row r="263">
      <c r="B263" s="52"/>
      <c r="G263" s="135"/>
    </row>
    <row r="264">
      <c r="B264" s="52"/>
      <c r="G264" s="135"/>
    </row>
    <row r="265">
      <c r="B265" s="52"/>
      <c r="G265" s="135"/>
    </row>
    <row r="266">
      <c r="B266" s="52"/>
      <c r="G266" s="135"/>
    </row>
    <row r="267">
      <c r="B267" s="52"/>
      <c r="G267" s="135"/>
    </row>
    <row r="268">
      <c r="B268" s="52"/>
      <c r="G268" s="135"/>
    </row>
    <row r="269">
      <c r="B269" s="52"/>
      <c r="G269" s="135"/>
    </row>
    <row r="270">
      <c r="B270" s="52"/>
      <c r="G270" s="135"/>
    </row>
    <row r="271">
      <c r="B271" s="52"/>
      <c r="G271" s="135"/>
    </row>
    <row r="272">
      <c r="B272" s="52"/>
      <c r="G272" s="135"/>
    </row>
    <row r="273">
      <c r="B273" s="52"/>
      <c r="G273" s="135"/>
    </row>
    <row r="274">
      <c r="B274" s="52"/>
      <c r="G274" s="135"/>
    </row>
    <row r="275">
      <c r="B275" s="52"/>
      <c r="G275" s="135"/>
    </row>
    <row r="276">
      <c r="B276" s="52"/>
      <c r="G276" s="135"/>
    </row>
    <row r="277">
      <c r="B277" s="52"/>
      <c r="G277" s="135"/>
    </row>
    <row r="278">
      <c r="B278" s="52"/>
      <c r="G278" s="135"/>
    </row>
    <row r="279">
      <c r="B279" s="52"/>
      <c r="G279" s="135"/>
    </row>
    <row r="280">
      <c r="B280" s="52"/>
      <c r="G280" s="135"/>
    </row>
    <row r="281">
      <c r="B281" s="52"/>
      <c r="G281" s="135"/>
    </row>
    <row r="282">
      <c r="B282" s="52"/>
      <c r="G282" s="135"/>
    </row>
    <row r="283">
      <c r="B283" s="52"/>
      <c r="G283" s="135"/>
    </row>
    <row r="284">
      <c r="B284" s="52"/>
      <c r="G284" s="135"/>
    </row>
    <row r="285">
      <c r="B285" s="52"/>
      <c r="G285" s="135"/>
    </row>
    <row r="286">
      <c r="B286" s="52"/>
      <c r="G286" s="135"/>
    </row>
    <row r="287">
      <c r="B287" s="52"/>
      <c r="G287" s="135"/>
    </row>
    <row r="288">
      <c r="B288" s="52"/>
      <c r="G288" s="135"/>
    </row>
    <row r="289">
      <c r="B289" s="52"/>
      <c r="G289" s="135"/>
    </row>
    <row r="290">
      <c r="B290" s="52"/>
      <c r="G290" s="135"/>
    </row>
    <row r="291">
      <c r="B291" s="52"/>
      <c r="G291" s="135"/>
    </row>
    <row r="292">
      <c r="B292" s="52"/>
      <c r="G292" s="135"/>
    </row>
    <row r="293">
      <c r="B293" s="52"/>
      <c r="G293" s="135"/>
    </row>
    <row r="294">
      <c r="B294" s="52"/>
      <c r="G294" s="135"/>
    </row>
    <row r="295">
      <c r="B295" s="52"/>
      <c r="G295" s="135"/>
    </row>
    <row r="296">
      <c r="B296" s="52"/>
      <c r="G296" s="135"/>
    </row>
    <row r="297">
      <c r="B297" s="52"/>
      <c r="G297" s="135"/>
    </row>
    <row r="298">
      <c r="B298" s="52"/>
      <c r="G298" s="135"/>
    </row>
    <row r="299">
      <c r="B299" s="52"/>
      <c r="G299" s="135"/>
    </row>
    <row r="300">
      <c r="B300" s="52"/>
      <c r="G300" s="135"/>
    </row>
    <row r="301">
      <c r="B301" s="52"/>
      <c r="G301" s="135"/>
    </row>
    <row r="302">
      <c r="B302" s="52"/>
      <c r="G302" s="135"/>
    </row>
    <row r="303">
      <c r="B303" s="52"/>
      <c r="G303" s="135"/>
    </row>
    <row r="304">
      <c r="B304" s="52"/>
      <c r="G304" s="135"/>
    </row>
    <row r="305">
      <c r="B305" s="52"/>
      <c r="G305" s="135"/>
    </row>
    <row r="306">
      <c r="B306" s="52"/>
      <c r="G306" s="135"/>
    </row>
    <row r="307">
      <c r="B307" s="52"/>
      <c r="G307" s="135"/>
    </row>
    <row r="308">
      <c r="B308" s="52"/>
      <c r="G308" s="135"/>
    </row>
    <row r="309">
      <c r="B309" s="52"/>
      <c r="G309" s="135"/>
    </row>
    <row r="310">
      <c r="B310" s="52"/>
      <c r="G310" s="135"/>
    </row>
    <row r="311">
      <c r="B311" s="52"/>
      <c r="G311" s="135"/>
    </row>
    <row r="312">
      <c r="B312" s="52"/>
      <c r="G312" s="135"/>
    </row>
    <row r="313">
      <c r="B313" s="52"/>
      <c r="G313" s="135"/>
    </row>
    <row r="314">
      <c r="B314" s="52"/>
      <c r="G314" s="135"/>
    </row>
    <row r="315">
      <c r="B315" s="52"/>
      <c r="G315" s="135"/>
    </row>
    <row r="316">
      <c r="B316" s="52"/>
      <c r="G316" s="135"/>
    </row>
    <row r="317">
      <c r="B317" s="52"/>
      <c r="G317" s="135"/>
    </row>
    <row r="318">
      <c r="B318" s="52"/>
      <c r="G318" s="135"/>
    </row>
    <row r="319">
      <c r="B319" s="52"/>
      <c r="G319" s="135"/>
    </row>
    <row r="320">
      <c r="B320" s="52"/>
      <c r="G320" s="135"/>
    </row>
    <row r="321">
      <c r="B321" s="52"/>
      <c r="G321" s="135"/>
    </row>
    <row r="322">
      <c r="B322" s="52"/>
      <c r="G322" s="135"/>
    </row>
    <row r="323">
      <c r="B323" s="52"/>
      <c r="G323" s="135"/>
    </row>
    <row r="324">
      <c r="B324" s="52"/>
      <c r="G324" s="135"/>
    </row>
    <row r="325">
      <c r="B325" s="52"/>
      <c r="G325" s="135"/>
    </row>
    <row r="326">
      <c r="B326" s="52"/>
      <c r="G326" s="135"/>
    </row>
    <row r="327">
      <c r="B327" s="52"/>
      <c r="G327" s="135"/>
    </row>
    <row r="328">
      <c r="B328" s="52"/>
      <c r="G328" s="135"/>
    </row>
    <row r="329">
      <c r="B329" s="52"/>
      <c r="G329" s="135"/>
    </row>
    <row r="330">
      <c r="B330" s="52"/>
      <c r="G330" s="135"/>
    </row>
    <row r="331">
      <c r="B331" s="52"/>
      <c r="G331" s="135"/>
    </row>
    <row r="332">
      <c r="B332" s="52"/>
      <c r="G332" s="135"/>
    </row>
    <row r="333">
      <c r="B333" s="52"/>
      <c r="G333" s="135"/>
    </row>
    <row r="334">
      <c r="B334" s="52"/>
      <c r="G334" s="135"/>
    </row>
    <row r="335">
      <c r="B335" s="52"/>
      <c r="G335" s="135"/>
    </row>
    <row r="336">
      <c r="B336" s="52"/>
      <c r="G336" s="135"/>
    </row>
    <row r="337">
      <c r="B337" s="52"/>
      <c r="G337" s="135"/>
    </row>
    <row r="338">
      <c r="B338" s="52"/>
      <c r="G338" s="135"/>
    </row>
    <row r="339">
      <c r="B339" s="52"/>
      <c r="G339" s="135"/>
    </row>
    <row r="340">
      <c r="B340" s="52"/>
      <c r="G340" s="135"/>
    </row>
    <row r="341">
      <c r="B341" s="52"/>
      <c r="G341" s="135"/>
    </row>
    <row r="342">
      <c r="B342" s="52"/>
      <c r="G342" s="135"/>
    </row>
    <row r="343">
      <c r="B343" s="52"/>
      <c r="G343" s="135"/>
    </row>
    <row r="344">
      <c r="B344" s="52"/>
      <c r="G344" s="135"/>
    </row>
    <row r="345">
      <c r="B345" s="52"/>
      <c r="G345" s="135"/>
    </row>
    <row r="346">
      <c r="B346" s="52"/>
      <c r="G346" s="135"/>
    </row>
    <row r="347">
      <c r="B347" s="52"/>
      <c r="G347" s="135"/>
    </row>
    <row r="348">
      <c r="B348" s="52"/>
      <c r="G348" s="135"/>
    </row>
    <row r="349">
      <c r="B349" s="52"/>
      <c r="G349" s="135"/>
    </row>
    <row r="350">
      <c r="B350" s="52"/>
      <c r="G350" s="135"/>
    </row>
    <row r="351">
      <c r="B351" s="52"/>
      <c r="G351" s="135"/>
    </row>
    <row r="352">
      <c r="B352" s="52"/>
      <c r="G352" s="135"/>
    </row>
    <row r="353">
      <c r="B353" s="52"/>
      <c r="G353" s="135"/>
    </row>
    <row r="354">
      <c r="B354" s="52"/>
      <c r="G354" s="135"/>
    </row>
    <row r="355">
      <c r="B355" s="52"/>
      <c r="G355" s="135"/>
    </row>
    <row r="356">
      <c r="B356" s="52"/>
      <c r="G356" s="135"/>
    </row>
    <row r="357">
      <c r="B357" s="52"/>
      <c r="G357" s="135"/>
    </row>
    <row r="358">
      <c r="B358" s="52"/>
      <c r="G358" s="135"/>
    </row>
    <row r="359">
      <c r="B359" s="52"/>
      <c r="G359" s="135"/>
    </row>
    <row r="360">
      <c r="B360" s="52"/>
      <c r="G360" s="135"/>
    </row>
    <row r="361">
      <c r="B361" s="52"/>
      <c r="G361" s="135"/>
    </row>
    <row r="362">
      <c r="B362" s="52"/>
      <c r="G362" s="135"/>
    </row>
    <row r="363">
      <c r="B363" s="52"/>
      <c r="G363" s="135"/>
    </row>
    <row r="364">
      <c r="B364" s="52"/>
      <c r="G364" s="135"/>
    </row>
    <row r="365">
      <c r="B365" s="52"/>
      <c r="G365" s="135"/>
    </row>
    <row r="366">
      <c r="B366" s="52"/>
      <c r="G366" s="135"/>
    </row>
    <row r="367">
      <c r="B367" s="52"/>
      <c r="G367" s="135"/>
    </row>
    <row r="368">
      <c r="B368" s="52"/>
      <c r="G368" s="135"/>
    </row>
    <row r="369">
      <c r="B369" s="52"/>
      <c r="G369" s="135"/>
    </row>
    <row r="370">
      <c r="B370" s="52"/>
      <c r="G370" s="135"/>
    </row>
    <row r="371">
      <c r="B371" s="52"/>
      <c r="G371" s="135"/>
    </row>
    <row r="372">
      <c r="B372" s="52"/>
      <c r="G372" s="135"/>
    </row>
    <row r="373">
      <c r="B373" s="52"/>
      <c r="G373" s="135"/>
    </row>
    <row r="374">
      <c r="B374" s="52"/>
      <c r="G374" s="135"/>
    </row>
    <row r="375">
      <c r="B375" s="52"/>
      <c r="G375" s="135"/>
    </row>
    <row r="376">
      <c r="B376" s="52"/>
      <c r="G376" s="135"/>
    </row>
    <row r="377">
      <c r="B377" s="52"/>
      <c r="G377" s="135"/>
    </row>
    <row r="378">
      <c r="B378" s="52"/>
      <c r="G378" s="135"/>
    </row>
    <row r="379">
      <c r="B379" s="52"/>
      <c r="G379" s="135"/>
    </row>
    <row r="380">
      <c r="B380" s="52"/>
      <c r="G380" s="135"/>
    </row>
    <row r="381">
      <c r="B381" s="52"/>
      <c r="G381" s="135"/>
    </row>
    <row r="382">
      <c r="B382" s="52"/>
      <c r="G382" s="135"/>
    </row>
    <row r="383">
      <c r="B383" s="52"/>
      <c r="G383" s="135"/>
    </row>
    <row r="384">
      <c r="B384" s="52"/>
      <c r="G384" s="135"/>
    </row>
    <row r="385">
      <c r="B385" s="52"/>
      <c r="G385" s="135"/>
    </row>
    <row r="386">
      <c r="B386" s="52"/>
      <c r="G386" s="135"/>
    </row>
    <row r="387">
      <c r="B387" s="52"/>
      <c r="G387" s="135"/>
    </row>
    <row r="388">
      <c r="B388" s="52"/>
      <c r="G388" s="135"/>
    </row>
    <row r="389">
      <c r="B389" s="52"/>
      <c r="G389" s="135"/>
    </row>
    <row r="390">
      <c r="B390" s="52"/>
      <c r="G390" s="135"/>
    </row>
    <row r="391">
      <c r="B391" s="52"/>
      <c r="G391" s="135"/>
    </row>
    <row r="392">
      <c r="B392" s="52"/>
      <c r="G392" s="135"/>
    </row>
    <row r="393">
      <c r="B393" s="52"/>
      <c r="G393" s="135"/>
    </row>
    <row r="394">
      <c r="B394" s="52"/>
      <c r="G394" s="135"/>
    </row>
    <row r="395">
      <c r="B395" s="52"/>
      <c r="G395" s="135"/>
    </row>
    <row r="396">
      <c r="B396" s="52"/>
      <c r="G396" s="135"/>
    </row>
    <row r="397">
      <c r="B397" s="52"/>
      <c r="G397" s="135"/>
    </row>
    <row r="398">
      <c r="B398" s="52"/>
      <c r="G398" s="135"/>
    </row>
    <row r="399">
      <c r="B399" s="52"/>
      <c r="G399" s="135"/>
    </row>
    <row r="400">
      <c r="B400" s="52"/>
      <c r="G400" s="135"/>
    </row>
    <row r="401">
      <c r="B401" s="52"/>
      <c r="G401" s="135"/>
    </row>
    <row r="402">
      <c r="B402" s="52"/>
      <c r="G402" s="135"/>
    </row>
    <row r="403">
      <c r="B403" s="52"/>
      <c r="G403" s="135"/>
    </row>
    <row r="404">
      <c r="B404" s="52"/>
      <c r="G404" s="135"/>
    </row>
    <row r="405">
      <c r="B405" s="52"/>
      <c r="G405" s="135"/>
    </row>
    <row r="406">
      <c r="B406" s="52"/>
      <c r="G406" s="135"/>
    </row>
    <row r="407">
      <c r="B407" s="52"/>
      <c r="G407" s="135"/>
    </row>
    <row r="408">
      <c r="B408" s="52"/>
      <c r="G408" s="135"/>
    </row>
    <row r="409">
      <c r="B409" s="52"/>
      <c r="G409" s="135"/>
    </row>
    <row r="410">
      <c r="B410" s="52"/>
      <c r="G410" s="135"/>
    </row>
    <row r="411">
      <c r="B411" s="52"/>
      <c r="G411" s="135"/>
    </row>
    <row r="412">
      <c r="B412" s="52"/>
      <c r="G412" s="135"/>
    </row>
    <row r="413">
      <c r="B413" s="52"/>
      <c r="G413" s="135"/>
    </row>
    <row r="414">
      <c r="B414" s="52"/>
      <c r="G414" s="135"/>
    </row>
    <row r="415">
      <c r="B415" s="52"/>
      <c r="G415" s="135"/>
    </row>
    <row r="416">
      <c r="B416" s="52"/>
      <c r="G416" s="135"/>
    </row>
    <row r="417">
      <c r="B417" s="52"/>
      <c r="G417" s="135"/>
    </row>
    <row r="418">
      <c r="B418" s="52"/>
      <c r="G418" s="135"/>
    </row>
    <row r="419">
      <c r="B419" s="52"/>
      <c r="G419" s="135"/>
    </row>
    <row r="420">
      <c r="B420" s="52"/>
      <c r="G420" s="135"/>
    </row>
    <row r="421">
      <c r="B421" s="52"/>
      <c r="G421" s="135"/>
    </row>
    <row r="422">
      <c r="B422" s="52"/>
      <c r="G422" s="135"/>
    </row>
    <row r="423">
      <c r="B423" s="52"/>
      <c r="G423" s="135"/>
    </row>
    <row r="424">
      <c r="B424" s="52"/>
      <c r="G424" s="135"/>
    </row>
    <row r="425">
      <c r="B425" s="52"/>
      <c r="G425" s="135"/>
    </row>
    <row r="426">
      <c r="B426" s="52"/>
      <c r="G426" s="135"/>
    </row>
    <row r="427">
      <c r="B427" s="52"/>
      <c r="G427" s="135"/>
    </row>
    <row r="428">
      <c r="B428" s="52"/>
      <c r="G428" s="135"/>
    </row>
    <row r="429">
      <c r="B429" s="52"/>
      <c r="G429" s="135"/>
    </row>
    <row r="430">
      <c r="B430" s="52"/>
      <c r="G430" s="135"/>
    </row>
    <row r="431">
      <c r="B431" s="52"/>
      <c r="G431" s="135"/>
    </row>
    <row r="432">
      <c r="B432" s="52"/>
      <c r="G432" s="135"/>
    </row>
    <row r="433">
      <c r="B433" s="52"/>
      <c r="G433" s="135"/>
    </row>
    <row r="434">
      <c r="B434" s="52"/>
      <c r="G434" s="135"/>
    </row>
    <row r="435">
      <c r="B435" s="52"/>
      <c r="G435" s="135"/>
    </row>
    <row r="436">
      <c r="B436" s="52"/>
      <c r="G436" s="135"/>
    </row>
    <row r="437">
      <c r="B437" s="52"/>
      <c r="G437" s="135"/>
    </row>
    <row r="438">
      <c r="B438" s="52"/>
      <c r="G438" s="135"/>
    </row>
    <row r="439">
      <c r="B439" s="52"/>
      <c r="G439" s="135"/>
    </row>
    <row r="440">
      <c r="B440" s="52"/>
      <c r="G440" s="135"/>
    </row>
    <row r="441">
      <c r="B441" s="52"/>
      <c r="G441" s="135"/>
    </row>
    <row r="442">
      <c r="B442" s="52"/>
      <c r="G442" s="135"/>
    </row>
    <row r="443">
      <c r="B443" s="52"/>
      <c r="G443" s="135"/>
    </row>
    <row r="444">
      <c r="B444" s="52"/>
      <c r="G444" s="135"/>
    </row>
    <row r="445">
      <c r="B445" s="52"/>
      <c r="G445" s="135"/>
    </row>
    <row r="446">
      <c r="B446" s="52"/>
      <c r="G446" s="135"/>
    </row>
    <row r="447">
      <c r="B447" s="52"/>
      <c r="G447" s="135"/>
    </row>
    <row r="448">
      <c r="B448" s="52"/>
      <c r="G448" s="135"/>
    </row>
    <row r="449">
      <c r="B449" s="52"/>
      <c r="G449" s="135"/>
    </row>
    <row r="450">
      <c r="B450" s="52"/>
      <c r="G450" s="135"/>
    </row>
    <row r="451">
      <c r="B451" s="52"/>
      <c r="G451" s="135"/>
    </row>
    <row r="452">
      <c r="B452" s="52"/>
      <c r="G452" s="135"/>
    </row>
    <row r="453">
      <c r="B453" s="52"/>
      <c r="G453" s="135"/>
    </row>
    <row r="454">
      <c r="B454" s="52"/>
      <c r="G454" s="135"/>
    </row>
    <row r="455">
      <c r="B455" s="52"/>
      <c r="G455" s="135"/>
    </row>
    <row r="456">
      <c r="B456" s="52"/>
      <c r="G456" s="135"/>
    </row>
    <row r="457">
      <c r="B457" s="52"/>
      <c r="G457" s="135"/>
    </row>
    <row r="458">
      <c r="B458" s="52"/>
      <c r="G458" s="135"/>
    </row>
    <row r="459">
      <c r="B459" s="52"/>
      <c r="G459" s="135"/>
    </row>
    <row r="460">
      <c r="B460" s="52"/>
      <c r="G460" s="135"/>
    </row>
    <row r="461">
      <c r="B461" s="52"/>
      <c r="G461" s="135"/>
    </row>
    <row r="462">
      <c r="B462" s="52"/>
      <c r="G462" s="135"/>
    </row>
    <row r="463">
      <c r="B463" s="52"/>
      <c r="G463" s="135"/>
    </row>
    <row r="464">
      <c r="B464" s="52"/>
      <c r="G464" s="135"/>
    </row>
    <row r="465">
      <c r="B465" s="52"/>
      <c r="G465" s="135"/>
    </row>
    <row r="466">
      <c r="B466" s="52"/>
      <c r="G466" s="135"/>
    </row>
    <row r="467">
      <c r="B467" s="52"/>
      <c r="G467" s="135"/>
    </row>
    <row r="468">
      <c r="B468" s="52"/>
      <c r="G468" s="135"/>
    </row>
    <row r="469">
      <c r="B469" s="52"/>
      <c r="G469" s="135"/>
    </row>
    <row r="470">
      <c r="B470" s="52"/>
      <c r="G470" s="135"/>
    </row>
    <row r="471">
      <c r="B471" s="52"/>
      <c r="G471" s="135"/>
    </row>
    <row r="472">
      <c r="B472" s="52"/>
      <c r="G472" s="135"/>
    </row>
    <row r="473">
      <c r="B473" s="52"/>
      <c r="G473" s="135"/>
    </row>
    <row r="474">
      <c r="B474" s="52"/>
      <c r="G474" s="135"/>
    </row>
    <row r="475">
      <c r="B475" s="52"/>
      <c r="G475" s="135"/>
    </row>
    <row r="476">
      <c r="B476" s="52"/>
      <c r="G476" s="135"/>
    </row>
    <row r="477">
      <c r="B477" s="52"/>
      <c r="G477" s="135"/>
    </row>
    <row r="478">
      <c r="B478" s="52"/>
      <c r="G478" s="135"/>
    </row>
    <row r="479">
      <c r="B479" s="52"/>
      <c r="G479" s="135"/>
    </row>
    <row r="480">
      <c r="B480" s="52"/>
      <c r="G480" s="135"/>
    </row>
    <row r="481">
      <c r="B481" s="52"/>
      <c r="G481" s="135"/>
    </row>
    <row r="482">
      <c r="B482" s="52"/>
      <c r="G482" s="135"/>
    </row>
    <row r="483">
      <c r="B483" s="52"/>
      <c r="G483" s="135"/>
    </row>
    <row r="484">
      <c r="B484" s="52"/>
      <c r="G484" s="135"/>
    </row>
    <row r="485">
      <c r="B485" s="52"/>
      <c r="G485" s="135"/>
    </row>
    <row r="486">
      <c r="B486" s="52"/>
      <c r="G486" s="135"/>
    </row>
    <row r="487">
      <c r="B487" s="52"/>
      <c r="G487" s="135"/>
    </row>
    <row r="488">
      <c r="B488" s="52"/>
      <c r="G488" s="135"/>
    </row>
    <row r="489">
      <c r="B489" s="52"/>
      <c r="G489" s="135"/>
    </row>
    <row r="490">
      <c r="B490" s="52"/>
      <c r="G490" s="135"/>
    </row>
    <row r="491">
      <c r="B491" s="52"/>
      <c r="G491" s="135"/>
    </row>
    <row r="492">
      <c r="B492" s="52"/>
      <c r="G492" s="135"/>
    </row>
    <row r="493">
      <c r="B493" s="52"/>
      <c r="G493" s="135"/>
    </row>
    <row r="494">
      <c r="B494" s="52"/>
      <c r="G494" s="135"/>
    </row>
    <row r="495">
      <c r="B495" s="52"/>
      <c r="G495" s="135"/>
    </row>
    <row r="496">
      <c r="B496" s="52"/>
      <c r="G496" s="135"/>
    </row>
    <row r="497">
      <c r="B497" s="52"/>
      <c r="G497" s="135"/>
    </row>
    <row r="498">
      <c r="B498" s="52"/>
      <c r="G498" s="135"/>
    </row>
    <row r="499">
      <c r="B499" s="52"/>
      <c r="G499" s="135"/>
    </row>
    <row r="500">
      <c r="B500" s="52"/>
      <c r="G500" s="135"/>
    </row>
    <row r="501">
      <c r="B501" s="52"/>
      <c r="G501" s="135"/>
    </row>
    <row r="502">
      <c r="B502" s="52"/>
      <c r="G502" s="135"/>
    </row>
    <row r="503">
      <c r="B503" s="52"/>
      <c r="G503" s="135"/>
    </row>
    <row r="504">
      <c r="B504" s="52"/>
      <c r="G504" s="135"/>
    </row>
    <row r="505">
      <c r="B505" s="52"/>
      <c r="G505" s="135"/>
    </row>
    <row r="506">
      <c r="B506" s="52"/>
      <c r="G506" s="135"/>
    </row>
    <row r="507">
      <c r="B507" s="52"/>
      <c r="G507" s="135"/>
    </row>
    <row r="508">
      <c r="B508" s="52"/>
      <c r="G508" s="135"/>
    </row>
    <row r="509">
      <c r="B509" s="52"/>
      <c r="G509" s="135"/>
    </row>
    <row r="510">
      <c r="B510" s="52"/>
      <c r="G510" s="135"/>
    </row>
    <row r="511">
      <c r="B511" s="52"/>
      <c r="G511" s="135"/>
    </row>
    <row r="512">
      <c r="B512" s="52"/>
      <c r="G512" s="135"/>
    </row>
    <row r="513">
      <c r="B513" s="52"/>
      <c r="G513" s="135"/>
    </row>
    <row r="514">
      <c r="B514" s="52"/>
      <c r="G514" s="135"/>
    </row>
    <row r="515">
      <c r="B515" s="52"/>
      <c r="G515" s="135"/>
    </row>
    <row r="516">
      <c r="B516" s="52"/>
      <c r="G516" s="135"/>
    </row>
    <row r="517">
      <c r="B517" s="52"/>
      <c r="G517" s="135"/>
    </row>
    <row r="518">
      <c r="B518" s="52"/>
      <c r="G518" s="135"/>
    </row>
    <row r="519">
      <c r="B519" s="52"/>
      <c r="G519" s="135"/>
    </row>
    <row r="520">
      <c r="B520" s="52"/>
      <c r="G520" s="135"/>
    </row>
    <row r="521">
      <c r="B521" s="52"/>
      <c r="G521" s="135"/>
    </row>
    <row r="522">
      <c r="B522" s="52"/>
      <c r="G522" s="135"/>
    </row>
    <row r="523">
      <c r="B523" s="52"/>
      <c r="G523" s="135"/>
    </row>
    <row r="524">
      <c r="B524" s="52"/>
      <c r="G524" s="135"/>
    </row>
    <row r="525">
      <c r="B525" s="52"/>
      <c r="G525" s="135"/>
    </row>
    <row r="526">
      <c r="B526" s="52"/>
      <c r="G526" s="135"/>
    </row>
    <row r="527">
      <c r="B527" s="52"/>
      <c r="G527" s="135"/>
    </row>
    <row r="528">
      <c r="B528" s="52"/>
      <c r="G528" s="135"/>
    </row>
    <row r="529">
      <c r="B529" s="52"/>
      <c r="G529" s="135"/>
    </row>
    <row r="530">
      <c r="B530" s="52"/>
      <c r="G530" s="135"/>
    </row>
    <row r="531">
      <c r="B531" s="52"/>
      <c r="G531" s="135"/>
    </row>
    <row r="532">
      <c r="B532" s="52"/>
      <c r="G532" s="135"/>
    </row>
    <row r="533">
      <c r="B533" s="52"/>
      <c r="G533" s="135"/>
    </row>
    <row r="534">
      <c r="B534" s="52"/>
      <c r="G534" s="135"/>
    </row>
    <row r="535">
      <c r="B535" s="52"/>
      <c r="G535" s="135"/>
    </row>
    <row r="536">
      <c r="B536" s="52"/>
      <c r="G536" s="135"/>
    </row>
    <row r="537">
      <c r="B537" s="52"/>
      <c r="G537" s="135"/>
    </row>
    <row r="538">
      <c r="B538" s="52"/>
      <c r="G538" s="135"/>
    </row>
    <row r="539">
      <c r="B539" s="52"/>
      <c r="G539" s="135"/>
    </row>
    <row r="540">
      <c r="B540" s="52"/>
      <c r="G540" s="135"/>
    </row>
    <row r="541">
      <c r="B541" s="52"/>
      <c r="G541" s="135"/>
    </row>
    <row r="542">
      <c r="B542" s="52"/>
      <c r="G542" s="135"/>
    </row>
    <row r="543">
      <c r="B543" s="52"/>
      <c r="G543" s="135"/>
    </row>
    <row r="544">
      <c r="B544" s="52"/>
      <c r="G544" s="135"/>
    </row>
    <row r="545">
      <c r="B545" s="52"/>
      <c r="G545" s="135"/>
    </row>
    <row r="546">
      <c r="B546" s="52"/>
      <c r="G546" s="135"/>
    </row>
    <row r="547">
      <c r="B547" s="52"/>
      <c r="G547" s="135"/>
    </row>
    <row r="548">
      <c r="B548" s="52"/>
      <c r="G548" s="135"/>
    </row>
    <row r="549">
      <c r="B549" s="52"/>
      <c r="G549" s="135"/>
    </row>
    <row r="550">
      <c r="B550" s="52"/>
      <c r="G550" s="135"/>
    </row>
    <row r="551">
      <c r="B551" s="52"/>
      <c r="G551" s="135"/>
    </row>
    <row r="552">
      <c r="B552" s="52"/>
      <c r="G552" s="135"/>
    </row>
    <row r="553">
      <c r="B553" s="52"/>
      <c r="G553" s="135"/>
    </row>
    <row r="554">
      <c r="B554" s="52"/>
      <c r="G554" s="135"/>
    </row>
    <row r="555">
      <c r="B555" s="52"/>
      <c r="G555" s="135"/>
    </row>
    <row r="556">
      <c r="B556" s="52"/>
      <c r="G556" s="135"/>
    </row>
    <row r="557">
      <c r="B557" s="52"/>
      <c r="G557" s="135"/>
    </row>
    <row r="558">
      <c r="B558" s="52"/>
      <c r="G558" s="135"/>
    </row>
    <row r="559">
      <c r="B559" s="52"/>
      <c r="G559" s="135"/>
    </row>
    <row r="560">
      <c r="B560" s="52"/>
      <c r="G560" s="135"/>
    </row>
    <row r="561">
      <c r="B561" s="52"/>
      <c r="G561" s="135"/>
    </row>
    <row r="562">
      <c r="B562" s="52"/>
      <c r="G562" s="135"/>
    </row>
    <row r="563">
      <c r="B563" s="52"/>
      <c r="G563" s="135"/>
    </row>
    <row r="564">
      <c r="B564" s="52"/>
      <c r="G564" s="135"/>
    </row>
    <row r="565">
      <c r="B565" s="52"/>
      <c r="G565" s="135"/>
    </row>
    <row r="566">
      <c r="B566" s="52"/>
      <c r="G566" s="135"/>
    </row>
    <row r="567">
      <c r="B567" s="52"/>
      <c r="G567" s="135"/>
    </row>
    <row r="568">
      <c r="B568" s="52"/>
      <c r="G568" s="135"/>
    </row>
    <row r="569">
      <c r="B569" s="52"/>
      <c r="G569" s="135"/>
    </row>
    <row r="570">
      <c r="B570" s="52"/>
      <c r="G570" s="135"/>
    </row>
    <row r="571">
      <c r="B571" s="52"/>
      <c r="G571" s="135"/>
    </row>
    <row r="572">
      <c r="B572" s="52"/>
      <c r="G572" s="135"/>
    </row>
    <row r="573">
      <c r="B573" s="52"/>
      <c r="G573" s="135"/>
    </row>
    <row r="574">
      <c r="B574" s="52"/>
      <c r="G574" s="135"/>
    </row>
    <row r="575">
      <c r="B575" s="52"/>
      <c r="G575" s="135"/>
    </row>
    <row r="576">
      <c r="B576" s="52"/>
      <c r="G576" s="135"/>
    </row>
    <row r="577">
      <c r="B577" s="52"/>
      <c r="G577" s="135"/>
    </row>
    <row r="578">
      <c r="B578" s="52"/>
      <c r="G578" s="135"/>
    </row>
    <row r="579">
      <c r="B579" s="52"/>
      <c r="G579" s="135"/>
    </row>
    <row r="580">
      <c r="B580" s="52"/>
      <c r="G580" s="135"/>
    </row>
    <row r="581">
      <c r="B581" s="52"/>
      <c r="G581" s="135"/>
    </row>
    <row r="582">
      <c r="B582" s="52"/>
      <c r="G582" s="135"/>
    </row>
    <row r="583">
      <c r="B583" s="52"/>
      <c r="G583" s="135"/>
    </row>
    <row r="584">
      <c r="B584" s="52"/>
      <c r="G584" s="135"/>
    </row>
    <row r="585">
      <c r="B585" s="52"/>
      <c r="G585" s="135"/>
    </row>
    <row r="586">
      <c r="B586" s="52"/>
      <c r="G586" s="135"/>
    </row>
    <row r="587">
      <c r="B587" s="52"/>
      <c r="G587" s="135"/>
    </row>
    <row r="588">
      <c r="B588" s="52"/>
      <c r="G588" s="135"/>
    </row>
    <row r="589">
      <c r="B589" s="52"/>
      <c r="G589" s="135"/>
    </row>
    <row r="590">
      <c r="B590" s="52"/>
      <c r="G590" s="135"/>
    </row>
    <row r="591">
      <c r="B591" s="52"/>
      <c r="G591" s="135"/>
    </row>
    <row r="592">
      <c r="B592" s="52"/>
      <c r="G592" s="135"/>
    </row>
    <row r="593">
      <c r="B593" s="52"/>
      <c r="G593" s="135"/>
    </row>
    <row r="594">
      <c r="B594" s="52"/>
      <c r="G594" s="135"/>
    </row>
    <row r="595">
      <c r="B595" s="52"/>
      <c r="G595" s="135"/>
    </row>
    <row r="596">
      <c r="B596" s="52"/>
      <c r="G596" s="135"/>
    </row>
    <row r="597">
      <c r="B597" s="52"/>
      <c r="G597" s="135"/>
    </row>
    <row r="598">
      <c r="B598" s="52"/>
      <c r="G598" s="135"/>
    </row>
    <row r="599">
      <c r="B599" s="52"/>
      <c r="G599" s="135"/>
    </row>
    <row r="600">
      <c r="B600" s="52"/>
      <c r="G600" s="135"/>
    </row>
    <row r="601">
      <c r="B601" s="52"/>
      <c r="G601" s="135"/>
    </row>
    <row r="602">
      <c r="B602" s="52"/>
      <c r="G602" s="135"/>
    </row>
    <row r="603">
      <c r="B603" s="52"/>
      <c r="G603" s="135"/>
    </row>
    <row r="604">
      <c r="B604" s="52"/>
      <c r="G604" s="135"/>
    </row>
    <row r="605">
      <c r="B605" s="52"/>
      <c r="G605" s="135"/>
    </row>
    <row r="606">
      <c r="B606" s="52"/>
      <c r="G606" s="135"/>
    </row>
    <row r="607">
      <c r="B607" s="52"/>
      <c r="G607" s="135"/>
    </row>
    <row r="608">
      <c r="B608" s="52"/>
      <c r="G608" s="135"/>
    </row>
    <row r="609">
      <c r="B609" s="52"/>
      <c r="G609" s="135"/>
    </row>
    <row r="610">
      <c r="B610" s="52"/>
      <c r="G610" s="135"/>
    </row>
    <row r="611">
      <c r="B611" s="52"/>
      <c r="G611" s="135"/>
    </row>
    <row r="612">
      <c r="B612" s="52"/>
      <c r="G612" s="135"/>
    </row>
    <row r="613">
      <c r="B613" s="52"/>
      <c r="G613" s="135"/>
    </row>
    <row r="614">
      <c r="B614" s="52"/>
      <c r="G614" s="135"/>
    </row>
    <row r="615">
      <c r="B615" s="52"/>
      <c r="G615" s="135"/>
    </row>
    <row r="616">
      <c r="B616" s="52"/>
      <c r="G616" s="135"/>
    </row>
    <row r="617">
      <c r="B617" s="52"/>
      <c r="G617" s="135"/>
    </row>
    <row r="618">
      <c r="B618" s="52"/>
      <c r="G618" s="135"/>
    </row>
    <row r="619">
      <c r="B619" s="52"/>
      <c r="G619" s="135"/>
    </row>
    <row r="620">
      <c r="B620" s="52"/>
      <c r="G620" s="135"/>
    </row>
    <row r="621">
      <c r="B621" s="52"/>
      <c r="G621" s="135"/>
    </row>
    <row r="622">
      <c r="B622" s="52"/>
      <c r="G622" s="135"/>
    </row>
    <row r="623">
      <c r="B623" s="52"/>
      <c r="G623" s="135"/>
    </row>
    <row r="624">
      <c r="B624" s="52"/>
      <c r="G624" s="135"/>
    </row>
    <row r="625">
      <c r="B625" s="52"/>
      <c r="G625" s="135"/>
    </row>
    <row r="626">
      <c r="B626" s="52"/>
      <c r="G626" s="135"/>
    </row>
    <row r="627">
      <c r="B627" s="52"/>
      <c r="G627" s="135"/>
    </row>
    <row r="628">
      <c r="B628" s="52"/>
      <c r="G628" s="135"/>
    </row>
    <row r="629">
      <c r="B629" s="52"/>
      <c r="G629" s="135"/>
    </row>
    <row r="630">
      <c r="B630" s="52"/>
      <c r="G630" s="135"/>
    </row>
    <row r="631">
      <c r="B631" s="52"/>
      <c r="G631" s="135"/>
    </row>
    <row r="632">
      <c r="B632" s="52"/>
      <c r="G632" s="135"/>
    </row>
    <row r="633">
      <c r="B633" s="52"/>
      <c r="G633" s="135"/>
    </row>
    <row r="634">
      <c r="B634" s="52"/>
      <c r="G634" s="135"/>
    </row>
    <row r="635">
      <c r="B635" s="52"/>
      <c r="G635" s="135"/>
    </row>
    <row r="636">
      <c r="B636" s="52"/>
      <c r="G636" s="135"/>
    </row>
    <row r="637">
      <c r="B637" s="52"/>
      <c r="G637" s="135"/>
    </row>
    <row r="638">
      <c r="B638" s="52"/>
      <c r="G638" s="135"/>
    </row>
    <row r="639">
      <c r="B639" s="52"/>
      <c r="G639" s="135"/>
    </row>
    <row r="640">
      <c r="B640" s="52"/>
      <c r="G640" s="135"/>
    </row>
    <row r="641">
      <c r="B641" s="52"/>
      <c r="G641" s="135"/>
    </row>
    <row r="642">
      <c r="B642" s="52"/>
      <c r="G642" s="135"/>
    </row>
    <row r="643">
      <c r="B643" s="52"/>
      <c r="G643" s="135"/>
    </row>
    <row r="644">
      <c r="B644" s="52"/>
      <c r="G644" s="135"/>
    </row>
    <row r="645">
      <c r="B645" s="52"/>
      <c r="G645" s="135"/>
    </row>
    <row r="646">
      <c r="B646" s="52"/>
      <c r="G646" s="135"/>
    </row>
    <row r="647">
      <c r="B647" s="52"/>
      <c r="G647" s="135"/>
    </row>
    <row r="648">
      <c r="B648" s="52"/>
      <c r="G648" s="135"/>
    </row>
    <row r="649">
      <c r="B649" s="52"/>
      <c r="G649" s="135"/>
    </row>
    <row r="650">
      <c r="B650" s="52"/>
      <c r="G650" s="135"/>
    </row>
    <row r="651">
      <c r="B651" s="52"/>
      <c r="G651" s="135"/>
    </row>
    <row r="652">
      <c r="B652" s="52"/>
      <c r="G652" s="135"/>
    </row>
    <row r="653">
      <c r="B653" s="52"/>
      <c r="G653" s="135"/>
    </row>
    <row r="654">
      <c r="B654" s="52"/>
      <c r="G654" s="135"/>
    </row>
    <row r="655">
      <c r="B655" s="52"/>
      <c r="G655" s="135"/>
    </row>
    <row r="656">
      <c r="B656" s="52"/>
      <c r="G656" s="135"/>
    </row>
    <row r="657">
      <c r="B657" s="52"/>
      <c r="G657" s="135"/>
    </row>
    <row r="658">
      <c r="B658" s="52"/>
      <c r="G658" s="135"/>
    </row>
    <row r="659">
      <c r="B659" s="52"/>
      <c r="G659" s="135"/>
    </row>
    <row r="660">
      <c r="B660" s="52"/>
      <c r="G660" s="135"/>
    </row>
    <row r="661">
      <c r="B661" s="52"/>
      <c r="G661" s="135"/>
    </row>
    <row r="662">
      <c r="B662" s="52"/>
      <c r="G662" s="135"/>
    </row>
    <row r="663">
      <c r="B663" s="52"/>
      <c r="G663" s="135"/>
    </row>
    <row r="664">
      <c r="B664" s="52"/>
      <c r="G664" s="135"/>
    </row>
    <row r="665">
      <c r="B665" s="52"/>
      <c r="G665" s="135"/>
    </row>
    <row r="666">
      <c r="B666" s="52"/>
      <c r="G666" s="135"/>
    </row>
    <row r="667">
      <c r="B667" s="52"/>
      <c r="G667" s="135"/>
    </row>
    <row r="668">
      <c r="B668" s="52"/>
      <c r="G668" s="135"/>
    </row>
    <row r="669">
      <c r="B669" s="52"/>
      <c r="G669" s="135"/>
    </row>
    <row r="670">
      <c r="B670" s="52"/>
      <c r="G670" s="135"/>
    </row>
    <row r="671">
      <c r="B671" s="52"/>
      <c r="G671" s="135"/>
    </row>
    <row r="672">
      <c r="B672" s="52"/>
      <c r="G672" s="135"/>
    </row>
    <row r="673">
      <c r="B673" s="52"/>
      <c r="G673" s="135"/>
    </row>
    <row r="674">
      <c r="B674" s="52"/>
      <c r="G674" s="135"/>
    </row>
    <row r="675">
      <c r="B675" s="52"/>
      <c r="G675" s="135"/>
    </row>
    <row r="676">
      <c r="B676" s="52"/>
      <c r="G676" s="135"/>
    </row>
    <row r="677">
      <c r="B677" s="52"/>
      <c r="G677" s="135"/>
    </row>
    <row r="678">
      <c r="B678" s="52"/>
      <c r="G678" s="135"/>
    </row>
    <row r="679">
      <c r="B679" s="52"/>
      <c r="G679" s="135"/>
    </row>
    <row r="680">
      <c r="B680" s="52"/>
      <c r="G680" s="135"/>
    </row>
    <row r="681">
      <c r="B681" s="52"/>
      <c r="G681" s="135"/>
    </row>
    <row r="682">
      <c r="B682" s="52"/>
      <c r="G682" s="135"/>
    </row>
    <row r="683">
      <c r="B683" s="52"/>
      <c r="G683" s="135"/>
    </row>
    <row r="684">
      <c r="B684" s="52"/>
      <c r="G684" s="135"/>
    </row>
    <row r="685">
      <c r="B685" s="52"/>
      <c r="G685" s="135"/>
    </row>
    <row r="686">
      <c r="B686" s="52"/>
      <c r="G686" s="135"/>
    </row>
    <row r="687">
      <c r="B687" s="52"/>
      <c r="G687" s="135"/>
    </row>
    <row r="688">
      <c r="B688" s="52"/>
      <c r="G688" s="135"/>
    </row>
    <row r="689">
      <c r="B689" s="52"/>
      <c r="G689" s="135"/>
    </row>
    <row r="690">
      <c r="B690" s="52"/>
      <c r="G690" s="135"/>
    </row>
    <row r="691">
      <c r="B691" s="52"/>
      <c r="G691" s="135"/>
    </row>
    <row r="692">
      <c r="B692" s="52"/>
      <c r="G692" s="135"/>
    </row>
    <row r="693">
      <c r="B693" s="52"/>
      <c r="G693" s="135"/>
    </row>
    <row r="694">
      <c r="B694" s="52"/>
      <c r="G694" s="135"/>
    </row>
    <row r="695">
      <c r="B695" s="52"/>
      <c r="G695" s="135"/>
    </row>
    <row r="696">
      <c r="B696" s="52"/>
      <c r="G696" s="135"/>
    </row>
    <row r="697">
      <c r="B697" s="52"/>
      <c r="G697" s="135"/>
    </row>
    <row r="698">
      <c r="B698" s="52"/>
      <c r="G698" s="135"/>
    </row>
    <row r="699">
      <c r="B699" s="52"/>
      <c r="G699" s="135"/>
    </row>
    <row r="700">
      <c r="B700" s="52"/>
      <c r="G700" s="135"/>
    </row>
    <row r="701">
      <c r="B701" s="52"/>
      <c r="G701" s="135"/>
    </row>
    <row r="702">
      <c r="B702" s="52"/>
      <c r="G702" s="135"/>
    </row>
    <row r="703">
      <c r="B703" s="52"/>
      <c r="G703" s="135"/>
    </row>
    <row r="704">
      <c r="B704" s="52"/>
      <c r="G704" s="135"/>
    </row>
    <row r="705">
      <c r="B705" s="52"/>
      <c r="G705" s="135"/>
    </row>
    <row r="706">
      <c r="B706" s="52"/>
      <c r="G706" s="135"/>
    </row>
    <row r="707">
      <c r="B707" s="52"/>
      <c r="G707" s="135"/>
    </row>
    <row r="708">
      <c r="B708" s="52"/>
      <c r="G708" s="135"/>
    </row>
    <row r="709">
      <c r="B709" s="52"/>
      <c r="G709" s="135"/>
    </row>
    <row r="710">
      <c r="B710" s="52"/>
      <c r="G710" s="135"/>
    </row>
    <row r="711">
      <c r="B711" s="52"/>
      <c r="G711" s="135"/>
    </row>
    <row r="712">
      <c r="B712" s="52"/>
      <c r="G712" s="135"/>
    </row>
    <row r="713">
      <c r="B713" s="52"/>
      <c r="G713" s="135"/>
    </row>
    <row r="714">
      <c r="B714" s="52"/>
      <c r="G714" s="135"/>
    </row>
    <row r="715">
      <c r="B715" s="52"/>
      <c r="G715" s="135"/>
    </row>
    <row r="716">
      <c r="B716" s="52"/>
      <c r="G716" s="135"/>
    </row>
    <row r="717">
      <c r="B717" s="52"/>
      <c r="G717" s="135"/>
    </row>
    <row r="718">
      <c r="B718" s="52"/>
      <c r="G718" s="135"/>
    </row>
    <row r="719">
      <c r="B719" s="52"/>
      <c r="G719" s="135"/>
    </row>
    <row r="720">
      <c r="B720" s="52"/>
      <c r="G720" s="135"/>
    </row>
    <row r="721">
      <c r="B721" s="52"/>
      <c r="G721" s="135"/>
    </row>
    <row r="722">
      <c r="B722" s="52"/>
      <c r="G722" s="135"/>
    </row>
    <row r="723">
      <c r="B723" s="52"/>
      <c r="G723" s="135"/>
    </row>
    <row r="724">
      <c r="B724" s="52"/>
      <c r="G724" s="135"/>
    </row>
    <row r="725">
      <c r="B725" s="52"/>
      <c r="G725" s="135"/>
    </row>
    <row r="726">
      <c r="B726" s="52"/>
      <c r="G726" s="135"/>
    </row>
    <row r="727">
      <c r="B727" s="52"/>
      <c r="G727" s="135"/>
    </row>
    <row r="728">
      <c r="B728" s="52"/>
      <c r="G728" s="135"/>
    </row>
    <row r="729">
      <c r="B729" s="52"/>
      <c r="G729" s="135"/>
    </row>
    <row r="730">
      <c r="B730" s="52"/>
      <c r="G730" s="135"/>
    </row>
    <row r="731">
      <c r="B731" s="52"/>
      <c r="G731" s="135"/>
    </row>
    <row r="732">
      <c r="B732" s="52"/>
      <c r="G732" s="135"/>
    </row>
    <row r="733">
      <c r="B733" s="52"/>
      <c r="G733" s="135"/>
    </row>
    <row r="734">
      <c r="B734" s="52"/>
      <c r="G734" s="135"/>
    </row>
    <row r="735">
      <c r="B735" s="52"/>
      <c r="G735" s="135"/>
    </row>
    <row r="736">
      <c r="B736" s="52"/>
      <c r="G736" s="135"/>
    </row>
    <row r="737">
      <c r="B737" s="52"/>
      <c r="G737" s="135"/>
    </row>
    <row r="738">
      <c r="B738" s="52"/>
      <c r="G738" s="135"/>
    </row>
    <row r="739">
      <c r="B739" s="52"/>
      <c r="G739" s="135"/>
    </row>
    <row r="740">
      <c r="B740" s="52"/>
      <c r="G740" s="135"/>
    </row>
    <row r="741">
      <c r="B741" s="52"/>
      <c r="G741" s="135"/>
    </row>
    <row r="742">
      <c r="B742" s="52"/>
      <c r="G742" s="135"/>
    </row>
    <row r="743">
      <c r="B743" s="52"/>
      <c r="G743" s="135"/>
    </row>
    <row r="744">
      <c r="B744" s="52"/>
      <c r="G744" s="135"/>
    </row>
    <row r="745">
      <c r="B745" s="52"/>
      <c r="G745" s="135"/>
    </row>
    <row r="746">
      <c r="B746" s="52"/>
      <c r="G746" s="135"/>
    </row>
    <row r="747">
      <c r="B747" s="52"/>
      <c r="G747" s="135"/>
    </row>
    <row r="748">
      <c r="B748" s="52"/>
      <c r="G748" s="135"/>
    </row>
    <row r="749">
      <c r="B749" s="52"/>
      <c r="G749" s="135"/>
    </row>
    <row r="750">
      <c r="B750" s="52"/>
      <c r="G750" s="135"/>
    </row>
    <row r="751">
      <c r="B751" s="52"/>
      <c r="G751" s="135"/>
    </row>
    <row r="752">
      <c r="B752" s="52"/>
      <c r="G752" s="135"/>
    </row>
    <row r="753">
      <c r="B753" s="52"/>
      <c r="G753" s="135"/>
    </row>
    <row r="754">
      <c r="B754" s="52"/>
      <c r="G754" s="135"/>
    </row>
    <row r="755">
      <c r="B755" s="52"/>
      <c r="G755" s="135"/>
    </row>
    <row r="756">
      <c r="B756" s="52"/>
      <c r="G756" s="135"/>
    </row>
    <row r="757">
      <c r="B757" s="52"/>
      <c r="G757" s="135"/>
    </row>
    <row r="758">
      <c r="B758" s="52"/>
      <c r="G758" s="135"/>
    </row>
    <row r="759">
      <c r="B759" s="52"/>
      <c r="G759" s="135"/>
    </row>
    <row r="760">
      <c r="B760" s="52"/>
      <c r="G760" s="135"/>
    </row>
    <row r="761">
      <c r="B761" s="52"/>
      <c r="G761" s="135"/>
    </row>
    <row r="762">
      <c r="B762" s="52"/>
      <c r="G762" s="135"/>
    </row>
    <row r="763">
      <c r="B763" s="52"/>
      <c r="G763" s="135"/>
    </row>
    <row r="764">
      <c r="B764" s="52"/>
      <c r="G764" s="135"/>
    </row>
    <row r="765">
      <c r="B765" s="52"/>
      <c r="G765" s="135"/>
    </row>
    <row r="766">
      <c r="B766" s="52"/>
      <c r="G766" s="135"/>
    </row>
    <row r="767">
      <c r="B767" s="52"/>
      <c r="G767" s="135"/>
    </row>
    <row r="768">
      <c r="B768" s="52"/>
      <c r="G768" s="135"/>
    </row>
    <row r="769">
      <c r="B769" s="52"/>
      <c r="G769" s="135"/>
    </row>
    <row r="770">
      <c r="B770" s="52"/>
      <c r="G770" s="135"/>
    </row>
    <row r="771">
      <c r="B771" s="52"/>
      <c r="G771" s="135"/>
    </row>
    <row r="772">
      <c r="B772" s="52"/>
      <c r="G772" s="135"/>
    </row>
    <row r="773">
      <c r="B773" s="52"/>
      <c r="G773" s="135"/>
    </row>
    <row r="774">
      <c r="B774" s="52"/>
      <c r="G774" s="135"/>
    </row>
    <row r="775">
      <c r="B775" s="52"/>
      <c r="G775" s="135"/>
    </row>
    <row r="776">
      <c r="B776" s="52"/>
      <c r="G776" s="135"/>
    </row>
    <row r="777">
      <c r="B777" s="52"/>
      <c r="G777" s="135"/>
    </row>
    <row r="778">
      <c r="B778" s="52"/>
      <c r="G778" s="135"/>
    </row>
    <row r="779">
      <c r="B779" s="52"/>
      <c r="G779" s="135"/>
    </row>
    <row r="780">
      <c r="B780" s="52"/>
      <c r="G780" s="135"/>
    </row>
    <row r="781">
      <c r="B781" s="52"/>
      <c r="G781" s="135"/>
    </row>
    <row r="782">
      <c r="B782" s="52"/>
      <c r="G782" s="135"/>
    </row>
    <row r="783">
      <c r="B783" s="52"/>
      <c r="G783" s="135"/>
    </row>
    <row r="784">
      <c r="B784" s="52"/>
      <c r="G784" s="135"/>
    </row>
    <row r="785">
      <c r="B785" s="52"/>
      <c r="G785" s="135"/>
    </row>
    <row r="786">
      <c r="B786" s="52"/>
      <c r="G786" s="135"/>
    </row>
    <row r="787">
      <c r="B787" s="52"/>
      <c r="G787" s="135"/>
    </row>
    <row r="788">
      <c r="B788" s="52"/>
      <c r="G788" s="135"/>
    </row>
    <row r="789">
      <c r="B789" s="52"/>
      <c r="G789" s="135"/>
    </row>
    <row r="790">
      <c r="B790" s="52"/>
      <c r="G790" s="135"/>
    </row>
    <row r="791">
      <c r="B791" s="52"/>
      <c r="G791" s="135"/>
    </row>
    <row r="792">
      <c r="B792" s="52"/>
      <c r="G792" s="135"/>
    </row>
    <row r="793">
      <c r="B793" s="52"/>
      <c r="G793" s="135"/>
    </row>
    <row r="794">
      <c r="B794" s="52"/>
      <c r="G794" s="135"/>
    </row>
    <row r="795">
      <c r="B795" s="52"/>
      <c r="G795" s="135"/>
    </row>
    <row r="796">
      <c r="B796" s="52"/>
      <c r="G796" s="135"/>
    </row>
    <row r="797">
      <c r="B797" s="52"/>
      <c r="G797" s="135"/>
    </row>
    <row r="798">
      <c r="B798" s="52"/>
      <c r="G798" s="135"/>
    </row>
    <row r="799">
      <c r="B799" s="52"/>
      <c r="G799" s="135"/>
    </row>
    <row r="800">
      <c r="B800" s="52"/>
      <c r="G800" s="135"/>
    </row>
    <row r="801">
      <c r="B801" s="52"/>
      <c r="G801" s="135"/>
    </row>
    <row r="802">
      <c r="B802" s="52"/>
      <c r="G802" s="135"/>
    </row>
    <row r="803">
      <c r="B803" s="52"/>
      <c r="G803" s="135"/>
    </row>
    <row r="804">
      <c r="B804" s="52"/>
      <c r="G804" s="135"/>
    </row>
    <row r="805">
      <c r="B805" s="52"/>
      <c r="G805" s="135"/>
    </row>
    <row r="806">
      <c r="B806" s="52"/>
      <c r="G806" s="135"/>
    </row>
    <row r="807">
      <c r="B807" s="52"/>
      <c r="G807" s="135"/>
    </row>
    <row r="808">
      <c r="B808" s="52"/>
      <c r="G808" s="135"/>
    </row>
    <row r="809">
      <c r="B809" s="52"/>
      <c r="G809" s="135"/>
    </row>
    <row r="810">
      <c r="B810" s="52"/>
      <c r="G810" s="135"/>
    </row>
    <row r="811">
      <c r="B811" s="52"/>
      <c r="G811" s="135"/>
    </row>
    <row r="812">
      <c r="B812" s="52"/>
      <c r="G812" s="135"/>
    </row>
    <row r="813">
      <c r="B813" s="52"/>
      <c r="G813" s="135"/>
    </row>
    <row r="814">
      <c r="B814" s="52"/>
      <c r="G814" s="135"/>
    </row>
    <row r="815">
      <c r="B815" s="52"/>
      <c r="G815" s="135"/>
    </row>
    <row r="816">
      <c r="B816" s="52"/>
      <c r="G816" s="135"/>
    </row>
    <row r="817">
      <c r="B817" s="52"/>
      <c r="G817" s="135"/>
    </row>
    <row r="818">
      <c r="B818" s="52"/>
      <c r="G818" s="135"/>
    </row>
    <row r="819">
      <c r="B819" s="52"/>
      <c r="G819" s="135"/>
    </row>
    <row r="820">
      <c r="B820" s="52"/>
      <c r="G820" s="135"/>
    </row>
    <row r="821">
      <c r="B821" s="52"/>
      <c r="G821" s="135"/>
    </row>
    <row r="822">
      <c r="B822" s="52"/>
      <c r="G822" s="135"/>
    </row>
    <row r="823">
      <c r="B823" s="52"/>
      <c r="G823" s="135"/>
    </row>
    <row r="824">
      <c r="B824" s="52"/>
      <c r="G824" s="135"/>
    </row>
    <row r="825">
      <c r="B825" s="52"/>
      <c r="G825" s="135"/>
    </row>
    <row r="826">
      <c r="B826" s="52"/>
      <c r="G826" s="135"/>
    </row>
    <row r="827">
      <c r="B827" s="52"/>
      <c r="G827" s="135"/>
    </row>
    <row r="828">
      <c r="B828" s="52"/>
      <c r="G828" s="135"/>
    </row>
    <row r="829">
      <c r="B829" s="52"/>
      <c r="G829" s="135"/>
    </row>
    <row r="830">
      <c r="B830" s="52"/>
      <c r="G830" s="135"/>
    </row>
    <row r="831">
      <c r="B831" s="52"/>
      <c r="G831" s="135"/>
    </row>
    <row r="832">
      <c r="B832" s="52"/>
      <c r="G832" s="135"/>
    </row>
    <row r="833">
      <c r="B833" s="52"/>
      <c r="G833" s="135"/>
    </row>
    <row r="834">
      <c r="B834" s="52"/>
      <c r="G834" s="135"/>
    </row>
    <row r="835">
      <c r="B835" s="52"/>
      <c r="G835" s="135"/>
    </row>
    <row r="836">
      <c r="B836" s="52"/>
      <c r="G836" s="135"/>
    </row>
    <row r="837">
      <c r="B837" s="52"/>
      <c r="G837" s="135"/>
    </row>
    <row r="838">
      <c r="B838" s="52"/>
      <c r="G838" s="135"/>
    </row>
    <row r="839">
      <c r="B839" s="52"/>
      <c r="G839" s="135"/>
    </row>
    <row r="840">
      <c r="B840" s="52"/>
      <c r="G840" s="135"/>
    </row>
    <row r="841">
      <c r="B841" s="52"/>
      <c r="G841" s="135"/>
    </row>
    <row r="842">
      <c r="B842" s="52"/>
      <c r="G842" s="135"/>
    </row>
    <row r="843">
      <c r="B843" s="52"/>
      <c r="G843" s="135"/>
    </row>
    <row r="844">
      <c r="B844" s="52"/>
      <c r="G844" s="135"/>
    </row>
    <row r="845">
      <c r="B845" s="52"/>
      <c r="G845" s="135"/>
    </row>
    <row r="846">
      <c r="B846" s="52"/>
      <c r="G846" s="135"/>
    </row>
    <row r="847">
      <c r="B847" s="52"/>
      <c r="G847" s="135"/>
    </row>
    <row r="848">
      <c r="B848" s="52"/>
      <c r="G848" s="135"/>
    </row>
    <row r="849">
      <c r="B849" s="52"/>
      <c r="G849" s="135"/>
    </row>
    <row r="850">
      <c r="B850" s="52"/>
      <c r="G850" s="135"/>
    </row>
    <row r="851">
      <c r="B851" s="52"/>
      <c r="G851" s="135"/>
    </row>
    <row r="852">
      <c r="B852" s="52"/>
      <c r="G852" s="135"/>
    </row>
    <row r="853">
      <c r="B853" s="52"/>
      <c r="G853" s="135"/>
    </row>
    <row r="854">
      <c r="B854" s="52"/>
      <c r="G854" s="135"/>
    </row>
    <row r="855">
      <c r="B855" s="52"/>
      <c r="G855" s="135"/>
    </row>
    <row r="856">
      <c r="B856" s="52"/>
      <c r="G856" s="135"/>
    </row>
    <row r="857">
      <c r="B857" s="52"/>
      <c r="G857" s="135"/>
    </row>
    <row r="858">
      <c r="B858" s="52"/>
      <c r="G858" s="135"/>
    </row>
    <row r="859">
      <c r="B859" s="52"/>
      <c r="G859" s="135"/>
    </row>
    <row r="860">
      <c r="B860" s="52"/>
      <c r="G860" s="135"/>
    </row>
    <row r="861">
      <c r="B861" s="52"/>
      <c r="G861" s="135"/>
    </row>
    <row r="862">
      <c r="B862" s="52"/>
      <c r="G862" s="135"/>
    </row>
    <row r="863">
      <c r="B863" s="52"/>
      <c r="G863" s="135"/>
    </row>
    <row r="864">
      <c r="B864" s="52"/>
      <c r="G864" s="135"/>
    </row>
    <row r="865">
      <c r="B865" s="52"/>
      <c r="G865" s="135"/>
    </row>
    <row r="866">
      <c r="B866" s="52"/>
      <c r="G866" s="135"/>
    </row>
    <row r="867">
      <c r="B867" s="52"/>
      <c r="G867" s="135"/>
    </row>
    <row r="868">
      <c r="B868" s="52"/>
      <c r="G868" s="135"/>
    </row>
    <row r="869">
      <c r="B869" s="52"/>
      <c r="G869" s="135"/>
    </row>
    <row r="870">
      <c r="B870" s="52"/>
      <c r="G870" s="135"/>
    </row>
    <row r="871">
      <c r="B871" s="52"/>
      <c r="G871" s="135"/>
    </row>
    <row r="872">
      <c r="B872" s="52"/>
      <c r="G872" s="135"/>
    </row>
    <row r="873">
      <c r="B873" s="52"/>
      <c r="G873" s="135"/>
    </row>
    <row r="874">
      <c r="B874" s="52"/>
      <c r="G874" s="135"/>
    </row>
    <row r="875">
      <c r="B875" s="52"/>
      <c r="G875" s="135"/>
    </row>
    <row r="876">
      <c r="B876" s="52"/>
      <c r="G876" s="135"/>
    </row>
    <row r="877">
      <c r="B877" s="52"/>
      <c r="G877" s="135"/>
    </row>
    <row r="878">
      <c r="B878" s="52"/>
      <c r="G878" s="135"/>
    </row>
    <row r="879">
      <c r="B879" s="52"/>
      <c r="G879" s="135"/>
    </row>
    <row r="880">
      <c r="B880" s="52"/>
      <c r="G880" s="135"/>
    </row>
    <row r="881">
      <c r="B881" s="52"/>
      <c r="G881" s="135"/>
    </row>
    <row r="882">
      <c r="B882" s="52"/>
      <c r="G882" s="135"/>
    </row>
    <row r="883">
      <c r="B883" s="52"/>
      <c r="G883" s="135"/>
    </row>
    <row r="884">
      <c r="B884" s="52"/>
      <c r="G884" s="135"/>
    </row>
    <row r="885">
      <c r="B885" s="52"/>
      <c r="G885" s="135"/>
    </row>
    <row r="886">
      <c r="B886" s="52"/>
      <c r="G886" s="135"/>
    </row>
    <row r="887">
      <c r="B887" s="52"/>
      <c r="G887" s="135"/>
    </row>
    <row r="888">
      <c r="B888" s="52"/>
      <c r="G888" s="135"/>
    </row>
    <row r="889">
      <c r="B889" s="52"/>
      <c r="G889" s="135"/>
    </row>
    <row r="890">
      <c r="B890" s="52"/>
      <c r="G890" s="135"/>
    </row>
    <row r="891">
      <c r="B891" s="52"/>
      <c r="G891" s="135"/>
    </row>
    <row r="892">
      <c r="B892" s="52"/>
      <c r="G892" s="135"/>
    </row>
    <row r="893">
      <c r="B893" s="52"/>
      <c r="G893" s="135"/>
    </row>
    <row r="894">
      <c r="B894" s="52"/>
      <c r="G894" s="135"/>
    </row>
    <row r="895">
      <c r="B895" s="52"/>
      <c r="G895" s="135"/>
    </row>
    <row r="896">
      <c r="B896" s="52"/>
      <c r="G896" s="135"/>
    </row>
    <row r="897">
      <c r="B897" s="52"/>
      <c r="G897" s="135"/>
    </row>
    <row r="898">
      <c r="B898" s="52"/>
      <c r="G898" s="135"/>
    </row>
    <row r="899">
      <c r="B899" s="52"/>
      <c r="G899" s="135"/>
    </row>
    <row r="900">
      <c r="B900" s="52"/>
      <c r="G900" s="135"/>
    </row>
    <row r="901">
      <c r="B901" s="52"/>
      <c r="G901" s="135"/>
    </row>
    <row r="902">
      <c r="B902" s="52"/>
      <c r="G902" s="135"/>
    </row>
    <row r="903">
      <c r="B903" s="52"/>
      <c r="G903" s="135"/>
    </row>
    <row r="904">
      <c r="B904" s="52"/>
      <c r="G904" s="135"/>
    </row>
    <row r="905">
      <c r="B905" s="52"/>
      <c r="G905" s="135"/>
    </row>
    <row r="906">
      <c r="B906" s="52"/>
      <c r="G906" s="135"/>
    </row>
    <row r="907">
      <c r="B907" s="52"/>
      <c r="G907" s="135"/>
    </row>
    <row r="908">
      <c r="B908" s="52"/>
      <c r="G908" s="135"/>
    </row>
    <row r="909">
      <c r="B909" s="52"/>
      <c r="G909" s="135"/>
    </row>
    <row r="910">
      <c r="B910" s="52"/>
      <c r="G910" s="135"/>
    </row>
    <row r="911">
      <c r="B911" s="52"/>
      <c r="G911" s="135"/>
    </row>
    <row r="912">
      <c r="B912" s="52"/>
      <c r="G912" s="135"/>
    </row>
    <row r="913">
      <c r="B913" s="52"/>
      <c r="G913" s="135"/>
    </row>
    <row r="914">
      <c r="B914" s="52"/>
      <c r="G914" s="135"/>
    </row>
    <row r="915">
      <c r="B915" s="52"/>
      <c r="G915" s="135"/>
    </row>
    <row r="916">
      <c r="B916" s="52"/>
      <c r="G916" s="135"/>
    </row>
    <row r="917">
      <c r="B917" s="52"/>
      <c r="G917" s="135"/>
    </row>
    <row r="918">
      <c r="B918" s="52"/>
      <c r="G918" s="135"/>
    </row>
    <row r="919">
      <c r="B919" s="52"/>
      <c r="G919" s="135"/>
    </row>
    <row r="920">
      <c r="B920" s="52"/>
      <c r="G920" s="135"/>
    </row>
    <row r="921">
      <c r="B921" s="52"/>
      <c r="G921" s="135"/>
    </row>
    <row r="922">
      <c r="B922" s="52"/>
      <c r="G922" s="135"/>
    </row>
    <row r="923">
      <c r="B923" s="52"/>
      <c r="G923" s="135"/>
    </row>
    <row r="924">
      <c r="B924" s="52"/>
      <c r="G924" s="135"/>
    </row>
    <row r="925">
      <c r="B925" s="52"/>
      <c r="G925" s="135"/>
    </row>
    <row r="926">
      <c r="B926" s="52"/>
      <c r="G926" s="135"/>
    </row>
    <row r="927">
      <c r="B927" s="52"/>
      <c r="G927" s="135"/>
    </row>
    <row r="928">
      <c r="B928" s="52"/>
      <c r="G928" s="135"/>
    </row>
    <row r="929">
      <c r="B929" s="52"/>
      <c r="G929" s="135"/>
    </row>
    <row r="930">
      <c r="B930" s="52"/>
      <c r="G930" s="135"/>
    </row>
    <row r="931">
      <c r="B931" s="52"/>
      <c r="G931" s="135"/>
    </row>
    <row r="932">
      <c r="B932" s="52"/>
      <c r="G932" s="135"/>
    </row>
    <row r="933">
      <c r="B933" s="52"/>
      <c r="G933" s="135"/>
    </row>
    <row r="934">
      <c r="B934" s="52"/>
      <c r="G934" s="135"/>
    </row>
    <row r="935">
      <c r="B935" s="52"/>
      <c r="G935" s="135"/>
    </row>
    <row r="936">
      <c r="B936" s="52"/>
      <c r="G936" s="135"/>
    </row>
    <row r="937">
      <c r="B937" s="52"/>
      <c r="G937" s="135"/>
    </row>
    <row r="938">
      <c r="B938" s="52"/>
      <c r="G938" s="135"/>
    </row>
    <row r="939">
      <c r="B939" s="52"/>
      <c r="G939" s="135"/>
    </row>
    <row r="940">
      <c r="B940" s="52"/>
      <c r="G940" s="135"/>
    </row>
    <row r="941">
      <c r="B941" s="52"/>
      <c r="G941" s="135"/>
    </row>
    <row r="942">
      <c r="B942" s="52"/>
      <c r="G942" s="135"/>
    </row>
    <row r="943">
      <c r="B943" s="52"/>
      <c r="G943" s="135"/>
    </row>
    <row r="944">
      <c r="B944" s="52"/>
      <c r="G944" s="135"/>
    </row>
    <row r="945">
      <c r="B945" s="52"/>
      <c r="G945" s="135"/>
    </row>
    <row r="946">
      <c r="B946" s="52"/>
      <c r="G946" s="135"/>
    </row>
    <row r="947">
      <c r="B947" s="52"/>
      <c r="G947" s="135"/>
    </row>
    <row r="948">
      <c r="B948" s="52"/>
      <c r="G948" s="135"/>
    </row>
    <row r="949">
      <c r="B949" s="52"/>
      <c r="G949" s="135"/>
    </row>
    <row r="950">
      <c r="B950" s="52"/>
      <c r="G950" s="135"/>
    </row>
    <row r="951">
      <c r="B951" s="52"/>
      <c r="G951" s="135"/>
    </row>
    <row r="952">
      <c r="B952" s="52"/>
      <c r="G952" s="135"/>
    </row>
    <row r="953">
      <c r="B953" s="52"/>
      <c r="G953" s="135"/>
    </row>
    <row r="954">
      <c r="B954" s="52"/>
      <c r="G954" s="135"/>
    </row>
    <row r="955">
      <c r="B955" s="52"/>
      <c r="G955" s="135"/>
    </row>
    <row r="956">
      <c r="B956" s="52"/>
      <c r="G956" s="135"/>
    </row>
    <row r="957">
      <c r="B957" s="52"/>
      <c r="G957" s="135"/>
    </row>
    <row r="958">
      <c r="B958" s="52"/>
      <c r="G958" s="135"/>
    </row>
    <row r="959">
      <c r="B959" s="52"/>
      <c r="G959" s="135"/>
    </row>
    <row r="960">
      <c r="B960" s="52"/>
      <c r="G960" s="135"/>
    </row>
    <row r="961">
      <c r="B961" s="52"/>
      <c r="G961" s="135"/>
    </row>
    <row r="962">
      <c r="B962" s="52"/>
      <c r="G962" s="135"/>
    </row>
    <row r="963">
      <c r="B963" s="52"/>
      <c r="G963" s="135"/>
    </row>
    <row r="964">
      <c r="B964" s="52"/>
      <c r="G964" s="135"/>
    </row>
    <row r="965">
      <c r="B965" s="52"/>
      <c r="G965" s="135"/>
    </row>
    <row r="966">
      <c r="B966" s="52"/>
      <c r="G966" s="135"/>
    </row>
    <row r="967">
      <c r="B967" s="52"/>
      <c r="G967" s="135"/>
    </row>
    <row r="968">
      <c r="B968" s="52"/>
      <c r="G968" s="135"/>
    </row>
    <row r="969">
      <c r="B969" s="52"/>
      <c r="G969" s="135"/>
    </row>
    <row r="970">
      <c r="B970" s="52"/>
      <c r="G970" s="135"/>
    </row>
    <row r="971">
      <c r="B971" s="52"/>
      <c r="G971" s="135"/>
    </row>
    <row r="972">
      <c r="B972" s="52"/>
      <c r="G972" s="135"/>
    </row>
    <row r="973">
      <c r="B973" s="52"/>
      <c r="G973" s="135"/>
    </row>
    <row r="974">
      <c r="B974" s="52"/>
      <c r="G974" s="135"/>
    </row>
    <row r="975">
      <c r="B975" s="52"/>
      <c r="G975" s="135"/>
    </row>
    <row r="976">
      <c r="B976" s="52"/>
      <c r="G976" s="135"/>
    </row>
    <row r="977">
      <c r="B977" s="52"/>
      <c r="G977" s="135"/>
    </row>
    <row r="978">
      <c r="B978" s="52"/>
      <c r="G978" s="135"/>
    </row>
    <row r="979">
      <c r="B979" s="52"/>
      <c r="G979" s="135"/>
    </row>
    <row r="980">
      <c r="B980" s="52"/>
      <c r="G980" s="135"/>
    </row>
    <row r="981">
      <c r="B981" s="52"/>
      <c r="G981" s="135"/>
    </row>
    <row r="982">
      <c r="B982" s="52"/>
      <c r="G982" s="135"/>
    </row>
    <row r="983">
      <c r="B983" s="52"/>
      <c r="G983" s="135"/>
    </row>
    <row r="984">
      <c r="B984" s="52"/>
      <c r="G984" s="135"/>
    </row>
    <row r="985">
      <c r="B985" s="52"/>
      <c r="G985" s="135"/>
    </row>
    <row r="986">
      <c r="B986" s="52"/>
      <c r="G986" s="135"/>
    </row>
    <row r="987">
      <c r="B987" s="52"/>
      <c r="G987" s="135"/>
    </row>
    <row r="988">
      <c r="B988" s="52"/>
      <c r="G988" s="135"/>
    </row>
    <row r="989">
      <c r="B989" s="52"/>
      <c r="G989" s="135"/>
    </row>
    <row r="990">
      <c r="B990" s="52"/>
      <c r="G990" s="135"/>
    </row>
    <row r="991">
      <c r="B991" s="52"/>
      <c r="G991" s="135"/>
    </row>
    <row r="992">
      <c r="B992" s="52"/>
      <c r="G992" s="135"/>
    </row>
    <row r="993">
      <c r="B993" s="52"/>
      <c r="G993" s="135"/>
    </row>
    <row r="994">
      <c r="B994" s="52"/>
      <c r="G994" s="135"/>
    </row>
    <row r="995">
      <c r="B995" s="52"/>
      <c r="G995" s="135"/>
    </row>
    <row r="996">
      <c r="B996" s="52"/>
      <c r="G996" s="135"/>
    </row>
    <row r="997">
      <c r="B997" s="52"/>
      <c r="G997" s="135"/>
    </row>
    <row r="998">
      <c r="B998" s="52"/>
      <c r="G998" s="135"/>
    </row>
    <row r="999">
      <c r="B999" s="52"/>
      <c r="G999" s="135"/>
    </row>
    <row r="1000">
      <c r="B1000" s="52"/>
      <c r="G1000" s="135"/>
    </row>
    <row r="1001">
      <c r="B1001" s="52"/>
      <c r="G1001" s="135"/>
    </row>
  </sheetData>
  <hyperlinks>
    <hyperlink display="Grand Total" location="'GRAND TOTALS'!A1" ref="J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2.63" defaultRowHeight="15.75"/>
  <cols>
    <col customWidth="1" min="2" max="2" width="22.88"/>
    <col customWidth="1" min="3" max="3" width="20.0"/>
  </cols>
  <sheetData>
    <row r="1">
      <c r="A1" s="97" t="s">
        <v>30</v>
      </c>
      <c r="B1" s="88" t="s">
        <v>31</v>
      </c>
      <c r="C1" s="126" t="s">
        <v>32</v>
      </c>
      <c r="D1" s="97" t="s">
        <v>33</v>
      </c>
      <c r="E1" s="98" t="s">
        <v>34</v>
      </c>
      <c r="F1" s="97" t="s">
        <v>35</v>
      </c>
      <c r="G1" s="97" t="s">
        <v>3706</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c r="B2" s="63" t="s">
        <v>3707</v>
      </c>
      <c r="C2" s="137" t="s">
        <v>3708</v>
      </c>
      <c r="D2" s="80">
        <v>5.0</v>
      </c>
      <c r="E2" s="96">
        <v>4.99</v>
      </c>
      <c r="F2" s="96">
        <f t="shared" ref="F2:F165" si="1">MULTIPLY(D2, E2)</f>
        <v>24.95</v>
      </c>
      <c r="G2" s="80"/>
      <c r="I2" s="80">
        <f>Round(AVERAGE(H2:H1000), 2)</f>
        <v>3525.5</v>
      </c>
      <c r="J2" s="123">
        <f>SUM(G2:G1000)</f>
        <v>0</v>
      </c>
      <c r="K2" s="52">
        <f>sum(D2:D1000)</f>
        <v>553</v>
      </c>
    </row>
    <row r="3">
      <c r="B3" s="63" t="s">
        <v>3709</v>
      </c>
      <c r="C3" s="137" t="s">
        <v>3708</v>
      </c>
      <c r="D3" s="80">
        <v>3.0</v>
      </c>
      <c r="E3" s="96">
        <v>5.69</v>
      </c>
      <c r="F3" s="96">
        <f t="shared" si="1"/>
        <v>17.07</v>
      </c>
      <c r="G3" s="80"/>
      <c r="I3" s="97" t="s">
        <v>44</v>
      </c>
      <c r="J3" s="105">
        <f>SUM(F2:F1000)</f>
        <v>3525.505</v>
      </c>
    </row>
    <row r="4">
      <c r="B4" s="63" t="s">
        <v>3710</v>
      </c>
      <c r="C4" s="137" t="s">
        <v>3708</v>
      </c>
      <c r="D4" s="80">
        <v>4.0</v>
      </c>
      <c r="E4" s="96">
        <v>4.69</v>
      </c>
      <c r="F4" s="96">
        <f t="shared" si="1"/>
        <v>18.76</v>
      </c>
      <c r="G4" s="80"/>
      <c r="I4" s="52">
        <f>MAX(H2:H1000)</f>
        <v>3525.505</v>
      </c>
      <c r="J4" s="100">
        <f>SUM(H2:H1000)</f>
        <v>3525.505</v>
      </c>
    </row>
    <row r="5">
      <c r="B5" s="63" t="s">
        <v>3711</v>
      </c>
      <c r="C5" s="137" t="s">
        <v>3708</v>
      </c>
      <c r="D5" s="80">
        <v>3.0</v>
      </c>
      <c r="E5" s="96">
        <v>9.99</v>
      </c>
      <c r="F5" s="96">
        <f t="shared" si="1"/>
        <v>29.97</v>
      </c>
      <c r="G5" s="80"/>
    </row>
    <row r="6">
      <c r="B6" s="63" t="s">
        <v>3712</v>
      </c>
      <c r="C6" s="137" t="s">
        <v>3708</v>
      </c>
      <c r="D6" s="80">
        <v>8.0</v>
      </c>
      <c r="E6" s="96">
        <v>4.99</v>
      </c>
      <c r="F6" s="96">
        <f t="shared" si="1"/>
        <v>39.92</v>
      </c>
      <c r="G6" s="80"/>
    </row>
    <row r="7">
      <c r="B7" s="63" t="s">
        <v>3713</v>
      </c>
      <c r="C7" s="137" t="s">
        <v>3708</v>
      </c>
      <c r="D7" s="80">
        <v>5.0</v>
      </c>
      <c r="E7" s="96">
        <v>5.99</v>
      </c>
      <c r="F7" s="96">
        <f t="shared" si="1"/>
        <v>29.95</v>
      </c>
      <c r="G7" s="80"/>
    </row>
    <row r="8">
      <c r="B8" s="63" t="s">
        <v>3714</v>
      </c>
      <c r="C8" s="137" t="s">
        <v>3708</v>
      </c>
      <c r="D8" s="80">
        <v>4.0</v>
      </c>
      <c r="E8" s="96">
        <v>9.99</v>
      </c>
      <c r="F8" s="96">
        <f t="shared" si="1"/>
        <v>39.96</v>
      </c>
      <c r="G8" s="80"/>
    </row>
    <row r="9">
      <c r="B9" s="63" t="s">
        <v>3715</v>
      </c>
      <c r="C9" s="137" t="s">
        <v>3708</v>
      </c>
      <c r="D9" s="80">
        <v>2.0</v>
      </c>
      <c r="E9" s="96">
        <v>7.99</v>
      </c>
      <c r="F9" s="96">
        <f t="shared" si="1"/>
        <v>15.98</v>
      </c>
      <c r="G9" s="80"/>
    </row>
    <row r="10">
      <c r="B10" s="63" t="s">
        <v>3716</v>
      </c>
      <c r="C10" s="137" t="s">
        <v>3708</v>
      </c>
      <c r="D10" s="80">
        <v>4.0</v>
      </c>
      <c r="E10" s="96">
        <v>5.99</v>
      </c>
      <c r="F10" s="96">
        <f t="shared" si="1"/>
        <v>23.96</v>
      </c>
      <c r="G10" s="80"/>
    </row>
    <row r="11">
      <c r="A11" s="97"/>
      <c r="B11" s="63" t="s">
        <v>3717</v>
      </c>
      <c r="C11" s="137" t="s">
        <v>3708</v>
      </c>
      <c r="D11" s="80">
        <v>1.0</v>
      </c>
      <c r="E11" s="96">
        <v>5.99</v>
      </c>
      <c r="F11" s="96">
        <f t="shared" si="1"/>
        <v>5.99</v>
      </c>
      <c r="G11" s="124"/>
    </row>
    <row r="12">
      <c r="B12" s="63" t="s">
        <v>3718</v>
      </c>
      <c r="C12" s="137" t="s">
        <v>3708</v>
      </c>
      <c r="D12" s="80">
        <v>6.0</v>
      </c>
      <c r="E12" s="96">
        <v>9.99</v>
      </c>
      <c r="F12" s="96">
        <f t="shared" si="1"/>
        <v>59.94</v>
      </c>
    </row>
    <row r="13">
      <c r="B13" s="63" t="s">
        <v>3719</v>
      </c>
      <c r="C13" s="137" t="s">
        <v>3708</v>
      </c>
      <c r="D13" s="80">
        <v>3.0</v>
      </c>
      <c r="E13" s="96">
        <v>8.99</v>
      </c>
      <c r="F13" s="96">
        <f t="shared" si="1"/>
        <v>26.97</v>
      </c>
    </row>
    <row r="14">
      <c r="B14" s="63" t="s">
        <v>3720</v>
      </c>
      <c r="C14" s="137" t="s">
        <v>3708</v>
      </c>
      <c r="D14" s="80">
        <v>2.0</v>
      </c>
      <c r="E14" s="96">
        <v>5.99</v>
      </c>
      <c r="F14" s="96">
        <f t="shared" si="1"/>
        <v>11.98</v>
      </c>
    </row>
    <row r="15">
      <c r="B15" s="63" t="s">
        <v>3721</v>
      </c>
      <c r="C15" s="137" t="s">
        <v>3708</v>
      </c>
      <c r="D15" s="80">
        <v>4.0</v>
      </c>
      <c r="E15" s="96">
        <v>9.99</v>
      </c>
      <c r="F15" s="96">
        <f t="shared" si="1"/>
        <v>39.96</v>
      </c>
    </row>
    <row r="16">
      <c r="B16" s="63" t="s">
        <v>3722</v>
      </c>
      <c r="C16" s="137" t="s">
        <v>3708</v>
      </c>
      <c r="D16" s="80">
        <v>1.0</v>
      </c>
      <c r="E16" s="96">
        <v>4.99</v>
      </c>
      <c r="F16" s="96">
        <f t="shared" si="1"/>
        <v>4.99</v>
      </c>
    </row>
    <row r="17">
      <c r="B17" s="63" t="s">
        <v>3723</v>
      </c>
      <c r="C17" s="137" t="s">
        <v>3708</v>
      </c>
      <c r="D17" s="80">
        <v>4.0</v>
      </c>
      <c r="E17" s="96">
        <v>4.69</v>
      </c>
      <c r="F17" s="96">
        <f t="shared" si="1"/>
        <v>18.76</v>
      </c>
    </row>
    <row r="18">
      <c r="B18" s="63" t="s">
        <v>3724</v>
      </c>
      <c r="C18" s="137" t="s">
        <v>3708</v>
      </c>
      <c r="D18" s="80">
        <v>4.0</v>
      </c>
      <c r="E18" s="96">
        <v>7.99</v>
      </c>
      <c r="F18" s="96">
        <f t="shared" si="1"/>
        <v>31.96</v>
      </c>
    </row>
    <row r="19">
      <c r="B19" s="63" t="s">
        <v>3725</v>
      </c>
      <c r="C19" s="137" t="s">
        <v>3708</v>
      </c>
      <c r="D19" s="80">
        <v>12.0</v>
      </c>
      <c r="E19" s="96">
        <v>5.99</v>
      </c>
      <c r="F19" s="96">
        <f t="shared" si="1"/>
        <v>71.88</v>
      </c>
    </row>
    <row r="20">
      <c r="B20" s="63" t="s">
        <v>3726</v>
      </c>
      <c r="C20" s="137" t="s">
        <v>3708</v>
      </c>
      <c r="D20" s="80">
        <v>2.0</v>
      </c>
      <c r="E20" s="80">
        <v>4.69</v>
      </c>
      <c r="F20" s="80">
        <f t="shared" si="1"/>
        <v>9.38</v>
      </c>
    </row>
    <row r="21">
      <c r="B21" s="63" t="s">
        <v>3727</v>
      </c>
      <c r="C21" s="137" t="s">
        <v>3708</v>
      </c>
      <c r="D21" s="80">
        <v>6.0</v>
      </c>
      <c r="E21" s="96">
        <v>5.99</v>
      </c>
      <c r="F21" s="96">
        <f t="shared" si="1"/>
        <v>35.94</v>
      </c>
    </row>
    <row r="22">
      <c r="B22" s="63" t="s">
        <v>3728</v>
      </c>
      <c r="C22" s="137" t="s">
        <v>3708</v>
      </c>
      <c r="D22" s="80">
        <v>2.0</v>
      </c>
      <c r="E22" s="96">
        <v>5.99</v>
      </c>
      <c r="F22" s="96">
        <f t="shared" si="1"/>
        <v>11.98</v>
      </c>
    </row>
    <row r="23">
      <c r="B23" s="63" t="s">
        <v>3729</v>
      </c>
      <c r="C23" s="137" t="s">
        <v>3708</v>
      </c>
      <c r="D23" s="80">
        <v>6.0</v>
      </c>
      <c r="E23" s="96">
        <v>4.99</v>
      </c>
      <c r="F23" s="96">
        <f t="shared" si="1"/>
        <v>29.94</v>
      </c>
    </row>
    <row r="24">
      <c r="B24" s="63" t="s">
        <v>3730</v>
      </c>
      <c r="C24" s="137" t="s">
        <v>3708</v>
      </c>
      <c r="D24" s="80">
        <v>3.0</v>
      </c>
      <c r="E24" s="96">
        <v>6.99</v>
      </c>
      <c r="F24" s="96">
        <f t="shared" si="1"/>
        <v>20.97</v>
      </c>
    </row>
    <row r="25">
      <c r="B25" s="63" t="s">
        <v>3731</v>
      </c>
      <c r="C25" s="137" t="s">
        <v>3708</v>
      </c>
      <c r="D25" s="80">
        <v>3.0</v>
      </c>
      <c r="E25" s="96">
        <v>4.99</v>
      </c>
      <c r="F25" s="96">
        <f t="shared" si="1"/>
        <v>14.97</v>
      </c>
    </row>
    <row r="26">
      <c r="B26" s="63" t="s">
        <v>3732</v>
      </c>
      <c r="C26" s="137" t="s">
        <v>3708</v>
      </c>
      <c r="D26" s="80">
        <v>2.0</v>
      </c>
      <c r="E26" s="96">
        <v>4.69</v>
      </c>
      <c r="F26" s="96">
        <f t="shared" si="1"/>
        <v>9.38</v>
      </c>
    </row>
    <row r="27">
      <c r="B27" s="63" t="s">
        <v>3733</v>
      </c>
      <c r="C27" s="137" t="s">
        <v>3708</v>
      </c>
      <c r="D27" s="80">
        <v>4.0</v>
      </c>
      <c r="E27" s="96">
        <v>4.99</v>
      </c>
      <c r="F27" s="96">
        <f t="shared" si="1"/>
        <v>19.96</v>
      </c>
    </row>
    <row r="28">
      <c r="B28" s="63" t="s">
        <v>3734</v>
      </c>
      <c r="C28" s="137" t="s">
        <v>3708</v>
      </c>
      <c r="D28" s="80">
        <v>8.0</v>
      </c>
      <c r="E28" s="96">
        <v>4.99</v>
      </c>
      <c r="F28" s="96">
        <f t="shared" si="1"/>
        <v>39.92</v>
      </c>
    </row>
    <row r="29">
      <c r="B29" s="63" t="s">
        <v>3735</v>
      </c>
      <c r="C29" s="137" t="s">
        <v>3708</v>
      </c>
      <c r="D29" s="80">
        <v>2.0</v>
      </c>
      <c r="E29" s="96">
        <v>4.69</v>
      </c>
      <c r="F29" s="96">
        <f t="shared" si="1"/>
        <v>9.38</v>
      </c>
    </row>
    <row r="30">
      <c r="B30" s="63" t="s">
        <v>3736</v>
      </c>
      <c r="C30" s="137" t="s">
        <v>3708</v>
      </c>
      <c r="D30" s="80">
        <v>4.0</v>
      </c>
      <c r="E30" s="96">
        <v>6.99</v>
      </c>
      <c r="F30" s="96">
        <f t="shared" si="1"/>
        <v>27.96</v>
      </c>
    </row>
    <row r="31">
      <c r="B31" s="63" t="s">
        <v>3737</v>
      </c>
      <c r="C31" s="137" t="s">
        <v>3708</v>
      </c>
      <c r="D31" s="80">
        <v>4.0</v>
      </c>
      <c r="E31" s="96">
        <v>4.99</v>
      </c>
      <c r="F31" s="96">
        <f t="shared" si="1"/>
        <v>19.96</v>
      </c>
    </row>
    <row r="32">
      <c r="B32" s="63" t="s">
        <v>3738</v>
      </c>
      <c r="C32" s="137" t="s">
        <v>3708</v>
      </c>
      <c r="D32" s="80">
        <v>3.0</v>
      </c>
      <c r="E32" s="96">
        <v>4.99</v>
      </c>
      <c r="F32" s="96">
        <f t="shared" si="1"/>
        <v>14.97</v>
      </c>
    </row>
    <row r="33">
      <c r="B33" s="63" t="s">
        <v>3739</v>
      </c>
      <c r="C33" s="137" t="s">
        <v>3708</v>
      </c>
      <c r="D33" s="80">
        <v>5.0</v>
      </c>
      <c r="E33" s="96">
        <v>7.99</v>
      </c>
      <c r="F33" s="96">
        <f t="shared" si="1"/>
        <v>39.95</v>
      </c>
    </row>
    <row r="34">
      <c r="B34" s="63" t="s">
        <v>3740</v>
      </c>
      <c r="C34" s="137" t="s">
        <v>3708</v>
      </c>
      <c r="D34" s="80">
        <v>3.0</v>
      </c>
      <c r="E34" s="96">
        <v>4.69</v>
      </c>
      <c r="F34" s="96">
        <f t="shared" si="1"/>
        <v>14.07</v>
      </c>
    </row>
    <row r="35">
      <c r="B35" s="63" t="s">
        <v>3741</v>
      </c>
      <c r="C35" s="137" t="s">
        <v>3708</v>
      </c>
      <c r="D35" s="80">
        <v>9.0</v>
      </c>
      <c r="E35" s="96">
        <v>8.99</v>
      </c>
      <c r="F35" s="96">
        <f t="shared" si="1"/>
        <v>80.91</v>
      </c>
    </row>
    <row r="36">
      <c r="B36" s="63" t="s">
        <v>3742</v>
      </c>
      <c r="C36" s="137" t="s">
        <v>3708</v>
      </c>
      <c r="D36" s="80">
        <v>4.0</v>
      </c>
      <c r="E36" s="96">
        <v>3.99</v>
      </c>
      <c r="F36" s="96">
        <f t="shared" si="1"/>
        <v>15.96</v>
      </c>
    </row>
    <row r="37">
      <c r="B37" s="63" t="s">
        <v>3743</v>
      </c>
      <c r="C37" s="137" t="s">
        <v>3708</v>
      </c>
      <c r="D37" s="80">
        <v>4.0</v>
      </c>
      <c r="E37" s="96">
        <v>4.99</v>
      </c>
      <c r="F37" s="96">
        <f t="shared" si="1"/>
        <v>19.96</v>
      </c>
    </row>
    <row r="38">
      <c r="B38" s="63" t="s">
        <v>3744</v>
      </c>
      <c r="C38" s="137" t="s">
        <v>3708</v>
      </c>
      <c r="D38" s="80">
        <v>2.0</v>
      </c>
      <c r="E38" s="96">
        <v>7.99</v>
      </c>
      <c r="F38" s="96">
        <f t="shared" si="1"/>
        <v>15.98</v>
      </c>
    </row>
    <row r="39">
      <c r="B39" s="63" t="s">
        <v>3745</v>
      </c>
      <c r="C39" s="137" t="s">
        <v>3708</v>
      </c>
      <c r="D39" s="80">
        <v>11.0</v>
      </c>
      <c r="E39" s="96">
        <v>5.99</v>
      </c>
      <c r="F39" s="96">
        <f t="shared" si="1"/>
        <v>65.89</v>
      </c>
    </row>
    <row r="40">
      <c r="B40" s="63" t="s">
        <v>3746</v>
      </c>
      <c r="C40" s="137" t="s">
        <v>3708</v>
      </c>
      <c r="D40" s="80">
        <v>12.0</v>
      </c>
      <c r="E40" s="96">
        <v>5.99</v>
      </c>
      <c r="F40" s="96">
        <f t="shared" si="1"/>
        <v>71.88</v>
      </c>
    </row>
    <row r="41">
      <c r="B41" s="63" t="s">
        <v>3747</v>
      </c>
      <c r="C41" s="137" t="s">
        <v>3708</v>
      </c>
      <c r="D41" s="80">
        <v>2.0</v>
      </c>
      <c r="E41" s="96">
        <v>5.69</v>
      </c>
      <c r="F41" s="96">
        <f t="shared" si="1"/>
        <v>11.38</v>
      </c>
    </row>
    <row r="42">
      <c r="B42" s="63" t="s">
        <v>3736</v>
      </c>
      <c r="C42" s="137" t="s">
        <v>3708</v>
      </c>
      <c r="D42" s="80">
        <v>2.0</v>
      </c>
      <c r="E42" s="96">
        <v>5.69</v>
      </c>
      <c r="F42" s="96">
        <f t="shared" si="1"/>
        <v>11.38</v>
      </c>
    </row>
    <row r="43">
      <c r="B43" s="63" t="s">
        <v>3748</v>
      </c>
      <c r="C43" s="137" t="s">
        <v>3708</v>
      </c>
      <c r="D43" s="80">
        <v>3.0</v>
      </c>
      <c r="E43" s="96">
        <v>4.99</v>
      </c>
      <c r="F43" s="96">
        <f t="shared" si="1"/>
        <v>14.97</v>
      </c>
    </row>
    <row r="44">
      <c r="B44" s="63" t="s">
        <v>3736</v>
      </c>
      <c r="C44" s="137" t="s">
        <v>3708</v>
      </c>
      <c r="D44" s="80">
        <v>4.0</v>
      </c>
      <c r="E44" s="96">
        <v>4.99</v>
      </c>
      <c r="F44" s="96">
        <f t="shared" si="1"/>
        <v>19.96</v>
      </c>
    </row>
    <row r="45">
      <c r="B45" s="63" t="s">
        <v>3749</v>
      </c>
      <c r="C45" s="137" t="s">
        <v>3708</v>
      </c>
      <c r="D45" s="80">
        <v>4.0</v>
      </c>
      <c r="E45" s="96">
        <v>8.99</v>
      </c>
      <c r="F45" s="96">
        <f t="shared" si="1"/>
        <v>35.96</v>
      </c>
    </row>
    <row r="46">
      <c r="B46" s="63" t="s">
        <v>3750</v>
      </c>
      <c r="C46" s="137" t="s">
        <v>3708</v>
      </c>
      <c r="D46" s="80">
        <v>2.0</v>
      </c>
      <c r="E46" s="96">
        <v>4.69</v>
      </c>
      <c r="F46" s="96">
        <f t="shared" si="1"/>
        <v>9.38</v>
      </c>
    </row>
    <row r="47">
      <c r="B47" s="63" t="s">
        <v>3751</v>
      </c>
      <c r="C47" s="137" t="s">
        <v>3708</v>
      </c>
      <c r="D47" s="80">
        <v>3.0</v>
      </c>
      <c r="E47" s="96">
        <v>2.99</v>
      </c>
      <c r="F47" s="96">
        <f t="shared" si="1"/>
        <v>8.97</v>
      </c>
    </row>
    <row r="48">
      <c r="B48" s="63" t="s">
        <v>3752</v>
      </c>
      <c r="C48" s="137" t="s">
        <v>3708</v>
      </c>
      <c r="D48" s="80">
        <v>2.0</v>
      </c>
      <c r="E48" s="96">
        <v>7.99</v>
      </c>
      <c r="F48" s="96">
        <f t="shared" si="1"/>
        <v>15.98</v>
      </c>
    </row>
    <row r="49">
      <c r="B49" s="63" t="s">
        <v>3753</v>
      </c>
      <c r="C49" s="137" t="s">
        <v>3708</v>
      </c>
      <c r="D49" s="80">
        <v>4.0</v>
      </c>
      <c r="E49" s="96">
        <v>5.99</v>
      </c>
      <c r="F49" s="96">
        <f t="shared" si="1"/>
        <v>23.96</v>
      </c>
    </row>
    <row r="50">
      <c r="B50" s="63" t="s">
        <v>3754</v>
      </c>
      <c r="C50" s="137" t="s">
        <v>3708</v>
      </c>
      <c r="D50" s="80">
        <v>4.0</v>
      </c>
      <c r="E50" s="96">
        <v>4.99</v>
      </c>
      <c r="F50" s="96">
        <f t="shared" si="1"/>
        <v>19.96</v>
      </c>
    </row>
    <row r="51">
      <c r="B51" s="63" t="s">
        <v>3755</v>
      </c>
      <c r="C51" s="137" t="s">
        <v>3708</v>
      </c>
      <c r="D51" s="80">
        <v>2.0</v>
      </c>
      <c r="E51" s="96">
        <v>4.99</v>
      </c>
      <c r="F51" s="96">
        <f t="shared" si="1"/>
        <v>9.98</v>
      </c>
    </row>
    <row r="52">
      <c r="B52" s="63" t="s">
        <v>3756</v>
      </c>
      <c r="C52" s="137" t="s">
        <v>3708</v>
      </c>
      <c r="D52" s="80">
        <v>3.0</v>
      </c>
      <c r="E52" s="96">
        <v>4.69</v>
      </c>
      <c r="F52" s="96">
        <f t="shared" si="1"/>
        <v>14.07</v>
      </c>
    </row>
    <row r="53">
      <c r="B53" s="63" t="s">
        <v>3757</v>
      </c>
      <c r="C53" s="137" t="s">
        <v>3708</v>
      </c>
      <c r="D53" s="80">
        <v>8.0</v>
      </c>
      <c r="E53" s="96">
        <v>5.99</v>
      </c>
      <c r="F53" s="96">
        <f t="shared" si="1"/>
        <v>47.92</v>
      </c>
    </row>
    <row r="54">
      <c r="B54" s="63" t="s">
        <v>3758</v>
      </c>
      <c r="C54" s="137" t="s">
        <v>3708</v>
      </c>
      <c r="D54" s="80">
        <v>6.0</v>
      </c>
      <c r="E54" s="96">
        <v>5.99</v>
      </c>
      <c r="F54" s="96">
        <f t="shared" si="1"/>
        <v>35.94</v>
      </c>
    </row>
    <row r="55">
      <c r="B55" s="63" t="s">
        <v>3759</v>
      </c>
      <c r="C55" s="137" t="s">
        <v>3708</v>
      </c>
      <c r="D55" s="80">
        <v>15.0</v>
      </c>
      <c r="E55" s="96">
        <v>8.99</v>
      </c>
      <c r="F55" s="96">
        <f t="shared" si="1"/>
        <v>134.85</v>
      </c>
    </row>
    <row r="56">
      <c r="B56" s="63" t="s">
        <v>3760</v>
      </c>
      <c r="C56" s="137" t="s">
        <v>3708</v>
      </c>
      <c r="D56" s="80">
        <v>14.0</v>
      </c>
      <c r="E56" s="96">
        <v>4.99</v>
      </c>
      <c r="F56" s="96">
        <f t="shared" si="1"/>
        <v>69.86</v>
      </c>
    </row>
    <row r="57">
      <c r="B57" s="63" t="s">
        <v>3761</v>
      </c>
      <c r="C57" s="137" t="s">
        <v>3708</v>
      </c>
      <c r="D57" s="80">
        <v>6.0</v>
      </c>
      <c r="E57" s="96">
        <v>9.99</v>
      </c>
      <c r="F57" s="96">
        <f t="shared" si="1"/>
        <v>59.94</v>
      </c>
    </row>
    <row r="58">
      <c r="B58" s="63" t="s">
        <v>3762</v>
      </c>
      <c r="C58" s="137" t="s">
        <v>3708</v>
      </c>
      <c r="D58" s="80">
        <v>11.0</v>
      </c>
      <c r="E58" s="96">
        <v>7.99</v>
      </c>
      <c r="F58" s="96">
        <f t="shared" si="1"/>
        <v>87.89</v>
      </c>
    </row>
    <row r="59">
      <c r="B59" s="63" t="s">
        <v>3763</v>
      </c>
      <c r="C59" s="137" t="s">
        <v>3708</v>
      </c>
      <c r="D59" s="80">
        <v>2.0</v>
      </c>
      <c r="E59" s="96">
        <v>4.99</v>
      </c>
      <c r="F59" s="96">
        <f t="shared" si="1"/>
        <v>9.98</v>
      </c>
    </row>
    <row r="60">
      <c r="B60" s="63" t="s">
        <v>3764</v>
      </c>
      <c r="C60" s="137" t="s">
        <v>3708</v>
      </c>
      <c r="D60" s="80">
        <v>2.0</v>
      </c>
      <c r="E60" s="96">
        <v>8.99</v>
      </c>
      <c r="F60" s="96">
        <f t="shared" si="1"/>
        <v>17.98</v>
      </c>
    </row>
    <row r="61">
      <c r="B61" s="63" t="s">
        <v>3765</v>
      </c>
      <c r="C61" s="137" t="s">
        <v>3708</v>
      </c>
      <c r="D61" s="80">
        <v>7.0</v>
      </c>
      <c r="E61" s="96">
        <v>4.99</v>
      </c>
      <c r="F61" s="96">
        <f t="shared" si="1"/>
        <v>34.93</v>
      </c>
    </row>
    <row r="62">
      <c r="B62" s="63" t="s">
        <v>3750</v>
      </c>
      <c r="C62" s="137" t="s">
        <v>3708</v>
      </c>
      <c r="D62" s="80">
        <v>2.0</v>
      </c>
      <c r="E62" s="96">
        <v>4.69</v>
      </c>
      <c r="F62" s="96">
        <f t="shared" si="1"/>
        <v>9.38</v>
      </c>
    </row>
    <row r="63">
      <c r="B63" s="63" t="s">
        <v>3766</v>
      </c>
      <c r="C63" s="137" t="s">
        <v>3708</v>
      </c>
      <c r="D63" s="80">
        <v>3.0</v>
      </c>
      <c r="E63" s="96">
        <v>4.99</v>
      </c>
      <c r="F63" s="96">
        <f t="shared" si="1"/>
        <v>14.97</v>
      </c>
    </row>
    <row r="64">
      <c r="B64" s="63" t="s">
        <v>3767</v>
      </c>
      <c r="C64" s="137" t="s">
        <v>3708</v>
      </c>
      <c r="D64" s="80">
        <v>2.0</v>
      </c>
      <c r="E64" s="96">
        <v>7.99</v>
      </c>
      <c r="F64" s="96">
        <f t="shared" si="1"/>
        <v>15.98</v>
      </c>
    </row>
    <row r="65">
      <c r="B65" s="63" t="s">
        <v>3768</v>
      </c>
      <c r="C65" s="137" t="s">
        <v>3708</v>
      </c>
      <c r="D65" s="80">
        <v>4.0</v>
      </c>
      <c r="E65" s="96">
        <v>3.69</v>
      </c>
      <c r="F65" s="96">
        <f t="shared" si="1"/>
        <v>14.76</v>
      </c>
    </row>
    <row r="66">
      <c r="B66" s="63" t="s">
        <v>3769</v>
      </c>
      <c r="C66" s="137" t="s">
        <v>3708</v>
      </c>
      <c r="D66" s="80">
        <v>7.0</v>
      </c>
      <c r="E66" s="96">
        <v>9.99</v>
      </c>
      <c r="F66" s="96">
        <f t="shared" si="1"/>
        <v>69.93</v>
      </c>
    </row>
    <row r="67">
      <c r="B67" s="63" t="s">
        <v>3770</v>
      </c>
      <c r="C67" s="137" t="s">
        <v>3708</v>
      </c>
      <c r="D67" s="80">
        <v>2.0</v>
      </c>
      <c r="E67" s="96">
        <v>5.69</v>
      </c>
      <c r="F67" s="96">
        <f t="shared" si="1"/>
        <v>11.38</v>
      </c>
    </row>
    <row r="68">
      <c r="B68" s="63" t="s">
        <v>3771</v>
      </c>
      <c r="C68" s="137" t="s">
        <v>3708</v>
      </c>
      <c r="D68" s="80">
        <v>3.0</v>
      </c>
      <c r="E68" s="96">
        <v>3.99</v>
      </c>
      <c r="F68" s="96">
        <f t="shared" si="1"/>
        <v>11.97</v>
      </c>
    </row>
    <row r="69">
      <c r="B69" s="63" t="s">
        <v>3772</v>
      </c>
      <c r="C69" s="137" t="s">
        <v>3708</v>
      </c>
      <c r="D69" s="80">
        <v>3.0</v>
      </c>
      <c r="E69" s="96">
        <v>5.99</v>
      </c>
      <c r="F69" s="96">
        <f t="shared" si="1"/>
        <v>17.97</v>
      </c>
    </row>
    <row r="70">
      <c r="B70" s="63" t="s">
        <v>3773</v>
      </c>
      <c r="C70" s="137" t="s">
        <v>3708</v>
      </c>
      <c r="D70" s="80">
        <v>2.0</v>
      </c>
      <c r="E70" s="96">
        <v>7.99</v>
      </c>
      <c r="F70" s="96">
        <f t="shared" si="1"/>
        <v>15.98</v>
      </c>
    </row>
    <row r="71">
      <c r="B71" s="63" t="s">
        <v>3774</v>
      </c>
      <c r="C71" s="137" t="s">
        <v>3708</v>
      </c>
      <c r="D71" s="80">
        <v>2.0</v>
      </c>
      <c r="E71" s="96">
        <v>7.99</v>
      </c>
      <c r="F71" s="96">
        <f t="shared" si="1"/>
        <v>15.98</v>
      </c>
    </row>
    <row r="72">
      <c r="B72" s="63" t="s">
        <v>3775</v>
      </c>
      <c r="C72" s="137" t="s">
        <v>3708</v>
      </c>
      <c r="D72" s="80">
        <v>4.0</v>
      </c>
      <c r="E72" s="96">
        <v>4.99</v>
      </c>
      <c r="F72" s="96">
        <f t="shared" si="1"/>
        <v>19.96</v>
      </c>
    </row>
    <row r="73">
      <c r="B73" s="63" t="s">
        <v>3776</v>
      </c>
      <c r="C73" s="137" t="s">
        <v>3708</v>
      </c>
      <c r="D73" s="80">
        <v>5.0</v>
      </c>
      <c r="E73" s="96">
        <v>4.99</v>
      </c>
      <c r="F73" s="96">
        <f t="shared" si="1"/>
        <v>24.95</v>
      </c>
    </row>
    <row r="74">
      <c r="B74" s="63" t="s">
        <v>3777</v>
      </c>
      <c r="C74" s="137" t="s">
        <v>3708</v>
      </c>
      <c r="D74" s="80">
        <v>4.0</v>
      </c>
      <c r="E74" s="96">
        <v>3.99</v>
      </c>
      <c r="F74" s="96">
        <f t="shared" si="1"/>
        <v>15.96</v>
      </c>
    </row>
    <row r="75">
      <c r="B75" s="63" t="s">
        <v>3778</v>
      </c>
      <c r="C75" s="137" t="s">
        <v>3708</v>
      </c>
      <c r="D75" s="80">
        <v>2.0</v>
      </c>
      <c r="E75" s="96">
        <v>6.99</v>
      </c>
      <c r="F75" s="96">
        <f t="shared" si="1"/>
        <v>13.98</v>
      </c>
    </row>
    <row r="76">
      <c r="B76" s="63" t="s">
        <v>3779</v>
      </c>
      <c r="C76" s="137" t="s">
        <v>3708</v>
      </c>
      <c r="D76" s="80">
        <v>2.0</v>
      </c>
      <c r="E76" s="96">
        <v>7.99</v>
      </c>
      <c r="F76" s="96">
        <f t="shared" si="1"/>
        <v>15.98</v>
      </c>
    </row>
    <row r="77">
      <c r="B77" s="63" t="s">
        <v>3780</v>
      </c>
      <c r="C77" s="137" t="s">
        <v>3708</v>
      </c>
      <c r="D77" s="80">
        <v>3.0</v>
      </c>
      <c r="E77" s="96">
        <v>5.69</v>
      </c>
      <c r="F77" s="96">
        <f t="shared" si="1"/>
        <v>17.07</v>
      </c>
    </row>
    <row r="78">
      <c r="B78" s="63" t="s">
        <v>3781</v>
      </c>
      <c r="C78" s="137" t="s">
        <v>3708</v>
      </c>
      <c r="D78" s="80">
        <v>4.0</v>
      </c>
      <c r="E78" s="96">
        <v>9.99</v>
      </c>
      <c r="F78" s="96">
        <f t="shared" si="1"/>
        <v>39.96</v>
      </c>
    </row>
    <row r="79">
      <c r="B79" s="63" t="s">
        <v>3782</v>
      </c>
      <c r="C79" s="137" t="s">
        <v>3708</v>
      </c>
      <c r="D79" s="80">
        <v>4.0</v>
      </c>
      <c r="E79" s="96">
        <v>9.99</v>
      </c>
      <c r="F79" s="96">
        <f t="shared" si="1"/>
        <v>39.96</v>
      </c>
    </row>
    <row r="80">
      <c r="B80" s="63" t="s">
        <v>3783</v>
      </c>
      <c r="C80" s="137" t="s">
        <v>3708</v>
      </c>
      <c r="D80" s="80">
        <v>4.0</v>
      </c>
      <c r="E80" s="96">
        <v>6.99</v>
      </c>
      <c r="F80" s="96">
        <f t="shared" si="1"/>
        <v>27.96</v>
      </c>
    </row>
    <row r="81">
      <c r="B81" s="63" t="s">
        <v>3784</v>
      </c>
      <c r="C81" s="137" t="s">
        <v>3708</v>
      </c>
      <c r="D81" s="80">
        <v>2.0</v>
      </c>
      <c r="E81" s="96">
        <v>4.69</v>
      </c>
      <c r="F81" s="96">
        <f t="shared" si="1"/>
        <v>9.38</v>
      </c>
    </row>
    <row r="82">
      <c r="B82" s="63" t="s">
        <v>3785</v>
      </c>
      <c r="C82" s="137" t="s">
        <v>3708</v>
      </c>
      <c r="D82" s="80">
        <v>3.0</v>
      </c>
      <c r="E82" s="96">
        <v>5.99</v>
      </c>
      <c r="F82" s="96">
        <f t="shared" si="1"/>
        <v>17.97</v>
      </c>
    </row>
    <row r="83">
      <c r="B83" s="63" t="s">
        <v>3786</v>
      </c>
      <c r="C83" s="137" t="s">
        <v>3708</v>
      </c>
      <c r="D83" s="80">
        <v>3.0</v>
      </c>
      <c r="E83" s="96">
        <v>5.99</v>
      </c>
      <c r="F83" s="96">
        <f t="shared" si="1"/>
        <v>17.97</v>
      </c>
    </row>
    <row r="84">
      <c r="B84" s="63" t="s">
        <v>3787</v>
      </c>
      <c r="C84" s="137" t="s">
        <v>3708</v>
      </c>
      <c r="D84" s="80">
        <v>5.0</v>
      </c>
      <c r="E84" s="96">
        <v>0.599</v>
      </c>
      <c r="F84" s="96">
        <f t="shared" si="1"/>
        <v>2.995</v>
      </c>
    </row>
    <row r="85">
      <c r="B85" s="63" t="s">
        <v>3788</v>
      </c>
      <c r="C85" s="137" t="s">
        <v>3708</v>
      </c>
      <c r="D85" s="80">
        <v>5.0</v>
      </c>
      <c r="E85" s="96">
        <v>9.99</v>
      </c>
      <c r="F85" s="96">
        <f t="shared" si="1"/>
        <v>49.95</v>
      </c>
    </row>
    <row r="86">
      <c r="B86" s="63" t="s">
        <v>3789</v>
      </c>
      <c r="C86" s="137" t="s">
        <v>3708</v>
      </c>
      <c r="D86" s="80">
        <v>6.0</v>
      </c>
      <c r="E86" s="96">
        <v>5.99</v>
      </c>
      <c r="F86" s="96">
        <f t="shared" si="1"/>
        <v>35.94</v>
      </c>
    </row>
    <row r="87">
      <c r="B87" s="63" t="s">
        <v>3790</v>
      </c>
      <c r="C87" s="137" t="s">
        <v>3708</v>
      </c>
      <c r="D87" s="80">
        <v>2.0</v>
      </c>
      <c r="E87" s="96">
        <v>5.99</v>
      </c>
      <c r="F87" s="96">
        <f t="shared" si="1"/>
        <v>11.98</v>
      </c>
    </row>
    <row r="88">
      <c r="B88" s="63" t="s">
        <v>3791</v>
      </c>
      <c r="C88" s="137" t="s">
        <v>3708</v>
      </c>
      <c r="D88" s="80">
        <v>8.0</v>
      </c>
      <c r="E88" s="96">
        <v>9.99</v>
      </c>
      <c r="F88" s="96">
        <f t="shared" si="1"/>
        <v>79.92</v>
      </c>
    </row>
    <row r="89">
      <c r="B89" s="63" t="s">
        <v>3792</v>
      </c>
      <c r="C89" s="137" t="s">
        <v>3708</v>
      </c>
      <c r="D89" s="80">
        <v>13.0</v>
      </c>
      <c r="E89" s="96">
        <v>4.99</v>
      </c>
      <c r="F89" s="96">
        <f t="shared" si="1"/>
        <v>64.87</v>
      </c>
    </row>
    <row r="90">
      <c r="B90" s="63" t="s">
        <v>3793</v>
      </c>
      <c r="C90" s="137" t="s">
        <v>3708</v>
      </c>
      <c r="D90" s="80">
        <v>5.0</v>
      </c>
      <c r="E90" s="96">
        <v>5.99</v>
      </c>
      <c r="F90" s="96">
        <f t="shared" si="1"/>
        <v>29.95</v>
      </c>
    </row>
    <row r="91">
      <c r="B91" s="63" t="s">
        <v>3794</v>
      </c>
      <c r="C91" s="137" t="s">
        <v>3708</v>
      </c>
      <c r="D91" s="80">
        <v>3.0</v>
      </c>
      <c r="E91" s="96">
        <v>5.69</v>
      </c>
      <c r="F91" s="96">
        <f t="shared" si="1"/>
        <v>17.07</v>
      </c>
    </row>
    <row r="92">
      <c r="B92" s="63" t="s">
        <v>3795</v>
      </c>
      <c r="C92" s="137" t="s">
        <v>3708</v>
      </c>
      <c r="D92" s="80">
        <v>2.0</v>
      </c>
      <c r="E92" s="96">
        <v>5.99</v>
      </c>
      <c r="F92" s="96">
        <f t="shared" si="1"/>
        <v>11.98</v>
      </c>
    </row>
    <row r="93">
      <c r="B93" s="63" t="s">
        <v>3796</v>
      </c>
      <c r="C93" s="137" t="s">
        <v>3708</v>
      </c>
      <c r="D93" s="80">
        <v>3.0</v>
      </c>
      <c r="E93" s="96">
        <v>5.69</v>
      </c>
      <c r="F93" s="96">
        <f t="shared" si="1"/>
        <v>17.07</v>
      </c>
    </row>
    <row r="94">
      <c r="B94" s="63" t="s">
        <v>3797</v>
      </c>
      <c r="C94" s="137" t="s">
        <v>3708</v>
      </c>
      <c r="D94" s="80">
        <v>11.0</v>
      </c>
      <c r="E94" s="96">
        <v>5.99</v>
      </c>
      <c r="F94" s="96">
        <f t="shared" si="1"/>
        <v>65.89</v>
      </c>
    </row>
    <row r="95">
      <c r="B95" s="63" t="s">
        <v>3798</v>
      </c>
      <c r="C95" s="137" t="s">
        <v>3708</v>
      </c>
      <c r="D95" s="80">
        <v>3.0</v>
      </c>
      <c r="E95" s="96">
        <v>4.99</v>
      </c>
      <c r="F95" s="96">
        <f t="shared" si="1"/>
        <v>14.97</v>
      </c>
    </row>
    <row r="96">
      <c r="B96" s="63" t="s">
        <v>3799</v>
      </c>
      <c r="C96" s="137" t="s">
        <v>3708</v>
      </c>
      <c r="D96" s="80">
        <v>4.0</v>
      </c>
      <c r="E96" s="96">
        <v>6.99</v>
      </c>
      <c r="F96" s="96">
        <f t="shared" si="1"/>
        <v>27.96</v>
      </c>
    </row>
    <row r="97">
      <c r="B97" s="63" t="s">
        <v>3800</v>
      </c>
      <c r="C97" s="137" t="s">
        <v>3708</v>
      </c>
      <c r="D97" s="80">
        <v>5.0</v>
      </c>
      <c r="E97" s="96">
        <v>5.99</v>
      </c>
      <c r="F97" s="96">
        <f t="shared" si="1"/>
        <v>29.95</v>
      </c>
    </row>
    <row r="98">
      <c r="B98" s="63" t="s">
        <v>3801</v>
      </c>
      <c r="C98" s="137" t="s">
        <v>3708</v>
      </c>
      <c r="D98" s="80">
        <v>4.0</v>
      </c>
      <c r="E98" s="96">
        <v>5.69</v>
      </c>
      <c r="F98" s="96">
        <f t="shared" si="1"/>
        <v>22.76</v>
      </c>
    </row>
    <row r="99">
      <c r="B99" s="63" t="s">
        <v>3802</v>
      </c>
      <c r="C99" s="137" t="s">
        <v>3708</v>
      </c>
      <c r="D99" s="80">
        <v>6.0</v>
      </c>
      <c r="E99" s="96">
        <v>4.69</v>
      </c>
      <c r="F99" s="96">
        <f t="shared" si="1"/>
        <v>28.14</v>
      </c>
    </row>
    <row r="100">
      <c r="B100" s="63" t="s">
        <v>3803</v>
      </c>
      <c r="C100" s="137" t="s">
        <v>3708</v>
      </c>
      <c r="D100" s="80">
        <v>2.0</v>
      </c>
      <c r="E100" s="96">
        <v>5.99</v>
      </c>
      <c r="F100" s="96">
        <f t="shared" si="1"/>
        <v>11.98</v>
      </c>
    </row>
    <row r="101">
      <c r="B101" s="63" t="s">
        <v>3804</v>
      </c>
      <c r="C101" s="137" t="s">
        <v>3708</v>
      </c>
      <c r="D101" s="80">
        <v>3.0</v>
      </c>
      <c r="E101" s="96">
        <v>4.69</v>
      </c>
      <c r="F101" s="96">
        <f t="shared" si="1"/>
        <v>14.07</v>
      </c>
    </row>
    <row r="102">
      <c r="B102" s="63" t="s">
        <v>3805</v>
      </c>
      <c r="C102" s="137" t="s">
        <v>3708</v>
      </c>
      <c r="D102" s="80">
        <v>2.0</v>
      </c>
      <c r="E102" s="96">
        <v>9.99</v>
      </c>
      <c r="F102" s="96">
        <f t="shared" si="1"/>
        <v>19.98</v>
      </c>
    </row>
    <row r="103">
      <c r="B103" s="63" t="s">
        <v>3806</v>
      </c>
      <c r="C103" s="137" t="s">
        <v>3708</v>
      </c>
      <c r="D103" s="80">
        <v>3.0</v>
      </c>
      <c r="E103" s="96">
        <v>4.69</v>
      </c>
      <c r="F103" s="96">
        <f t="shared" si="1"/>
        <v>14.07</v>
      </c>
    </row>
    <row r="104">
      <c r="B104" s="63" t="s">
        <v>3807</v>
      </c>
      <c r="C104" s="137" t="s">
        <v>3708</v>
      </c>
      <c r="D104" s="80">
        <v>2.0</v>
      </c>
      <c r="E104" s="96">
        <v>8.99</v>
      </c>
      <c r="F104" s="96">
        <f t="shared" si="1"/>
        <v>17.98</v>
      </c>
    </row>
    <row r="105">
      <c r="B105" s="63" t="s">
        <v>3808</v>
      </c>
      <c r="C105" s="137" t="s">
        <v>3708</v>
      </c>
      <c r="D105" s="80">
        <v>1.0</v>
      </c>
      <c r="E105" s="96">
        <v>9.99</v>
      </c>
      <c r="F105" s="96">
        <f t="shared" si="1"/>
        <v>9.99</v>
      </c>
    </row>
    <row r="106">
      <c r="B106" s="63" t="s">
        <v>3809</v>
      </c>
      <c r="C106" s="137" t="s">
        <v>3708</v>
      </c>
      <c r="D106" s="80">
        <v>1.0</v>
      </c>
      <c r="E106" s="96">
        <v>8.99</v>
      </c>
      <c r="F106" s="96">
        <f t="shared" si="1"/>
        <v>8.99</v>
      </c>
    </row>
    <row r="107">
      <c r="B107" s="63" t="s">
        <v>3810</v>
      </c>
      <c r="C107" s="137" t="s">
        <v>3708</v>
      </c>
      <c r="D107" s="80">
        <v>4.0</v>
      </c>
      <c r="E107" s="96">
        <v>8.99</v>
      </c>
      <c r="F107" s="96">
        <f t="shared" si="1"/>
        <v>35.96</v>
      </c>
    </row>
    <row r="108">
      <c r="B108" s="63" t="s">
        <v>3811</v>
      </c>
      <c r="C108" s="137" t="s">
        <v>3708</v>
      </c>
      <c r="D108" s="80">
        <v>5.0</v>
      </c>
      <c r="E108" s="96">
        <v>5.69</v>
      </c>
      <c r="F108" s="96">
        <f t="shared" si="1"/>
        <v>28.45</v>
      </c>
    </row>
    <row r="109">
      <c r="B109" s="63" t="s">
        <v>3812</v>
      </c>
      <c r="C109" s="137" t="s">
        <v>3708</v>
      </c>
      <c r="D109" s="80">
        <v>2.0</v>
      </c>
      <c r="E109" s="96">
        <v>8.99</v>
      </c>
      <c r="F109" s="96">
        <f t="shared" si="1"/>
        <v>17.98</v>
      </c>
    </row>
    <row r="110">
      <c r="B110" s="63" t="s">
        <v>3813</v>
      </c>
      <c r="C110" s="137" t="s">
        <v>3708</v>
      </c>
      <c r="D110" s="80">
        <v>2.0</v>
      </c>
      <c r="E110" s="96">
        <v>9.99</v>
      </c>
      <c r="F110" s="96">
        <f t="shared" si="1"/>
        <v>19.98</v>
      </c>
    </row>
    <row r="111">
      <c r="B111" s="63" t="s">
        <v>3814</v>
      </c>
      <c r="C111" s="137" t="s">
        <v>3708</v>
      </c>
      <c r="D111" s="80">
        <v>3.0</v>
      </c>
      <c r="E111" s="96">
        <v>5.99</v>
      </c>
      <c r="F111" s="96">
        <f t="shared" si="1"/>
        <v>17.97</v>
      </c>
    </row>
    <row r="112">
      <c r="B112" s="63" t="s">
        <v>3815</v>
      </c>
      <c r="C112" s="137" t="s">
        <v>3708</v>
      </c>
      <c r="D112" s="80">
        <v>3.0</v>
      </c>
      <c r="E112" s="96">
        <v>4.99</v>
      </c>
      <c r="F112" s="96">
        <f t="shared" si="1"/>
        <v>14.97</v>
      </c>
    </row>
    <row r="113">
      <c r="B113" s="63" t="s">
        <v>3816</v>
      </c>
      <c r="C113" s="137" t="s">
        <v>3708</v>
      </c>
      <c r="D113" s="80">
        <v>3.0</v>
      </c>
      <c r="E113" s="96">
        <v>6.49</v>
      </c>
      <c r="F113" s="96">
        <f t="shared" si="1"/>
        <v>19.47</v>
      </c>
    </row>
    <row r="114">
      <c r="B114" s="63" t="s">
        <v>3817</v>
      </c>
      <c r="C114" s="137" t="s">
        <v>3708</v>
      </c>
      <c r="D114" s="80">
        <v>1.0</v>
      </c>
      <c r="E114" s="96">
        <v>7.99</v>
      </c>
      <c r="F114" s="96">
        <f t="shared" si="1"/>
        <v>7.99</v>
      </c>
    </row>
    <row r="115">
      <c r="B115" s="63" t="s">
        <v>3818</v>
      </c>
      <c r="C115" s="137" t="s">
        <v>3708</v>
      </c>
      <c r="D115" s="80">
        <v>1.0</v>
      </c>
      <c r="E115" s="96">
        <v>7.99</v>
      </c>
      <c r="F115" s="96">
        <f t="shared" si="1"/>
        <v>7.99</v>
      </c>
    </row>
    <row r="116">
      <c r="B116" s="63" t="s">
        <v>3819</v>
      </c>
      <c r="C116" s="137" t="s">
        <v>3708</v>
      </c>
      <c r="D116" s="80">
        <v>2.0</v>
      </c>
      <c r="E116" s="96">
        <v>4.69</v>
      </c>
      <c r="F116" s="96">
        <f t="shared" si="1"/>
        <v>9.38</v>
      </c>
    </row>
    <row r="117">
      <c r="B117" s="63" t="s">
        <v>3820</v>
      </c>
      <c r="C117" s="137" t="s">
        <v>3708</v>
      </c>
      <c r="D117" s="80">
        <v>1.0</v>
      </c>
      <c r="E117" s="96">
        <v>5.99</v>
      </c>
      <c r="F117" s="96">
        <f t="shared" si="1"/>
        <v>5.99</v>
      </c>
    </row>
    <row r="118">
      <c r="B118" s="63" t="s">
        <v>3821</v>
      </c>
      <c r="C118" s="137" t="s">
        <v>3708</v>
      </c>
      <c r="D118" s="80">
        <v>2.0</v>
      </c>
      <c r="E118" s="96">
        <v>4.69</v>
      </c>
      <c r="F118" s="96">
        <f t="shared" si="1"/>
        <v>9.38</v>
      </c>
    </row>
    <row r="119">
      <c r="B119" s="63" t="s">
        <v>3822</v>
      </c>
      <c r="C119" s="137" t="s">
        <v>3708</v>
      </c>
      <c r="D119" s="80">
        <v>1.0</v>
      </c>
      <c r="E119" s="96">
        <v>5.69</v>
      </c>
      <c r="F119" s="96">
        <f t="shared" si="1"/>
        <v>5.69</v>
      </c>
    </row>
    <row r="120">
      <c r="B120" s="63" t="s">
        <v>3823</v>
      </c>
      <c r="C120" s="137" t="s">
        <v>3708</v>
      </c>
      <c r="D120" s="80">
        <v>2.0</v>
      </c>
      <c r="E120" s="96">
        <v>5.99</v>
      </c>
      <c r="F120" s="96">
        <f t="shared" si="1"/>
        <v>11.98</v>
      </c>
    </row>
    <row r="121">
      <c r="B121" s="63" t="s">
        <v>3824</v>
      </c>
      <c r="C121" s="137" t="s">
        <v>3708</v>
      </c>
      <c r="D121" s="80">
        <v>1.0</v>
      </c>
      <c r="E121" s="96">
        <v>5.99</v>
      </c>
      <c r="F121" s="96">
        <f t="shared" si="1"/>
        <v>5.99</v>
      </c>
    </row>
    <row r="122">
      <c r="B122" s="63" t="s">
        <v>3825</v>
      </c>
      <c r="C122" s="137" t="s">
        <v>3708</v>
      </c>
      <c r="D122" s="80">
        <v>1.0</v>
      </c>
      <c r="E122" s="96">
        <v>6.99</v>
      </c>
      <c r="F122" s="96">
        <f t="shared" si="1"/>
        <v>6.99</v>
      </c>
    </row>
    <row r="123">
      <c r="B123" s="63" t="s">
        <v>3826</v>
      </c>
      <c r="C123" s="137" t="s">
        <v>3708</v>
      </c>
      <c r="D123" s="80">
        <v>1.0</v>
      </c>
      <c r="E123" s="96">
        <v>7.99</v>
      </c>
      <c r="F123" s="96">
        <f t="shared" si="1"/>
        <v>7.99</v>
      </c>
    </row>
    <row r="124">
      <c r="B124" s="63" t="s">
        <v>3827</v>
      </c>
      <c r="C124" s="137" t="s">
        <v>3708</v>
      </c>
      <c r="D124" s="80">
        <v>2.0</v>
      </c>
      <c r="E124" s="96">
        <v>7.99</v>
      </c>
      <c r="F124" s="96">
        <f t="shared" si="1"/>
        <v>15.98</v>
      </c>
    </row>
    <row r="125">
      <c r="B125" s="63" t="s">
        <v>3828</v>
      </c>
      <c r="C125" s="137" t="s">
        <v>3708</v>
      </c>
      <c r="D125" s="80">
        <v>7.0</v>
      </c>
      <c r="E125" s="96">
        <v>8.99</v>
      </c>
      <c r="F125" s="96">
        <f t="shared" si="1"/>
        <v>62.93</v>
      </c>
    </row>
    <row r="126">
      <c r="B126" s="63" t="s">
        <v>3829</v>
      </c>
      <c r="C126" s="137" t="s">
        <v>3708</v>
      </c>
      <c r="D126" s="80">
        <v>1.0</v>
      </c>
      <c r="E126" s="96">
        <v>6.99</v>
      </c>
      <c r="F126" s="96">
        <f t="shared" si="1"/>
        <v>6.99</v>
      </c>
    </row>
    <row r="127">
      <c r="B127" s="63" t="s">
        <v>3830</v>
      </c>
      <c r="C127" s="137" t="s">
        <v>3708</v>
      </c>
      <c r="D127" s="80">
        <v>1.0</v>
      </c>
      <c r="E127" s="96">
        <v>5.69</v>
      </c>
      <c r="F127" s="96">
        <f t="shared" si="1"/>
        <v>5.69</v>
      </c>
    </row>
    <row r="128">
      <c r="B128" s="63" t="s">
        <v>3750</v>
      </c>
      <c r="C128" s="137" t="s">
        <v>3708</v>
      </c>
      <c r="D128" s="80">
        <v>1.0</v>
      </c>
      <c r="E128" s="96">
        <v>4.69</v>
      </c>
      <c r="F128" s="96">
        <f t="shared" si="1"/>
        <v>4.69</v>
      </c>
    </row>
    <row r="129">
      <c r="B129" s="63" t="s">
        <v>3812</v>
      </c>
      <c r="C129" s="137" t="s">
        <v>3708</v>
      </c>
      <c r="D129" s="80">
        <v>12.0</v>
      </c>
      <c r="E129" s="96">
        <v>5.99</v>
      </c>
      <c r="F129" s="96">
        <f t="shared" si="1"/>
        <v>71.88</v>
      </c>
    </row>
    <row r="130">
      <c r="B130" s="63" t="s">
        <v>3831</v>
      </c>
      <c r="C130" s="137" t="s">
        <v>3708</v>
      </c>
      <c r="D130" s="80">
        <v>4.0</v>
      </c>
      <c r="E130" s="96">
        <v>5.99</v>
      </c>
      <c r="F130" s="96">
        <f t="shared" si="1"/>
        <v>23.96</v>
      </c>
    </row>
    <row r="131">
      <c r="B131" s="63" t="s">
        <v>3832</v>
      </c>
      <c r="C131" s="137" t="s">
        <v>3708</v>
      </c>
      <c r="D131" s="80">
        <v>2.0</v>
      </c>
      <c r="E131" s="96">
        <v>6.99</v>
      </c>
      <c r="F131" s="96">
        <f t="shared" si="1"/>
        <v>13.98</v>
      </c>
    </row>
    <row r="132">
      <c r="B132" s="63" t="s">
        <v>3833</v>
      </c>
      <c r="C132" s="137" t="s">
        <v>3708</v>
      </c>
      <c r="D132" s="80">
        <v>1.0</v>
      </c>
      <c r="E132" s="96">
        <v>4.69</v>
      </c>
      <c r="F132" s="96">
        <f t="shared" si="1"/>
        <v>4.69</v>
      </c>
    </row>
    <row r="133">
      <c r="B133" s="63" t="s">
        <v>3834</v>
      </c>
      <c r="C133" s="137" t="s">
        <v>3708</v>
      </c>
      <c r="D133" s="80">
        <v>1.0</v>
      </c>
      <c r="E133" s="96">
        <v>4.69</v>
      </c>
      <c r="F133" s="96">
        <f t="shared" si="1"/>
        <v>4.69</v>
      </c>
    </row>
    <row r="134">
      <c r="B134" s="63" t="s">
        <v>3835</v>
      </c>
      <c r="C134" s="137" t="s">
        <v>3708</v>
      </c>
      <c r="D134" s="80">
        <v>2.0</v>
      </c>
      <c r="E134" s="96">
        <v>6.99</v>
      </c>
      <c r="F134" s="96">
        <f t="shared" si="1"/>
        <v>13.98</v>
      </c>
    </row>
    <row r="135">
      <c r="B135" s="63" t="s">
        <v>3836</v>
      </c>
      <c r="C135" s="137" t="s">
        <v>3708</v>
      </c>
      <c r="D135" s="80">
        <v>1.0</v>
      </c>
      <c r="E135" s="96">
        <v>4.99</v>
      </c>
      <c r="F135" s="96">
        <f t="shared" si="1"/>
        <v>4.99</v>
      </c>
    </row>
    <row r="136">
      <c r="B136" s="63" t="s">
        <v>3837</v>
      </c>
      <c r="C136" s="137" t="s">
        <v>3708</v>
      </c>
      <c r="D136" s="80">
        <v>1.0</v>
      </c>
      <c r="E136" s="96">
        <v>4.69</v>
      </c>
      <c r="F136" s="96">
        <f t="shared" si="1"/>
        <v>4.69</v>
      </c>
    </row>
    <row r="137">
      <c r="B137" s="63" t="s">
        <v>3838</v>
      </c>
      <c r="C137" s="137" t="s">
        <v>3708</v>
      </c>
      <c r="D137" s="80">
        <v>1.0</v>
      </c>
      <c r="E137" s="96">
        <v>6.99</v>
      </c>
      <c r="F137" s="96">
        <f t="shared" si="1"/>
        <v>6.99</v>
      </c>
    </row>
    <row r="138">
      <c r="B138" s="63" t="s">
        <v>3839</v>
      </c>
      <c r="C138" s="137" t="s">
        <v>3708</v>
      </c>
      <c r="D138" s="80">
        <v>2.0</v>
      </c>
      <c r="E138" s="96">
        <v>4.69</v>
      </c>
      <c r="F138" s="96">
        <f t="shared" si="1"/>
        <v>9.38</v>
      </c>
    </row>
    <row r="139">
      <c r="B139" s="63" t="s">
        <v>3840</v>
      </c>
      <c r="C139" s="137" t="s">
        <v>3708</v>
      </c>
      <c r="D139" s="80">
        <v>1.0</v>
      </c>
      <c r="E139" s="96">
        <v>6.99</v>
      </c>
      <c r="F139" s="96">
        <f t="shared" si="1"/>
        <v>6.99</v>
      </c>
    </row>
    <row r="140">
      <c r="B140" s="63" t="s">
        <v>3841</v>
      </c>
      <c r="C140" s="137" t="s">
        <v>3708</v>
      </c>
      <c r="D140" s="80">
        <v>1.0</v>
      </c>
      <c r="E140" s="96">
        <v>5.99</v>
      </c>
      <c r="F140" s="96">
        <f t="shared" si="1"/>
        <v>5.99</v>
      </c>
    </row>
    <row r="141">
      <c r="B141" s="63" t="s">
        <v>3842</v>
      </c>
      <c r="C141" s="137" t="s">
        <v>3708</v>
      </c>
      <c r="D141" s="80">
        <v>1.0</v>
      </c>
      <c r="E141" s="96">
        <v>4.99</v>
      </c>
      <c r="F141" s="96">
        <f t="shared" si="1"/>
        <v>4.99</v>
      </c>
    </row>
    <row r="142">
      <c r="B142" s="63" t="s">
        <v>3843</v>
      </c>
      <c r="C142" s="137" t="s">
        <v>3708</v>
      </c>
      <c r="D142" s="80">
        <v>1.0</v>
      </c>
      <c r="E142" s="96">
        <v>4.69</v>
      </c>
      <c r="F142" s="96">
        <f t="shared" si="1"/>
        <v>4.69</v>
      </c>
    </row>
    <row r="143">
      <c r="B143" s="63" t="s">
        <v>3844</v>
      </c>
      <c r="C143" s="137" t="s">
        <v>3708</v>
      </c>
      <c r="D143" s="80">
        <v>1.0</v>
      </c>
      <c r="E143" s="96">
        <v>3.99</v>
      </c>
      <c r="F143" s="96">
        <f t="shared" si="1"/>
        <v>3.99</v>
      </c>
    </row>
    <row r="144">
      <c r="B144" s="63" t="s">
        <v>3845</v>
      </c>
      <c r="C144" s="137" t="s">
        <v>3708</v>
      </c>
      <c r="D144" s="80">
        <v>1.0</v>
      </c>
      <c r="E144" s="96">
        <v>3.99</v>
      </c>
      <c r="F144" s="96">
        <f t="shared" si="1"/>
        <v>3.99</v>
      </c>
    </row>
    <row r="145">
      <c r="B145" s="63" t="s">
        <v>3846</v>
      </c>
      <c r="C145" s="137" t="s">
        <v>3708</v>
      </c>
      <c r="D145" s="80">
        <v>1.0</v>
      </c>
      <c r="E145" s="96">
        <v>4.99</v>
      </c>
      <c r="F145" s="96">
        <f t="shared" si="1"/>
        <v>4.99</v>
      </c>
    </row>
    <row r="146">
      <c r="B146" s="63" t="s">
        <v>3847</v>
      </c>
      <c r="C146" s="137" t="s">
        <v>3708</v>
      </c>
      <c r="D146" s="80">
        <v>1.0</v>
      </c>
      <c r="E146" s="96">
        <v>3.99</v>
      </c>
      <c r="F146" s="96">
        <f t="shared" si="1"/>
        <v>3.99</v>
      </c>
    </row>
    <row r="147">
      <c r="B147" s="63" t="s">
        <v>3848</v>
      </c>
      <c r="C147" s="137" t="s">
        <v>3708</v>
      </c>
      <c r="D147" s="80">
        <v>1.0</v>
      </c>
      <c r="E147" s="96">
        <v>6.99</v>
      </c>
      <c r="F147" s="96">
        <f t="shared" si="1"/>
        <v>6.99</v>
      </c>
    </row>
    <row r="148">
      <c r="B148" s="63" t="s">
        <v>3849</v>
      </c>
      <c r="C148" s="137" t="s">
        <v>3708</v>
      </c>
      <c r="D148" s="80">
        <v>1.0</v>
      </c>
      <c r="E148" s="96">
        <v>6.99</v>
      </c>
      <c r="F148" s="96">
        <f t="shared" si="1"/>
        <v>6.99</v>
      </c>
    </row>
    <row r="149">
      <c r="B149" s="63" t="s">
        <v>3736</v>
      </c>
      <c r="C149" s="137" t="s">
        <v>3708</v>
      </c>
      <c r="D149" s="80">
        <v>1.0</v>
      </c>
      <c r="E149" s="96">
        <v>6.99</v>
      </c>
      <c r="F149" s="96">
        <f t="shared" si="1"/>
        <v>6.99</v>
      </c>
    </row>
    <row r="150">
      <c r="B150" s="63" t="s">
        <v>3850</v>
      </c>
      <c r="C150" s="137" t="s">
        <v>3708</v>
      </c>
      <c r="D150" s="80">
        <v>1.0</v>
      </c>
      <c r="E150" s="96">
        <v>6.99</v>
      </c>
      <c r="F150" s="96">
        <f t="shared" si="1"/>
        <v>6.99</v>
      </c>
    </row>
    <row r="151">
      <c r="B151" s="63" t="s">
        <v>3851</v>
      </c>
      <c r="C151" s="137" t="s">
        <v>3708</v>
      </c>
      <c r="D151" s="80">
        <v>1.0</v>
      </c>
      <c r="E151" s="96">
        <v>5.99</v>
      </c>
      <c r="F151" s="96">
        <f t="shared" si="1"/>
        <v>5.99</v>
      </c>
    </row>
    <row r="152">
      <c r="B152" s="63" t="s">
        <v>3852</v>
      </c>
      <c r="C152" s="137" t="s">
        <v>3708</v>
      </c>
      <c r="D152" s="80">
        <v>1.0</v>
      </c>
      <c r="E152" s="96">
        <v>5.68</v>
      </c>
      <c r="F152" s="96">
        <f t="shared" si="1"/>
        <v>5.68</v>
      </c>
    </row>
    <row r="153">
      <c r="B153" s="63" t="s">
        <v>3853</v>
      </c>
      <c r="C153" s="137" t="s">
        <v>3708</v>
      </c>
      <c r="D153" s="80">
        <v>1.0</v>
      </c>
      <c r="E153" s="96">
        <v>6.99</v>
      </c>
      <c r="F153" s="96">
        <f t="shared" si="1"/>
        <v>6.99</v>
      </c>
    </row>
    <row r="154">
      <c r="B154" s="63" t="s">
        <v>3854</v>
      </c>
      <c r="C154" s="137" t="s">
        <v>3708</v>
      </c>
      <c r="D154" s="80">
        <v>1.0</v>
      </c>
      <c r="E154" s="96">
        <v>3.69</v>
      </c>
      <c r="F154" s="96">
        <f t="shared" si="1"/>
        <v>3.69</v>
      </c>
    </row>
    <row r="155">
      <c r="B155" s="63" t="s">
        <v>3855</v>
      </c>
      <c r="C155" s="137" t="s">
        <v>3708</v>
      </c>
      <c r="D155" s="80">
        <v>1.0</v>
      </c>
      <c r="E155" s="96">
        <v>5.69</v>
      </c>
      <c r="F155" s="96">
        <f t="shared" si="1"/>
        <v>5.69</v>
      </c>
    </row>
    <row r="156">
      <c r="B156" s="63" t="s">
        <v>3856</v>
      </c>
      <c r="C156" s="137" t="s">
        <v>3708</v>
      </c>
      <c r="D156" s="80">
        <v>1.0</v>
      </c>
      <c r="E156" s="96">
        <v>7.99</v>
      </c>
      <c r="F156" s="96">
        <f t="shared" si="1"/>
        <v>7.99</v>
      </c>
    </row>
    <row r="157">
      <c r="B157" s="63" t="s">
        <v>3857</v>
      </c>
      <c r="C157" s="137" t="s">
        <v>3708</v>
      </c>
      <c r="D157" s="80">
        <v>1.0</v>
      </c>
      <c r="E157" s="96">
        <v>3.99</v>
      </c>
      <c r="F157" s="96">
        <f t="shared" si="1"/>
        <v>3.99</v>
      </c>
    </row>
    <row r="158">
      <c r="B158" s="63" t="s">
        <v>3858</v>
      </c>
      <c r="C158" s="137" t="s">
        <v>3708</v>
      </c>
      <c r="D158" s="80">
        <v>1.0</v>
      </c>
      <c r="E158" s="96">
        <v>4.99</v>
      </c>
      <c r="F158" s="96">
        <f t="shared" si="1"/>
        <v>4.99</v>
      </c>
    </row>
    <row r="159">
      <c r="B159" s="63" t="s">
        <v>3859</v>
      </c>
      <c r="C159" s="137" t="s">
        <v>3708</v>
      </c>
      <c r="D159" s="80">
        <v>1.0</v>
      </c>
      <c r="E159" s="96">
        <v>5.99</v>
      </c>
      <c r="F159" s="96">
        <f t="shared" si="1"/>
        <v>5.99</v>
      </c>
    </row>
    <row r="160">
      <c r="B160" s="63" t="s">
        <v>3860</v>
      </c>
      <c r="C160" s="137" t="s">
        <v>3708</v>
      </c>
      <c r="D160" s="80">
        <v>1.0</v>
      </c>
      <c r="E160" s="96">
        <v>7.99</v>
      </c>
      <c r="F160" s="96">
        <f t="shared" si="1"/>
        <v>7.99</v>
      </c>
    </row>
    <row r="161">
      <c r="B161" s="63" t="s">
        <v>3861</v>
      </c>
      <c r="C161" s="137" t="s">
        <v>3708</v>
      </c>
      <c r="D161" s="80">
        <v>1.0</v>
      </c>
      <c r="E161" s="96">
        <v>5.99</v>
      </c>
      <c r="F161" s="96">
        <f t="shared" si="1"/>
        <v>5.99</v>
      </c>
    </row>
    <row r="162">
      <c r="B162" s="63" t="s">
        <v>3862</v>
      </c>
      <c r="C162" s="137" t="s">
        <v>3708</v>
      </c>
      <c r="D162" s="80">
        <v>2.0</v>
      </c>
      <c r="E162" s="96">
        <v>6.99</v>
      </c>
      <c r="F162" s="96">
        <f t="shared" si="1"/>
        <v>13.98</v>
      </c>
    </row>
    <row r="163">
      <c r="B163" s="63" t="s">
        <v>3863</v>
      </c>
      <c r="C163" s="137" t="s">
        <v>3708</v>
      </c>
      <c r="D163" s="80">
        <v>1.0</v>
      </c>
      <c r="E163" s="96">
        <v>5.99</v>
      </c>
      <c r="F163" s="96">
        <f t="shared" si="1"/>
        <v>5.99</v>
      </c>
    </row>
    <row r="164">
      <c r="B164" s="63" t="s">
        <v>3864</v>
      </c>
      <c r="C164" s="137" t="s">
        <v>3708</v>
      </c>
      <c r="D164" s="80">
        <v>3.0</v>
      </c>
      <c r="E164" s="96">
        <v>3.99</v>
      </c>
      <c r="F164" s="96">
        <f t="shared" si="1"/>
        <v>11.97</v>
      </c>
    </row>
    <row r="165">
      <c r="B165" s="63" t="s">
        <v>3865</v>
      </c>
      <c r="C165" s="137" t="s">
        <v>3708</v>
      </c>
      <c r="D165" s="80">
        <v>1.0</v>
      </c>
      <c r="E165" s="96">
        <v>5.99</v>
      </c>
      <c r="F165" s="96">
        <f t="shared" si="1"/>
        <v>5.99</v>
      </c>
      <c r="H165" s="105">
        <f>sum(F2:F165)</f>
        <v>3525.505</v>
      </c>
      <c r="I165" s="80" t="s">
        <v>3866</v>
      </c>
      <c r="J165" s="132">
        <f>sum(D2:D165)</f>
        <v>553</v>
      </c>
    </row>
    <row r="166">
      <c r="B166" s="79"/>
      <c r="C166" s="138"/>
    </row>
    <row r="167">
      <c r="B167" s="79"/>
      <c r="C167" s="138"/>
    </row>
    <row r="168">
      <c r="B168" s="79"/>
      <c r="C168" s="138"/>
    </row>
    <row r="169">
      <c r="B169" s="79"/>
      <c r="C169" s="138"/>
    </row>
    <row r="170">
      <c r="B170" s="79"/>
      <c r="C170" s="138"/>
    </row>
    <row r="171">
      <c r="B171" s="79"/>
      <c r="C171" s="138"/>
    </row>
    <row r="172">
      <c r="B172" s="79"/>
      <c r="C172" s="138"/>
    </row>
    <row r="173">
      <c r="B173" s="79"/>
      <c r="C173" s="138"/>
    </row>
    <row r="174">
      <c r="B174" s="79"/>
      <c r="C174" s="138"/>
    </row>
    <row r="175">
      <c r="B175" s="79"/>
      <c r="C175" s="138"/>
    </row>
    <row r="176">
      <c r="B176" s="79"/>
      <c r="C176" s="138"/>
    </row>
    <row r="177">
      <c r="B177" s="79"/>
      <c r="C177" s="138"/>
    </row>
    <row r="178">
      <c r="B178" s="79"/>
      <c r="C178" s="138"/>
    </row>
    <row r="179">
      <c r="B179" s="79"/>
      <c r="C179" s="138"/>
    </row>
    <row r="180">
      <c r="B180" s="79"/>
      <c r="C180" s="138"/>
    </row>
    <row r="181">
      <c r="B181" s="79"/>
      <c r="C181" s="138"/>
    </row>
    <row r="182">
      <c r="B182" s="79"/>
      <c r="C182" s="138"/>
    </row>
    <row r="183">
      <c r="B183" s="79"/>
      <c r="C183" s="138"/>
    </row>
    <row r="184">
      <c r="B184" s="79"/>
      <c r="C184" s="138"/>
    </row>
    <row r="185">
      <c r="B185" s="79"/>
      <c r="C185" s="138"/>
    </row>
    <row r="186">
      <c r="B186" s="79"/>
      <c r="C186" s="138"/>
    </row>
    <row r="187">
      <c r="B187" s="79"/>
      <c r="C187" s="138"/>
    </row>
    <row r="188">
      <c r="B188" s="79"/>
      <c r="C188" s="138"/>
    </row>
    <row r="189">
      <c r="B189" s="79"/>
      <c r="C189" s="138"/>
    </row>
    <row r="190">
      <c r="B190" s="79"/>
      <c r="C190" s="138"/>
    </row>
    <row r="191">
      <c r="B191" s="79"/>
      <c r="C191" s="138"/>
    </row>
    <row r="192">
      <c r="B192" s="79"/>
      <c r="C192" s="138"/>
    </row>
    <row r="193">
      <c r="B193" s="79"/>
      <c r="C193" s="138"/>
    </row>
    <row r="194">
      <c r="B194" s="79"/>
      <c r="C194" s="138"/>
    </row>
    <row r="195">
      <c r="B195" s="79"/>
      <c r="C195" s="138"/>
    </row>
    <row r="196">
      <c r="B196" s="79"/>
      <c r="C196" s="138"/>
    </row>
    <row r="197">
      <c r="B197" s="79"/>
      <c r="C197" s="138"/>
    </row>
    <row r="198">
      <c r="B198" s="79"/>
      <c r="C198" s="138"/>
    </row>
    <row r="199">
      <c r="B199" s="79"/>
      <c r="C199" s="138"/>
    </row>
    <row r="200">
      <c r="B200" s="79"/>
      <c r="C200" s="138"/>
    </row>
    <row r="201">
      <c r="B201" s="79"/>
      <c r="C201" s="138"/>
    </row>
    <row r="202">
      <c r="B202" s="79"/>
      <c r="C202" s="138"/>
    </row>
    <row r="203">
      <c r="B203" s="79"/>
      <c r="C203" s="138"/>
    </row>
    <row r="204">
      <c r="B204" s="79"/>
      <c r="C204" s="138"/>
    </row>
    <row r="205">
      <c r="B205" s="79"/>
      <c r="C205" s="138"/>
    </row>
    <row r="206">
      <c r="B206" s="79"/>
      <c r="C206" s="138"/>
    </row>
    <row r="207">
      <c r="B207" s="79"/>
      <c r="C207" s="138"/>
    </row>
    <row r="208">
      <c r="B208" s="79"/>
      <c r="C208" s="138"/>
    </row>
    <row r="209">
      <c r="B209" s="79"/>
      <c r="C209" s="138"/>
    </row>
    <row r="210">
      <c r="B210" s="79"/>
      <c r="C210" s="138"/>
    </row>
    <row r="211">
      <c r="B211" s="79"/>
      <c r="C211" s="138"/>
    </row>
    <row r="212">
      <c r="B212" s="79"/>
      <c r="C212" s="138"/>
    </row>
    <row r="213">
      <c r="B213" s="79"/>
      <c r="C213" s="138"/>
    </row>
    <row r="214">
      <c r="B214" s="79"/>
      <c r="C214" s="138"/>
    </row>
    <row r="215">
      <c r="B215" s="79"/>
      <c r="C215" s="138"/>
    </row>
    <row r="216">
      <c r="B216" s="79"/>
      <c r="C216" s="138"/>
    </row>
    <row r="217">
      <c r="B217" s="79"/>
      <c r="C217" s="138"/>
    </row>
    <row r="218">
      <c r="B218" s="79"/>
      <c r="C218" s="138"/>
    </row>
    <row r="219">
      <c r="B219" s="79"/>
      <c r="C219" s="138"/>
    </row>
    <row r="220">
      <c r="B220" s="79"/>
      <c r="C220" s="138"/>
    </row>
    <row r="221">
      <c r="B221" s="79"/>
      <c r="C221" s="138"/>
    </row>
    <row r="222">
      <c r="B222" s="79"/>
      <c r="C222" s="138"/>
    </row>
    <row r="223">
      <c r="B223" s="79"/>
      <c r="C223" s="138"/>
    </row>
    <row r="224">
      <c r="B224" s="79"/>
      <c r="C224" s="138"/>
    </row>
    <row r="225">
      <c r="B225" s="79"/>
      <c r="C225" s="138"/>
    </row>
    <row r="226">
      <c r="B226" s="79"/>
      <c r="C226" s="138"/>
    </row>
    <row r="227">
      <c r="B227" s="79"/>
      <c r="C227" s="138"/>
    </row>
    <row r="228">
      <c r="B228" s="79"/>
      <c r="C228" s="138"/>
    </row>
    <row r="229">
      <c r="B229" s="79"/>
      <c r="C229" s="138"/>
    </row>
    <row r="230">
      <c r="B230" s="79"/>
      <c r="C230" s="138"/>
    </row>
    <row r="231">
      <c r="B231" s="79"/>
      <c r="C231" s="138"/>
    </row>
    <row r="232">
      <c r="B232" s="79"/>
      <c r="C232" s="138"/>
    </row>
    <row r="233">
      <c r="B233" s="79"/>
      <c r="C233" s="138"/>
    </row>
    <row r="234">
      <c r="B234" s="79"/>
      <c r="C234" s="138"/>
    </row>
    <row r="235">
      <c r="B235" s="79"/>
      <c r="C235" s="138"/>
    </row>
    <row r="236">
      <c r="B236" s="79"/>
      <c r="C236" s="138"/>
    </row>
    <row r="237">
      <c r="B237" s="79"/>
      <c r="C237" s="138"/>
    </row>
    <row r="238">
      <c r="B238" s="79"/>
      <c r="C238" s="138"/>
    </row>
    <row r="239">
      <c r="B239" s="79"/>
      <c r="C239" s="138"/>
    </row>
    <row r="240">
      <c r="B240" s="79"/>
      <c r="C240" s="138"/>
    </row>
    <row r="241">
      <c r="B241" s="79"/>
      <c r="C241" s="138"/>
    </row>
    <row r="242">
      <c r="B242" s="79"/>
      <c r="C242" s="138"/>
    </row>
    <row r="243">
      <c r="B243" s="79"/>
      <c r="C243" s="138"/>
    </row>
    <row r="244">
      <c r="B244" s="79"/>
      <c r="C244" s="138"/>
    </row>
    <row r="245">
      <c r="B245" s="79"/>
      <c r="C245" s="138"/>
    </row>
    <row r="246">
      <c r="B246" s="79"/>
      <c r="C246" s="138"/>
    </row>
    <row r="247">
      <c r="B247" s="79"/>
      <c r="C247" s="138"/>
    </row>
    <row r="248">
      <c r="B248" s="79"/>
      <c r="C248" s="138"/>
    </row>
    <row r="249">
      <c r="B249" s="79"/>
      <c r="C249" s="138"/>
    </row>
    <row r="250">
      <c r="B250" s="79"/>
      <c r="C250" s="138"/>
    </row>
    <row r="251">
      <c r="B251" s="79"/>
      <c r="C251" s="138"/>
    </row>
    <row r="252">
      <c r="B252" s="79"/>
      <c r="C252" s="138"/>
    </row>
    <row r="253">
      <c r="B253" s="79"/>
      <c r="C253" s="138"/>
    </row>
    <row r="254">
      <c r="B254" s="79"/>
      <c r="C254" s="138"/>
    </row>
    <row r="255">
      <c r="B255" s="79"/>
      <c r="C255" s="138"/>
    </row>
    <row r="256">
      <c r="B256" s="79"/>
      <c r="C256" s="138"/>
    </row>
    <row r="257">
      <c r="B257" s="79"/>
      <c r="C257" s="138"/>
    </row>
    <row r="258">
      <c r="B258" s="79"/>
      <c r="C258" s="138"/>
    </row>
    <row r="259">
      <c r="B259" s="79"/>
      <c r="C259" s="138"/>
    </row>
    <row r="260">
      <c r="B260" s="79"/>
      <c r="C260" s="138"/>
    </row>
    <row r="261">
      <c r="B261" s="79"/>
      <c r="C261" s="138"/>
    </row>
    <row r="262">
      <c r="B262" s="79"/>
      <c r="C262" s="138"/>
    </row>
    <row r="263">
      <c r="B263" s="79"/>
      <c r="C263" s="138"/>
    </row>
    <row r="264">
      <c r="B264" s="79"/>
      <c r="C264" s="138"/>
    </row>
    <row r="265">
      <c r="B265" s="79"/>
      <c r="C265" s="138"/>
    </row>
    <row r="266">
      <c r="B266" s="79"/>
      <c r="C266" s="138"/>
    </row>
    <row r="267">
      <c r="B267" s="79"/>
      <c r="C267" s="138"/>
    </row>
    <row r="268">
      <c r="B268" s="79"/>
      <c r="C268" s="138"/>
    </row>
    <row r="269">
      <c r="B269" s="79"/>
      <c r="C269" s="138"/>
    </row>
    <row r="270">
      <c r="B270" s="79"/>
      <c r="C270" s="138"/>
    </row>
    <row r="271">
      <c r="B271" s="79"/>
      <c r="C271" s="138"/>
    </row>
    <row r="272">
      <c r="B272" s="79"/>
      <c r="C272" s="138"/>
    </row>
    <row r="273">
      <c r="B273" s="79"/>
      <c r="C273" s="138"/>
    </row>
    <row r="274">
      <c r="B274" s="79"/>
      <c r="C274" s="138"/>
    </row>
    <row r="275">
      <c r="B275" s="79"/>
      <c r="C275" s="138"/>
    </row>
    <row r="276">
      <c r="B276" s="79"/>
      <c r="C276" s="138"/>
    </row>
    <row r="277">
      <c r="B277" s="79"/>
      <c r="C277" s="138"/>
    </row>
    <row r="278">
      <c r="B278" s="79"/>
      <c r="C278" s="138"/>
    </row>
    <row r="279">
      <c r="B279" s="79"/>
      <c r="C279" s="138"/>
    </row>
    <row r="280">
      <c r="B280" s="79"/>
      <c r="C280" s="138"/>
    </row>
    <row r="281">
      <c r="B281" s="79"/>
      <c r="C281" s="138"/>
    </row>
    <row r="282">
      <c r="B282" s="79"/>
      <c r="C282" s="138"/>
    </row>
    <row r="283">
      <c r="B283" s="79"/>
      <c r="C283" s="138"/>
    </row>
    <row r="284">
      <c r="B284" s="79"/>
      <c r="C284" s="138"/>
    </row>
    <row r="285">
      <c r="B285" s="79"/>
      <c r="C285" s="138"/>
    </row>
    <row r="286">
      <c r="B286" s="79"/>
      <c r="C286" s="138"/>
    </row>
    <row r="287">
      <c r="B287" s="79"/>
      <c r="C287" s="138"/>
    </row>
    <row r="288">
      <c r="B288" s="79"/>
      <c r="C288" s="138"/>
    </row>
    <row r="289">
      <c r="B289" s="79"/>
      <c r="C289" s="138"/>
    </row>
    <row r="290">
      <c r="B290" s="79"/>
      <c r="C290" s="138"/>
    </row>
    <row r="291">
      <c r="B291" s="79"/>
      <c r="C291" s="138"/>
    </row>
    <row r="292">
      <c r="B292" s="79"/>
      <c r="C292" s="138"/>
    </row>
    <row r="293">
      <c r="B293" s="79"/>
      <c r="C293" s="138"/>
    </row>
    <row r="294">
      <c r="B294" s="79"/>
      <c r="C294" s="138"/>
    </row>
    <row r="295">
      <c r="B295" s="79"/>
      <c r="C295" s="138"/>
    </row>
    <row r="296">
      <c r="B296" s="79"/>
      <c r="C296" s="138"/>
    </row>
    <row r="297">
      <c r="B297" s="79"/>
      <c r="C297" s="138"/>
    </row>
    <row r="298">
      <c r="B298" s="79"/>
      <c r="C298" s="138"/>
    </row>
    <row r="299">
      <c r="B299" s="79"/>
      <c r="C299" s="138"/>
    </row>
    <row r="300">
      <c r="B300" s="79"/>
      <c r="C300" s="138"/>
    </row>
    <row r="301">
      <c r="B301" s="79"/>
      <c r="C301" s="138"/>
    </row>
    <row r="302">
      <c r="B302" s="79"/>
      <c r="C302" s="138"/>
    </row>
    <row r="303">
      <c r="B303" s="79"/>
      <c r="C303" s="138"/>
    </row>
    <row r="304">
      <c r="B304" s="79"/>
      <c r="C304" s="138"/>
    </row>
    <row r="305">
      <c r="B305" s="79"/>
      <c r="C305" s="138"/>
    </row>
    <row r="306">
      <c r="B306" s="79"/>
      <c r="C306" s="138"/>
    </row>
    <row r="307">
      <c r="B307" s="79"/>
      <c r="C307" s="138"/>
    </row>
    <row r="308">
      <c r="B308" s="79"/>
      <c r="C308" s="138"/>
    </row>
    <row r="309">
      <c r="B309" s="79"/>
      <c r="C309" s="138"/>
    </row>
    <row r="310">
      <c r="B310" s="79"/>
      <c r="C310" s="138"/>
    </row>
    <row r="311">
      <c r="B311" s="79"/>
      <c r="C311" s="138"/>
    </row>
    <row r="312">
      <c r="B312" s="79"/>
      <c r="C312" s="138"/>
    </row>
    <row r="313">
      <c r="B313" s="79"/>
      <c r="C313" s="138"/>
    </row>
    <row r="314">
      <c r="B314" s="79"/>
      <c r="C314" s="138"/>
    </row>
    <row r="315">
      <c r="B315" s="79"/>
      <c r="C315" s="138"/>
    </row>
    <row r="316">
      <c r="B316" s="79"/>
      <c r="C316" s="138"/>
    </row>
    <row r="317">
      <c r="B317" s="79"/>
      <c r="C317" s="138"/>
    </row>
    <row r="318">
      <c r="B318" s="79"/>
      <c r="C318" s="138"/>
    </row>
    <row r="319">
      <c r="B319" s="79"/>
      <c r="C319" s="138"/>
    </row>
    <row r="320">
      <c r="B320" s="79"/>
      <c r="C320" s="138"/>
    </row>
    <row r="321">
      <c r="B321" s="79"/>
      <c r="C321" s="138"/>
    </row>
    <row r="322">
      <c r="B322" s="79"/>
      <c r="C322" s="138"/>
    </row>
    <row r="323">
      <c r="B323" s="79"/>
      <c r="C323" s="138"/>
    </row>
    <row r="324">
      <c r="B324" s="79"/>
      <c r="C324" s="138"/>
    </row>
    <row r="325">
      <c r="B325" s="79"/>
      <c r="C325" s="138"/>
    </row>
    <row r="326">
      <c r="B326" s="79"/>
      <c r="C326" s="138"/>
    </row>
    <row r="327">
      <c r="B327" s="79"/>
      <c r="C327" s="138"/>
    </row>
    <row r="328">
      <c r="B328" s="79"/>
      <c r="C328" s="138"/>
    </row>
    <row r="329">
      <c r="B329" s="79"/>
      <c r="C329" s="138"/>
    </row>
    <row r="330">
      <c r="B330" s="79"/>
      <c r="C330" s="138"/>
    </row>
    <row r="331">
      <c r="B331" s="79"/>
      <c r="C331" s="138"/>
    </row>
    <row r="332">
      <c r="B332" s="79"/>
      <c r="C332" s="138"/>
    </row>
    <row r="333">
      <c r="B333" s="79"/>
      <c r="C333" s="138"/>
    </row>
    <row r="334">
      <c r="B334" s="79"/>
      <c r="C334" s="138"/>
    </row>
    <row r="335">
      <c r="B335" s="79"/>
      <c r="C335" s="138"/>
    </row>
    <row r="336">
      <c r="B336" s="79"/>
      <c r="C336" s="138"/>
    </row>
    <row r="337">
      <c r="B337" s="79"/>
      <c r="C337" s="138"/>
    </row>
    <row r="338">
      <c r="B338" s="79"/>
      <c r="C338" s="138"/>
    </row>
    <row r="339">
      <c r="B339" s="79"/>
      <c r="C339" s="138"/>
    </row>
    <row r="340">
      <c r="B340" s="79"/>
      <c r="C340" s="138"/>
    </row>
    <row r="341">
      <c r="B341" s="79"/>
      <c r="C341" s="138"/>
    </row>
    <row r="342">
      <c r="B342" s="79"/>
      <c r="C342" s="138"/>
    </row>
    <row r="343">
      <c r="B343" s="79"/>
      <c r="C343" s="138"/>
    </row>
    <row r="344">
      <c r="B344" s="79"/>
      <c r="C344" s="138"/>
    </row>
    <row r="345">
      <c r="B345" s="79"/>
      <c r="C345" s="138"/>
    </row>
    <row r="346">
      <c r="B346" s="79"/>
      <c r="C346" s="138"/>
    </row>
    <row r="347">
      <c r="B347" s="79"/>
      <c r="C347" s="138"/>
    </row>
    <row r="348">
      <c r="B348" s="79"/>
      <c r="C348" s="138"/>
    </row>
    <row r="349">
      <c r="B349" s="79"/>
      <c r="C349" s="138"/>
    </row>
    <row r="350">
      <c r="B350" s="79"/>
      <c r="C350" s="138"/>
    </row>
    <row r="351">
      <c r="B351" s="79"/>
      <c r="C351" s="138"/>
    </row>
    <row r="352">
      <c r="B352" s="79"/>
      <c r="C352" s="138"/>
    </row>
    <row r="353">
      <c r="B353" s="79"/>
      <c r="C353" s="138"/>
    </row>
    <row r="354">
      <c r="B354" s="79"/>
      <c r="C354" s="138"/>
    </row>
    <row r="355">
      <c r="B355" s="79"/>
      <c r="C355" s="138"/>
    </row>
    <row r="356">
      <c r="B356" s="79"/>
      <c r="C356" s="138"/>
    </row>
    <row r="357">
      <c r="B357" s="79"/>
      <c r="C357" s="138"/>
    </row>
    <row r="358">
      <c r="B358" s="79"/>
      <c r="C358" s="138"/>
    </row>
    <row r="359">
      <c r="B359" s="79"/>
      <c r="C359" s="138"/>
    </row>
    <row r="360">
      <c r="B360" s="79"/>
      <c r="C360" s="138"/>
    </row>
    <row r="361">
      <c r="B361" s="79"/>
      <c r="C361" s="138"/>
    </row>
    <row r="362">
      <c r="B362" s="79"/>
      <c r="C362" s="138"/>
    </row>
    <row r="363">
      <c r="B363" s="79"/>
      <c r="C363" s="138"/>
    </row>
    <row r="364">
      <c r="B364" s="79"/>
      <c r="C364" s="138"/>
    </row>
    <row r="365">
      <c r="B365" s="79"/>
      <c r="C365" s="138"/>
    </row>
    <row r="366">
      <c r="B366" s="79"/>
      <c r="C366" s="138"/>
    </row>
    <row r="367">
      <c r="B367" s="79"/>
      <c r="C367" s="138"/>
    </row>
    <row r="368">
      <c r="B368" s="79"/>
      <c r="C368" s="138"/>
    </row>
    <row r="369">
      <c r="B369" s="79"/>
      <c r="C369" s="138"/>
    </row>
    <row r="370">
      <c r="B370" s="79"/>
      <c r="C370" s="138"/>
    </row>
    <row r="371">
      <c r="B371" s="79"/>
      <c r="C371" s="138"/>
    </row>
    <row r="372">
      <c r="B372" s="79"/>
      <c r="C372" s="138"/>
    </row>
    <row r="373">
      <c r="B373" s="79"/>
      <c r="C373" s="138"/>
    </row>
    <row r="374">
      <c r="B374" s="79"/>
      <c r="C374" s="138"/>
    </row>
    <row r="375">
      <c r="B375" s="79"/>
      <c r="C375" s="138"/>
    </row>
    <row r="376">
      <c r="B376" s="79"/>
      <c r="C376" s="138"/>
    </row>
    <row r="377">
      <c r="B377" s="79"/>
      <c r="C377" s="138"/>
    </row>
    <row r="378">
      <c r="B378" s="79"/>
      <c r="C378" s="138"/>
    </row>
    <row r="379">
      <c r="B379" s="79"/>
      <c r="C379" s="138"/>
    </row>
    <row r="380">
      <c r="B380" s="79"/>
      <c r="C380" s="138"/>
    </row>
    <row r="381">
      <c r="B381" s="79"/>
      <c r="C381" s="138"/>
    </row>
    <row r="382">
      <c r="B382" s="79"/>
      <c r="C382" s="138"/>
    </row>
    <row r="383">
      <c r="B383" s="79"/>
      <c r="C383" s="138"/>
    </row>
    <row r="384">
      <c r="B384" s="79"/>
      <c r="C384" s="138"/>
    </row>
    <row r="385">
      <c r="B385" s="79"/>
      <c r="C385" s="138"/>
    </row>
    <row r="386">
      <c r="B386" s="79"/>
      <c r="C386" s="138"/>
    </row>
    <row r="387">
      <c r="B387" s="79"/>
      <c r="C387" s="138"/>
    </row>
    <row r="388">
      <c r="B388" s="79"/>
      <c r="C388" s="138"/>
    </row>
    <row r="389">
      <c r="B389" s="79"/>
      <c r="C389" s="138"/>
    </row>
    <row r="390">
      <c r="B390" s="79"/>
      <c r="C390" s="138"/>
    </row>
    <row r="391">
      <c r="B391" s="79"/>
      <c r="C391" s="138"/>
    </row>
    <row r="392">
      <c r="B392" s="79"/>
      <c r="C392" s="138"/>
    </row>
    <row r="393">
      <c r="B393" s="79"/>
      <c r="C393" s="138"/>
    </row>
    <row r="394">
      <c r="B394" s="79"/>
      <c r="C394" s="138"/>
    </row>
    <row r="395">
      <c r="B395" s="79"/>
      <c r="C395" s="138"/>
    </row>
    <row r="396">
      <c r="B396" s="79"/>
      <c r="C396" s="138"/>
    </row>
    <row r="397">
      <c r="B397" s="79"/>
      <c r="C397" s="138"/>
    </row>
    <row r="398">
      <c r="B398" s="79"/>
      <c r="C398" s="138"/>
    </row>
    <row r="399">
      <c r="B399" s="79"/>
      <c r="C399" s="138"/>
    </row>
    <row r="400">
      <c r="B400" s="79"/>
      <c r="C400" s="138"/>
    </row>
    <row r="401">
      <c r="B401" s="79"/>
      <c r="C401" s="138"/>
    </row>
    <row r="402">
      <c r="B402" s="79"/>
      <c r="C402" s="138"/>
    </row>
    <row r="403">
      <c r="B403" s="79"/>
      <c r="C403" s="138"/>
    </row>
    <row r="404">
      <c r="B404" s="79"/>
      <c r="C404" s="138"/>
    </row>
    <row r="405">
      <c r="B405" s="79"/>
      <c r="C405" s="138"/>
    </row>
    <row r="406">
      <c r="B406" s="79"/>
      <c r="C406" s="138"/>
    </row>
    <row r="407">
      <c r="B407" s="79"/>
      <c r="C407" s="138"/>
    </row>
    <row r="408">
      <c r="B408" s="79"/>
      <c r="C408" s="138"/>
    </row>
    <row r="409">
      <c r="B409" s="79"/>
      <c r="C409" s="138"/>
    </row>
    <row r="410">
      <c r="B410" s="79"/>
      <c r="C410" s="138"/>
    </row>
    <row r="411">
      <c r="B411" s="79"/>
      <c r="C411" s="138"/>
    </row>
    <row r="412">
      <c r="B412" s="79"/>
      <c r="C412" s="138"/>
    </row>
    <row r="413">
      <c r="B413" s="79"/>
      <c r="C413" s="138"/>
    </row>
    <row r="414">
      <c r="B414" s="79"/>
      <c r="C414" s="138"/>
    </row>
    <row r="415">
      <c r="B415" s="79"/>
      <c r="C415" s="138"/>
    </row>
    <row r="416">
      <c r="B416" s="79"/>
      <c r="C416" s="138"/>
    </row>
    <row r="417">
      <c r="B417" s="79"/>
      <c r="C417" s="138"/>
    </row>
    <row r="418">
      <c r="B418" s="79"/>
      <c r="C418" s="138"/>
    </row>
    <row r="419">
      <c r="B419" s="79"/>
      <c r="C419" s="138"/>
    </row>
    <row r="420">
      <c r="B420" s="79"/>
      <c r="C420" s="138"/>
    </row>
    <row r="421">
      <c r="B421" s="79"/>
      <c r="C421" s="138"/>
    </row>
    <row r="422">
      <c r="B422" s="79"/>
      <c r="C422" s="138"/>
    </row>
    <row r="423">
      <c r="B423" s="79"/>
      <c r="C423" s="138"/>
    </row>
    <row r="424">
      <c r="B424" s="79"/>
      <c r="C424" s="138"/>
    </row>
    <row r="425">
      <c r="B425" s="79"/>
      <c r="C425" s="138"/>
    </row>
    <row r="426">
      <c r="B426" s="79"/>
      <c r="C426" s="138"/>
    </row>
    <row r="427">
      <c r="B427" s="79"/>
      <c r="C427" s="138"/>
    </row>
    <row r="428">
      <c r="B428" s="79"/>
      <c r="C428" s="138"/>
    </row>
    <row r="429">
      <c r="B429" s="79"/>
      <c r="C429" s="138"/>
    </row>
    <row r="430">
      <c r="B430" s="79"/>
      <c r="C430" s="138"/>
    </row>
    <row r="431">
      <c r="B431" s="79"/>
      <c r="C431" s="138"/>
    </row>
    <row r="432">
      <c r="B432" s="79"/>
      <c r="C432" s="138"/>
    </row>
    <row r="433">
      <c r="B433" s="79"/>
      <c r="C433" s="138"/>
    </row>
    <row r="434">
      <c r="B434" s="79"/>
      <c r="C434" s="138"/>
    </row>
    <row r="435">
      <c r="B435" s="79"/>
      <c r="C435" s="138"/>
    </row>
    <row r="436">
      <c r="B436" s="79"/>
      <c r="C436" s="138"/>
    </row>
    <row r="437">
      <c r="B437" s="79"/>
      <c r="C437" s="138"/>
    </row>
    <row r="438">
      <c r="B438" s="79"/>
      <c r="C438" s="138"/>
    </row>
    <row r="439">
      <c r="B439" s="79"/>
      <c r="C439" s="138"/>
    </row>
    <row r="440">
      <c r="B440" s="79"/>
      <c r="C440" s="138"/>
    </row>
    <row r="441">
      <c r="B441" s="79"/>
      <c r="C441" s="138"/>
    </row>
    <row r="442">
      <c r="B442" s="79"/>
      <c r="C442" s="138"/>
    </row>
    <row r="443">
      <c r="B443" s="79"/>
      <c r="C443" s="138"/>
    </row>
    <row r="444">
      <c r="B444" s="79"/>
      <c r="C444" s="138"/>
    </row>
    <row r="445">
      <c r="B445" s="79"/>
      <c r="C445" s="138"/>
    </row>
    <row r="446">
      <c r="B446" s="79"/>
      <c r="C446" s="138"/>
    </row>
    <row r="447">
      <c r="B447" s="79"/>
      <c r="C447" s="138"/>
    </row>
    <row r="448">
      <c r="B448" s="79"/>
      <c r="C448" s="138"/>
    </row>
    <row r="449">
      <c r="B449" s="79"/>
      <c r="C449" s="138"/>
    </row>
    <row r="450">
      <c r="B450" s="79"/>
      <c r="C450" s="138"/>
    </row>
    <row r="451">
      <c r="B451" s="79"/>
      <c r="C451" s="138"/>
    </row>
    <row r="452">
      <c r="B452" s="79"/>
      <c r="C452" s="138"/>
    </row>
    <row r="453">
      <c r="B453" s="79"/>
      <c r="C453" s="138"/>
    </row>
    <row r="454">
      <c r="B454" s="79"/>
      <c r="C454" s="138"/>
    </row>
    <row r="455">
      <c r="B455" s="79"/>
      <c r="C455" s="138"/>
    </row>
    <row r="456">
      <c r="B456" s="79"/>
      <c r="C456" s="138"/>
    </row>
    <row r="457">
      <c r="B457" s="79"/>
      <c r="C457" s="138"/>
    </row>
    <row r="458">
      <c r="B458" s="79"/>
      <c r="C458" s="138"/>
    </row>
    <row r="459">
      <c r="B459" s="79"/>
      <c r="C459" s="138"/>
    </row>
    <row r="460">
      <c r="B460" s="79"/>
      <c r="C460" s="138"/>
    </row>
    <row r="461">
      <c r="B461" s="79"/>
      <c r="C461" s="138"/>
    </row>
    <row r="462">
      <c r="B462" s="79"/>
      <c r="C462" s="138"/>
    </row>
    <row r="463">
      <c r="B463" s="79"/>
      <c r="C463" s="138"/>
    </row>
    <row r="464">
      <c r="B464" s="79"/>
      <c r="C464" s="138"/>
    </row>
    <row r="465">
      <c r="B465" s="79"/>
      <c r="C465" s="138"/>
    </row>
    <row r="466">
      <c r="B466" s="79"/>
      <c r="C466" s="138"/>
    </row>
    <row r="467">
      <c r="B467" s="79"/>
      <c r="C467" s="138"/>
    </row>
    <row r="468">
      <c r="B468" s="79"/>
      <c r="C468" s="138"/>
    </row>
    <row r="469">
      <c r="B469" s="79"/>
      <c r="C469" s="138"/>
    </row>
    <row r="470">
      <c r="B470" s="79"/>
      <c r="C470" s="138"/>
    </row>
    <row r="471">
      <c r="B471" s="79"/>
      <c r="C471" s="138"/>
    </row>
    <row r="472">
      <c r="B472" s="79"/>
      <c r="C472" s="138"/>
    </row>
    <row r="473">
      <c r="B473" s="79"/>
      <c r="C473" s="138"/>
    </row>
    <row r="474">
      <c r="B474" s="79"/>
      <c r="C474" s="138"/>
    </row>
    <row r="475">
      <c r="B475" s="79"/>
      <c r="C475" s="138"/>
    </row>
    <row r="476">
      <c r="B476" s="79"/>
      <c r="C476" s="138"/>
    </row>
    <row r="477">
      <c r="B477" s="79"/>
      <c r="C477" s="138"/>
    </row>
    <row r="478">
      <c r="B478" s="79"/>
      <c r="C478" s="138"/>
    </row>
    <row r="479">
      <c r="B479" s="79"/>
      <c r="C479" s="138"/>
    </row>
    <row r="480">
      <c r="B480" s="79"/>
      <c r="C480" s="138"/>
    </row>
    <row r="481">
      <c r="B481" s="79"/>
      <c r="C481" s="138"/>
    </row>
    <row r="482">
      <c r="B482" s="79"/>
      <c r="C482" s="138"/>
    </row>
    <row r="483">
      <c r="B483" s="79"/>
      <c r="C483" s="138"/>
    </row>
    <row r="484">
      <c r="B484" s="79"/>
      <c r="C484" s="138"/>
    </row>
    <row r="485">
      <c r="B485" s="79"/>
      <c r="C485" s="138"/>
    </row>
    <row r="486">
      <c r="B486" s="79"/>
      <c r="C486" s="138"/>
    </row>
    <row r="487">
      <c r="B487" s="79"/>
      <c r="C487" s="138"/>
    </row>
    <row r="488">
      <c r="B488" s="79"/>
      <c r="C488" s="138"/>
    </row>
    <row r="489">
      <c r="B489" s="79"/>
      <c r="C489" s="138"/>
    </row>
    <row r="490">
      <c r="B490" s="79"/>
      <c r="C490" s="138"/>
    </row>
    <row r="491">
      <c r="B491" s="79"/>
      <c r="C491" s="138"/>
    </row>
    <row r="492">
      <c r="B492" s="79"/>
      <c r="C492" s="138"/>
    </row>
    <row r="493">
      <c r="B493" s="79"/>
      <c r="C493" s="138"/>
    </row>
    <row r="494">
      <c r="B494" s="79"/>
      <c r="C494" s="138"/>
    </row>
    <row r="495">
      <c r="B495" s="79"/>
      <c r="C495" s="138"/>
    </row>
    <row r="496">
      <c r="B496" s="79"/>
      <c r="C496" s="138"/>
    </row>
    <row r="497">
      <c r="B497" s="79"/>
      <c r="C497" s="138"/>
    </row>
    <row r="498">
      <c r="B498" s="79"/>
      <c r="C498" s="138"/>
    </row>
    <row r="499">
      <c r="B499" s="79"/>
      <c r="C499" s="138"/>
    </row>
    <row r="500">
      <c r="B500" s="79"/>
      <c r="C500" s="138"/>
    </row>
    <row r="501">
      <c r="B501" s="79"/>
      <c r="C501" s="138"/>
    </row>
    <row r="502">
      <c r="B502" s="79"/>
      <c r="C502" s="138"/>
    </row>
    <row r="503">
      <c r="B503" s="79"/>
      <c r="C503" s="138"/>
    </row>
    <row r="504">
      <c r="B504" s="79"/>
      <c r="C504" s="138"/>
    </row>
    <row r="505">
      <c r="B505" s="79"/>
      <c r="C505" s="138"/>
    </row>
    <row r="506">
      <c r="B506" s="79"/>
      <c r="C506" s="138"/>
    </row>
    <row r="507">
      <c r="B507" s="79"/>
      <c r="C507" s="138"/>
    </row>
    <row r="508">
      <c r="B508" s="79"/>
      <c r="C508" s="138"/>
    </row>
    <row r="509">
      <c r="B509" s="79"/>
      <c r="C509" s="138"/>
    </row>
    <row r="510">
      <c r="B510" s="79"/>
      <c r="C510" s="138"/>
    </row>
    <row r="511">
      <c r="B511" s="79"/>
      <c r="C511" s="138"/>
    </row>
    <row r="512">
      <c r="B512" s="79"/>
      <c r="C512" s="138"/>
    </row>
    <row r="513">
      <c r="B513" s="79"/>
      <c r="C513" s="138"/>
    </row>
    <row r="514">
      <c r="B514" s="79"/>
      <c r="C514" s="138"/>
    </row>
    <row r="515">
      <c r="B515" s="79"/>
      <c r="C515" s="138"/>
    </row>
    <row r="516">
      <c r="B516" s="79"/>
      <c r="C516" s="138"/>
    </row>
    <row r="517">
      <c r="B517" s="79"/>
      <c r="C517" s="138"/>
    </row>
    <row r="518">
      <c r="B518" s="79"/>
      <c r="C518" s="138"/>
    </row>
    <row r="519">
      <c r="B519" s="79"/>
      <c r="C519" s="138"/>
    </row>
    <row r="520">
      <c r="B520" s="79"/>
      <c r="C520" s="138"/>
    </row>
    <row r="521">
      <c r="B521" s="79"/>
      <c r="C521" s="138"/>
    </row>
    <row r="522">
      <c r="B522" s="79"/>
      <c r="C522" s="138"/>
    </row>
    <row r="523">
      <c r="B523" s="79"/>
      <c r="C523" s="138"/>
    </row>
    <row r="524">
      <c r="B524" s="79"/>
      <c r="C524" s="138"/>
    </row>
    <row r="525">
      <c r="B525" s="79"/>
      <c r="C525" s="138"/>
    </row>
    <row r="526">
      <c r="B526" s="79"/>
      <c r="C526" s="138"/>
    </row>
    <row r="527">
      <c r="B527" s="79"/>
      <c r="C527" s="138"/>
    </row>
    <row r="528">
      <c r="B528" s="79"/>
      <c r="C528" s="138"/>
    </row>
    <row r="529">
      <c r="B529" s="79"/>
      <c r="C529" s="138"/>
    </row>
    <row r="530">
      <c r="B530" s="79"/>
      <c r="C530" s="138"/>
    </row>
    <row r="531">
      <c r="B531" s="79"/>
      <c r="C531" s="138"/>
    </row>
    <row r="532">
      <c r="B532" s="79"/>
      <c r="C532" s="138"/>
    </row>
    <row r="533">
      <c r="B533" s="79"/>
      <c r="C533" s="138"/>
    </row>
    <row r="534">
      <c r="B534" s="79"/>
      <c r="C534" s="138"/>
    </row>
    <row r="535">
      <c r="B535" s="79"/>
      <c r="C535" s="138"/>
    </row>
    <row r="536">
      <c r="B536" s="79"/>
      <c r="C536" s="138"/>
    </row>
    <row r="537">
      <c r="B537" s="79"/>
      <c r="C537" s="138"/>
    </row>
    <row r="538">
      <c r="B538" s="79"/>
      <c r="C538" s="138"/>
    </row>
    <row r="539">
      <c r="B539" s="79"/>
      <c r="C539" s="138"/>
    </row>
    <row r="540">
      <c r="B540" s="79"/>
      <c r="C540" s="138"/>
    </row>
    <row r="541">
      <c r="B541" s="79"/>
      <c r="C541" s="138"/>
    </row>
    <row r="542">
      <c r="B542" s="79"/>
      <c r="C542" s="138"/>
    </row>
    <row r="543">
      <c r="B543" s="79"/>
      <c r="C543" s="138"/>
    </row>
    <row r="544">
      <c r="B544" s="79"/>
      <c r="C544" s="138"/>
    </row>
    <row r="545">
      <c r="B545" s="79"/>
      <c r="C545" s="138"/>
    </row>
    <row r="546">
      <c r="B546" s="79"/>
      <c r="C546" s="138"/>
    </row>
    <row r="547">
      <c r="B547" s="79"/>
      <c r="C547" s="138"/>
    </row>
    <row r="548">
      <c r="B548" s="79"/>
      <c r="C548" s="138"/>
    </row>
    <row r="549">
      <c r="B549" s="79"/>
      <c r="C549" s="138"/>
    </row>
    <row r="550">
      <c r="B550" s="79"/>
      <c r="C550" s="138"/>
    </row>
    <row r="551">
      <c r="B551" s="79"/>
      <c r="C551" s="138"/>
    </row>
    <row r="552">
      <c r="B552" s="79"/>
      <c r="C552" s="138"/>
    </row>
    <row r="553">
      <c r="B553" s="79"/>
      <c r="C553" s="138"/>
    </row>
    <row r="554">
      <c r="B554" s="79"/>
      <c r="C554" s="138"/>
    </row>
    <row r="555">
      <c r="B555" s="79"/>
      <c r="C555" s="138"/>
    </row>
    <row r="556">
      <c r="B556" s="79"/>
      <c r="C556" s="138"/>
    </row>
    <row r="557">
      <c r="B557" s="79"/>
      <c r="C557" s="138"/>
    </row>
    <row r="558">
      <c r="B558" s="79"/>
      <c r="C558" s="138"/>
    </row>
    <row r="559">
      <c r="B559" s="79"/>
      <c r="C559" s="138"/>
    </row>
    <row r="560">
      <c r="B560" s="79"/>
      <c r="C560" s="138"/>
    </row>
    <row r="561">
      <c r="B561" s="79"/>
      <c r="C561" s="138"/>
    </row>
    <row r="562">
      <c r="B562" s="79"/>
      <c r="C562" s="138"/>
    </row>
    <row r="563">
      <c r="B563" s="79"/>
      <c r="C563" s="138"/>
    </row>
    <row r="564">
      <c r="B564" s="79"/>
      <c r="C564" s="138"/>
    </row>
    <row r="565">
      <c r="B565" s="79"/>
      <c r="C565" s="138"/>
    </row>
    <row r="566">
      <c r="B566" s="79"/>
      <c r="C566" s="138"/>
    </row>
    <row r="567">
      <c r="B567" s="79"/>
      <c r="C567" s="138"/>
    </row>
    <row r="568">
      <c r="B568" s="79"/>
      <c r="C568" s="138"/>
    </row>
    <row r="569">
      <c r="B569" s="79"/>
      <c r="C569" s="138"/>
    </row>
    <row r="570">
      <c r="B570" s="79"/>
      <c r="C570" s="138"/>
    </row>
    <row r="571">
      <c r="B571" s="79"/>
      <c r="C571" s="138"/>
    </row>
    <row r="572">
      <c r="B572" s="79"/>
      <c r="C572" s="138"/>
    </row>
    <row r="573">
      <c r="B573" s="79"/>
      <c r="C573" s="138"/>
    </row>
    <row r="574">
      <c r="B574" s="79"/>
      <c r="C574" s="138"/>
    </row>
    <row r="575">
      <c r="B575" s="79"/>
      <c r="C575" s="138"/>
    </row>
    <row r="576">
      <c r="B576" s="79"/>
      <c r="C576" s="138"/>
    </row>
    <row r="577">
      <c r="B577" s="79"/>
      <c r="C577" s="138"/>
    </row>
    <row r="578">
      <c r="B578" s="79"/>
      <c r="C578" s="138"/>
    </row>
    <row r="579">
      <c r="B579" s="79"/>
      <c r="C579" s="138"/>
    </row>
    <row r="580">
      <c r="B580" s="79"/>
      <c r="C580" s="138"/>
    </row>
    <row r="581">
      <c r="B581" s="79"/>
      <c r="C581" s="138"/>
    </row>
    <row r="582">
      <c r="B582" s="79"/>
      <c r="C582" s="138"/>
    </row>
    <row r="583">
      <c r="B583" s="79"/>
      <c r="C583" s="138"/>
    </row>
    <row r="584">
      <c r="B584" s="79"/>
      <c r="C584" s="138"/>
    </row>
    <row r="585">
      <c r="B585" s="79"/>
      <c r="C585" s="138"/>
    </row>
    <row r="586">
      <c r="B586" s="79"/>
      <c r="C586" s="138"/>
    </row>
    <row r="587">
      <c r="B587" s="79"/>
      <c r="C587" s="138"/>
    </row>
    <row r="588">
      <c r="B588" s="79"/>
      <c r="C588" s="138"/>
    </row>
    <row r="589">
      <c r="B589" s="79"/>
      <c r="C589" s="138"/>
    </row>
    <row r="590">
      <c r="B590" s="79"/>
      <c r="C590" s="138"/>
    </row>
    <row r="591">
      <c r="B591" s="79"/>
      <c r="C591" s="138"/>
    </row>
    <row r="592">
      <c r="B592" s="79"/>
      <c r="C592" s="138"/>
    </row>
    <row r="593">
      <c r="B593" s="79"/>
      <c r="C593" s="138"/>
    </row>
    <row r="594">
      <c r="B594" s="79"/>
      <c r="C594" s="138"/>
    </row>
    <row r="595">
      <c r="B595" s="79"/>
      <c r="C595" s="138"/>
    </row>
    <row r="596">
      <c r="B596" s="79"/>
      <c r="C596" s="138"/>
    </row>
    <row r="597">
      <c r="B597" s="79"/>
      <c r="C597" s="138"/>
    </row>
    <row r="598">
      <c r="B598" s="79"/>
      <c r="C598" s="138"/>
    </row>
    <row r="599">
      <c r="B599" s="79"/>
      <c r="C599" s="138"/>
    </row>
    <row r="600">
      <c r="B600" s="79"/>
      <c r="C600" s="138"/>
    </row>
    <row r="601">
      <c r="B601" s="79"/>
      <c r="C601" s="138"/>
    </row>
    <row r="602">
      <c r="B602" s="79"/>
      <c r="C602" s="138"/>
    </row>
    <row r="603">
      <c r="B603" s="79"/>
      <c r="C603" s="138"/>
    </row>
    <row r="604">
      <c r="B604" s="79"/>
      <c r="C604" s="138"/>
    </row>
    <row r="605">
      <c r="B605" s="79"/>
      <c r="C605" s="138"/>
    </row>
    <row r="606">
      <c r="B606" s="79"/>
      <c r="C606" s="138"/>
    </row>
    <row r="607">
      <c r="B607" s="79"/>
      <c r="C607" s="138"/>
    </row>
    <row r="608">
      <c r="B608" s="79"/>
      <c r="C608" s="138"/>
    </row>
    <row r="609">
      <c r="B609" s="79"/>
      <c r="C609" s="138"/>
    </row>
    <row r="610">
      <c r="B610" s="79"/>
      <c r="C610" s="138"/>
    </row>
    <row r="611">
      <c r="B611" s="79"/>
      <c r="C611" s="138"/>
    </row>
    <row r="612">
      <c r="B612" s="79"/>
      <c r="C612" s="138"/>
    </row>
    <row r="613">
      <c r="B613" s="79"/>
      <c r="C613" s="138"/>
    </row>
    <row r="614">
      <c r="B614" s="79"/>
      <c r="C614" s="138"/>
    </row>
    <row r="615">
      <c r="B615" s="79"/>
      <c r="C615" s="138"/>
    </row>
    <row r="616">
      <c r="B616" s="79"/>
      <c r="C616" s="138"/>
    </row>
    <row r="617">
      <c r="B617" s="79"/>
      <c r="C617" s="138"/>
    </row>
    <row r="618">
      <c r="B618" s="79"/>
      <c r="C618" s="138"/>
    </row>
    <row r="619">
      <c r="B619" s="79"/>
      <c r="C619" s="138"/>
    </row>
    <row r="620">
      <c r="B620" s="79"/>
      <c r="C620" s="138"/>
    </row>
    <row r="621">
      <c r="B621" s="79"/>
      <c r="C621" s="138"/>
    </row>
    <row r="622">
      <c r="B622" s="79"/>
      <c r="C622" s="138"/>
    </row>
    <row r="623">
      <c r="B623" s="79"/>
      <c r="C623" s="138"/>
    </row>
    <row r="624">
      <c r="B624" s="79"/>
      <c r="C624" s="138"/>
    </row>
    <row r="625">
      <c r="B625" s="79"/>
      <c r="C625" s="138"/>
    </row>
    <row r="626">
      <c r="B626" s="79"/>
      <c r="C626" s="138"/>
    </row>
    <row r="627">
      <c r="B627" s="79"/>
      <c r="C627" s="138"/>
    </row>
    <row r="628">
      <c r="B628" s="79"/>
      <c r="C628" s="138"/>
    </row>
    <row r="629">
      <c r="B629" s="79"/>
      <c r="C629" s="138"/>
    </row>
    <row r="630">
      <c r="B630" s="79"/>
      <c r="C630" s="138"/>
    </row>
    <row r="631">
      <c r="B631" s="79"/>
      <c r="C631" s="138"/>
    </row>
    <row r="632">
      <c r="B632" s="79"/>
      <c r="C632" s="138"/>
    </row>
    <row r="633">
      <c r="B633" s="79"/>
      <c r="C633" s="138"/>
    </row>
    <row r="634">
      <c r="B634" s="79"/>
      <c r="C634" s="138"/>
    </row>
    <row r="635">
      <c r="B635" s="79"/>
      <c r="C635" s="138"/>
    </row>
    <row r="636">
      <c r="B636" s="79"/>
      <c r="C636" s="138"/>
    </row>
    <row r="637">
      <c r="B637" s="79"/>
      <c r="C637" s="138"/>
    </row>
    <row r="638">
      <c r="B638" s="79"/>
      <c r="C638" s="138"/>
    </row>
    <row r="639">
      <c r="B639" s="79"/>
      <c r="C639" s="138"/>
    </row>
    <row r="640">
      <c r="B640" s="79"/>
      <c r="C640" s="138"/>
    </row>
    <row r="641">
      <c r="B641" s="79"/>
      <c r="C641" s="138"/>
    </row>
    <row r="642">
      <c r="B642" s="79"/>
      <c r="C642" s="138"/>
    </row>
    <row r="643">
      <c r="B643" s="79"/>
      <c r="C643" s="138"/>
    </row>
    <row r="644">
      <c r="B644" s="79"/>
      <c r="C644" s="138"/>
    </row>
    <row r="645">
      <c r="B645" s="79"/>
      <c r="C645" s="138"/>
    </row>
    <row r="646">
      <c r="B646" s="79"/>
      <c r="C646" s="138"/>
    </row>
    <row r="647">
      <c r="B647" s="79"/>
      <c r="C647" s="138"/>
    </row>
    <row r="648">
      <c r="B648" s="79"/>
      <c r="C648" s="138"/>
    </row>
    <row r="649">
      <c r="B649" s="79"/>
      <c r="C649" s="138"/>
    </row>
    <row r="650">
      <c r="B650" s="79"/>
      <c r="C650" s="138"/>
    </row>
    <row r="651">
      <c r="B651" s="79"/>
      <c r="C651" s="138"/>
    </row>
    <row r="652">
      <c r="B652" s="79"/>
      <c r="C652" s="138"/>
    </row>
    <row r="653">
      <c r="B653" s="79"/>
      <c r="C653" s="138"/>
    </row>
    <row r="654">
      <c r="B654" s="79"/>
      <c r="C654" s="138"/>
    </row>
    <row r="655">
      <c r="B655" s="79"/>
      <c r="C655" s="138"/>
    </row>
    <row r="656">
      <c r="B656" s="79"/>
      <c r="C656" s="138"/>
    </row>
    <row r="657">
      <c r="B657" s="79"/>
      <c r="C657" s="138"/>
    </row>
    <row r="658">
      <c r="B658" s="79"/>
      <c r="C658" s="138"/>
    </row>
    <row r="659">
      <c r="B659" s="79"/>
      <c r="C659" s="138"/>
    </row>
    <row r="660">
      <c r="B660" s="79"/>
      <c r="C660" s="138"/>
    </row>
    <row r="661">
      <c r="B661" s="79"/>
      <c r="C661" s="138"/>
    </row>
    <row r="662">
      <c r="B662" s="79"/>
      <c r="C662" s="138"/>
    </row>
    <row r="663">
      <c r="B663" s="79"/>
      <c r="C663" s="138"/>
    </row>
    <row r="664">
      <c r="B664" s="79"/>
      <c r="C664" s="138"/>
    </row>
    <row r="665">
      <c r="B665" s="79"/>
      <c r="C665" s="138"/>
    </row>
    <row r="666">
      <c r="B666" s="79"/>
      <c r="C666" s="138"/>
    </row>
    <row r="667">
      <c r="B667" s="79"/>
      <c r="C667" s="138"/>
    </row>
    <row r="668">
      <c r="B668" s="79"/>
      <c r="C668" s="138"/>
    </row>
    <row r="669">
      <c r="B669" s="79"/>
      <c r="C669" s="138"/>
    </row>
    <row r="670">
      <c r="B670" s="79"/>
      <c r="C670" s="138"/>
    </row>
    <row r="671">
      <c r="B671" s="79"/>
      <c r="C671" s="138"/>
    </row>
    <row r="672">
      <c r="B672" s="79"/>
      <c r="C672" s="138"/>
    </row>
    <row r="673">
      <c r="B673" s="79"/>
      <c r="C673" s="138"/>
    </row>
    <row r="674">
      <c r="B674" s="79"/>
      <c r="C674" s="138"/>
    </row>
    <row r="675">
      <c r="B675" s="79"/>
      <c r="C675" s="138"/>
    </row>
    <row r="676">
      <c r="B676" s="79"/>
      <c r="C676" s="138"/>
    </row>
    <row r="677">
      <c r="B677" s="79"/>
      <c r="C677" s="138"/>
    </row>
    <row r="678">
      <c r="B678" s="79"/>
      <c r="C678" s="138"/>
    </row>
    <row r="679">
      <c r="B679" s="79"/>
      <c r="C679" s="138"/>
    </row>
    <row r="680">
      <c r="B680" s="79"/>
      <c r="C680" s="138"/>
    </row>
    <row r="681">
      <c r="B681" s="79"/>
      <c r="C681" s="138"/>
    </row>
    <row r="682">
      <c r="B682" s="79"/>
      <c r="C682" s="138"/>
    </row>
    <row r="683">
      <c r="B683" s="79"/>
      <c r="C683" s="138"/>
    </row>
    <row r="684">
      <c r="B684" s="79"/>
      <c r="C684" s="138"/>
    </row>
    <row r="685">
      <c r="B685" s="79"/>
      <c r="C685" s="138"/>
    </row>
    <row r="686">
      <c r="B686" s="79"/>
      <c r="C686" s="138"/>
    </row>
    <row r="687">
      <c r="B687" s="79"/>
      <c r="C687" s="138"/>
    </row>
    <row r="688">
      <c r="B688" s="79"/>
      <c r="C688" s="138"/>
    </row>
    <row r="689">
      <c r="B689" s="79"/>
      <c r="C689" s="138"/>
    </row>
    <row r="690">
      <c r="B690" s="79"/>
      <c r="C690" s="138"/>
    </row>
    <row r="691">
      <c r="B691" s="79"/>
      <c r="C691" s="138"/>
    </row>
    <row r="692">
      <c r="B692" s="79"/>
      <c r="C692" s="138"/>
    </row>
    <row r="693">
      <c r="B693" s="79"/>
      <c r="C693" s="138"/>
    </row>
    <row r="694">
      <c r="B694" s="79"/>
      <c r="C694" s="138"/>
    </row>
    <row r="695">
      <c r="B695" s="79"/>
      <c r="C695" s="138"/>
    </row>
    <row r="696">
      <c r="B696" s="79"/>
      <c r="C696" s="138"/>
    </row>
    <row r="697">
      <c r="B697" s="79"/>
      <c r="C697" s="138"/>
    </row>
    <row r="698">
      <c r="B698" s="79"/>
      <c r="C698" s="138"/>
    </row>
    <row r="699">
      <c r="B699" s="79"/>
      <c r="C699" s="138"/>
    </row>
    <row r="700">
      <c r="B700" s="79"/>
      <c r="C700" s="138"/>
    </row>
    <row r="701">
      <c r="B701" s="79"/>
      <c r="C701" s="138"/>
    </row>
    <row r="702">
      <c r="B702" s="79"/>
      <c r="C702" s="138"/>
    </row>
    <row r="703">
      <c r="B703" s="79"/>
      <c r="C703" s="138"/>
    </row>
    <row r="704">
      <c r="B704" s="79"/>
      <c r="C704" s="138"/>
    </row>
    <row r="705">
      <c r="B705" s="79"/>
      <c r="C705" s="138"/>
    </row>
    <row r="706">
      <c r="B706" s="79"/>
      <c r="C706" s="138"/>
    </row>
    <row r="707">
      <c r="B707" s="79"/>
      <c r="C707" s="138"/>
    </row>
    <row r="708">
      <c r="B708" s="79"/>
      <c r="C708" s="138"/>
    </row>
    <row r="709">
      <c r="B709" s="79"/>
      <c r="C709" s="138"/>
    </row>
    <row r="710">
      <c r="B710" s="79"/>
      <c r="C710" s="138"/>
    </row>
    <row r="711">
      <c r="B711" s="79"/>
      <c r="C711" s="138"/>
    </row>
    <row r="712">
      <c r="B712" s="79"/>
      <c r="C712" s="138"/>
    </row>
    <row r="713">
      <c r="B713" s="79"/>
      <c r="C713" s="138"/>
    </row>
    <row r="714">
      <c r="B714" s="79"/>
      <c r="C714" s="138"/>
    </row>
    <row r="715">
      <c r="B715" s="79"/>
      <c r="C715" s="138"/>
    </row>
    <row r="716">
      <c r="B716" s="79"/>
      <c r="C716" s="138"/>
    </row>
    <row r="717">
      <c r="B717" s="79"/>
      <c r="C717" s="138"/>
    </row>
    <row r="718">
      <c r="B718" s="79"/>
      <c r="C718" s="138"/>
    </row>
    <row r="719">
      <c r="B719" s="79"/>
      <c r="C719" s="138"/>
    </row>
    <row r="720">
      <c r="B720" s="79"/>
      <c r="C720" s="138"/>
    </row>
    <row r="721">
      <c r="B721" s="79"/>
      <c r="C721" s="138"/>
    </row>
    <row r="722">
      <c r="B722" s="79"/>
      <c r="C722" s="138"/>
    </row>
    <row r="723">
      <c r="B723" s="79"/>
      <c r="C723" s="138"/>
    </row>
    <row r="724">
      <c r="B724" s="79"/>
      <c r="C724" s="138"/>
    </row>
    <row r="725">
      <c r="B725" s="79"/>
      <c r="C725" s="138"/>
    </row>
    <row r="726">
      <c r="B726" s="79"/>
      <c r="C726" s="138"/>
    </row>
    <row r="727">
      <c r="B727" s="79"/>
      <c r="C727" s="138"/>
    </row>
    <row r="728">
      <c r="B728" s="79"/>
      <c r="C728" s="138"/>
    </row>
    <row r="729">
      <c r="B729" s="79"/>
      <c r="C729" s="138"/>
    </row>
    <row r="730">
      <c r="B730" s="79"/>
      <c r="C730" s="138"/>
    </row>
    <row r="731">
      <c r="B731" s="79"/>
      <c r="C731" s="138"/>
    </row>
    <row r="732">
      <c r="B732" s="79"/>
      <c r="C732" s="138"/>
    </row>
    <row r="733">
      <c r="B733" s="79"/>
      <c r="C733" s="138"/>
    </row>
    <row r="734">
      <c r="B734" s="79"/>
      <c r="C734" s="138"/>
    </row>
    <row r="735">
      <c r="B735" s="79"/>
      <c r="C735" s="138"/>
    </row>
    <row r="736">
      <c r="B736" s="79"/>
      <c r="C736" s="138"/>
    </row>
    <row r="737">
      <c r="B737" s="79"/>
      <c r="C737" s="138"/>
    </row>
    <row r="738">
      <c r="B738" s="79"/>
      <c r="C738" s="138"/>
    </row>
    <row r="739">
      <c r="B739" s="79"/>
      <c r="C739" s="138"/>
    </row>
    <row r="740">
      <c r="B740" s="79"/>
      <c r="C740" s="138"/>
    </row>
    <row r="741">
      <c r="B741" s="79"/>
      <c r="C741" s="138"/>
    </row>
    <row r="742">
      <c r="B742" s="79"/>
      <c r="C742" s="138"/>
    </row>
    <row r="743">
      <c r="B743" s="79"/>
      <c r="C743" s="138"/>
    </row>
    <row r="744">
      <c r="B744" s="79"/>
      <c r="C744" s="138"/>
    </row>
    <row r="745">
      <c r="B745" s="79"/>
      <c r="C745" s="138"/>
    </row>
    <row r="746">
      <c r="B746" s="79"/>
      <c r="C746" s="138"/>
    </row>
    <row r="747">
      <c r="B747" s="79"/>
      <c r="C747" s="138"/>
    </row>
    <row r="748">
      <c r="B748" s="79"/>
      <c r="C748" s="138"/>
    </row>
    <row r="749">
      <c r="B749" s="79"/>
      <c r="C749" s="138"/>
    </row>
    <row r="750">
      <c r="B750" s="79"/>
      <c r="C750" s="138"/>
    </row>
    <row r="751">
      <c r="B751" s="79"/>
      <c r="C751" s="138"/>
    </row>
    <row r="752">
      <c r="B752" s="79"/>
      <c r="C752" s="138"/>
    </row>
    <row r="753">
      <c r="B753" s="79"/>
      <c r="C753" s="138"/>
    </row>
    <row r="754">
      <c r="B754" s="79"/>
      <c r="C754" s="138"/>
    </row>
    <row r="755">
      <c r="B755" s="79"/>
      <c r="C755" s="138"/>
    </row>
    <row r="756">
      <c r="B756" s="79"/>
      <c r="C756" s="138"/>
    </row>
    <row r="757">
      <c r="B757" s="79"/>
      <c r="C757" s="138"/>
    </row>
    <row r="758">
      <c r="B758" s="79"/>
      <c r="C758" s="138"/>
    </row>
    <row r="759">
      <c r="B759" s="79"/>
      <c r="C759" s="138"/>
    </row>
    <row r="760">
      <c r="B760" s="79"/>
      <c r="C760" s="138"/>
    </row>
    <row r="761">
      <c r="B761" s="79"/>
      <c r="C761" s="138"/>
    </row>
    <row r="762">
      <c r="B762" s="79"/>
      <c r="C762" s="138"/>
    </row>
    <row r="763">
      <c r="B763" s="79"/>
      <c r="C763" s="138"/>
    </row>
    <row r="764">
      <c r="B764" s="79"/>
      <c r="C764" s="138"/>
    </row>
    <row r="765">
      <c r="B765" s="79"/>
      <c r="C765" s="138"/>
    </row>
    <row r="766">
      <c r="B766" s="79"/>
      <c r="C766" s="138"/>
    </row>
    <row r="767">
      <c r="B767" s="79"/>
      <c r="C767" s="138"/>
    </row>
    <row r="768">
      <c r="B768" s="79"/>
      <c r="C768" s="138"/>
    </row>
    <row r="769">
      <c r="B769" s="79"/>
      <c r="C769" s="138"/>
    </row>
    <row r="770">
      <c r="B770" s="79"/>
      <c r="C770" s="138"/>
    </row>
    <row r="771">
      <c r="B771" s="79"/>
      <c r="C771" s="138"/>
    </row>
    <row r="772">
      <c r="B772" s="79"/>
      <c r="C772" s="138"/>
    </row>
    <row r="773">
      <c r="B773" s="79"/>
      <c r="C773" s="138"/>
    </row>
    <row r="774">
      <c r="B774" s="79"/>
      <c r="C774" s="138"/>
    </row>
    <row r="775">
      <c r="B775" s="79"/>
      <c r="C775" s="138"/>
    </row>
    <row r="776">
      <c r="B776" s="79"/>
      <c r="C776" s="138"/>
    </row>
    <row r="777">
      <c r="B777" s="79"/>
      <c r="C777" s="138"/>
    </row>
    <row r="778">
      <c r="B778" s="79"/>
      <c r="C778" s="138"/>
    </row>
    <row r="779">
      <c r="B779" s="79"/>
      <c r="C779" s="138"/>
    </row>
    <row r="780">
      <c r="B780" s="79"/>
      <c r="C780" s="138"/>
    </row>
    <row r="781">
      <c r="B781" s="79"/>
      <c r="C781" s="138"/>
    </row>
    <row r="782">
      <c r="B782" s="79"/>
      <c r="C782" s="138"/>
    </row>
    <row r="783">
      <c r="B783" s="79"/>
      <c r="C783" s="138"/>
    </row>
    <row r="784">
      <c r="B784" s="79"/>
      <c r="C784" s="138"/>
    </row>
    <row r="785">
      <c r="B785" s="79"/>
      <c r="C785" s="138"/>
    </row>
    <row r="786">
      <c r="B786" s="79"/>
      <c r="C786" s="138"/>
    </row>
    <row r="787">
      <c r="B787" s="79"/>
      <c r="C787" s="138"/>
    </row>
    <row r="788">
      <c r="B788" s="79"/>
      <c r="C788" s="138"/>
    </row>
    <row r="789">
      <c r="B789" s="79"/>
      <c r="C789" s="138"/>
    </row>
    <row r="790">
      <c r="B790" s="79"/>
      <c r="C790" s="138"/>
    </row>
    <row r="791">
      <c r="B791" s="79"/>
      <c r="C791" s="138"/>
    </row>
    <row r="792">
      <c r="B792" s="79"/>
      <c r="C792" s="138"/>
    </row>
    <row r="793">
      <c r="B793" s="79"/>
      <c r="C793" s="138"/>
    </row>
    <row r="794">
      <c r="B794" s="79"/>
      <c r="C794" s="138"/>
    </row>
    <row r="795">
      <c r="B795" s="79"/>
      <c r="C795" s="138"/>
    </row>
    <row r="796">
      <c r="B796" s="79"/>
      <c r="C796" s="138"/>
    </row>
    <row r="797">
      <c r="B797" s="79"/>
      <c r="C797" s="138"/>
    </row>
    <row r="798">
      <c r="B798" s="79"/>
      <c r="C798" s="138"/>
    </row>
    <row r="799">
      <c r="B799" s="79"/>
      <c r="C799" s="138"/>
    </row>
    <row r="800">
      <c r="B800" s="79"/>
      <c r="C800" s="138"/>
    </row>
    <row r="801">
      <c r="B801" s="79"/>
      <c r="C801" s="138"/>
    </row>
    <row r="802">
      <c r="B802" s="79"/>
      <c r="C802" s="138"/>
    </row>
    <row r="803">
      <c r="B803" s="79"/>
      <c r="C803" s="138"/>
    </row>
    <row r="804">
      <c r="B804" s="79"/>
      <c r="C804" s="138"/>
    </row>
    <row r="805">
      <c r="B805" s="79"/>
      <c r="C805" s="138"/>
    </row>
    <row r="806">
      <c r="B806" s="79"/>
      <c r="C806" s="138"/>
    </row>
    <row r="807">
      <c r="B807" s="79"/>
      <c r="C807" s="138"/>
    </row>
    <row r="808">
      <c r="B808" s="79"/>
      <c r="C808" s="138"/>
    </row>
    <row r="809">
      <c r="B809" s="79"/>
      <c r="C809" s="138"/>
    </row>
    <row r="810">
      <c r="B810" s="79"/>
      <c r="C810" s="138"/>
    </row>
    <row r="811">
      <c r="B811" s="79"/>
      <c r="C811" s="138"/>
    </row>
    <row r="812">
      <c r="B812" s="79"/>
      <c r="C812" s="138"/>
    </row>
    <row r="813">
      <c r="B813" s="79"/>
      <c r="C813" s="138"/>
    </row>
    <row r="814">
      <c r="B814" s="79"/>
      <c r="C814" s="138"/>
    </row>
    <row r="815">
      <c r="B815" s="79"/>
      <c r="C815" s="138"/>
    </row>
    <row r="816">
      <c r="B816" s="79"/>
      <c r="C816" s="138"/>
    </row>
    <row r="817">
      <c r="B817" s="79"/>
      <c r="C817" s="138"/>
    </row>
    <row r="818">
      <c r="B818" s="79"/>
      <c r="C818" s="138"/>
    </row>
    <row r="819">
      <c r="B819" s="79"/>
      <c r="C819" s="138"/>
    </row>
    <row r="820">
      <c r="B820" s="79"/>
      <c r="C820" s="138"/>
    </row>
    <row r="821">
      <c r="B821" s="79"/>
      <c r="C821" s="138"/>
    </row>
    <row r="822">
      <c r="B822" s="79"/>
      <c r="C822" s="138"/>
    </row>
    <row r="823">
      <c r="B823" s="79"/>
      <c r="C823" s="138"/>
    </row>
    <row r="824">
      <c r="B824" s="79"/>
      <c r="C824" s="138"/>
    </row>
    <row r="825">
      <c r="B825" s="79"/>
      <c r="C825" s="138"/>
    </row>
    <row r="826">
      <c r="B826" s="79"/>
      <c r="C826" s="138"/>
    </row>
    <row r="827">
      <c r="B827" s="79"/>
      <c r="C827" s="138"/>
    </row>
    <row r="828">
      <c r="B828" s="79"/>
      <c r="C828" s="138"/>
    </row>
    <row r="829">
      <c r="B829" s="79"/>
      <c r="C829" s="138"/>
    </row>
    <row r="830">
      <c r="B830" s="79"/>
      <c r="C830" s="138"/>
    </row>
    <row r="831">
      <c r="B831" s="79"/>
      <c r="C831" s="138"/>
    </row>
    <row r="832">
      <c r="B832" s="79"/>
      <c r="C832" s="138"/>
    </row>
    <row r="833">
      <c r="B833" s="79"/>
      <c r="C833" s="138"/>
    </row>
    <row r="834">
      <c r="B834" s="79"/>
      <c r="C834" s="138"/>
    </row>
    <row r="835">
      <c r="B835" s="79"/>
      <c r="C835" s="138"/>
    </row>
    <row r="836">
      <c r="B836" s="79"/>
      <c r="C836" s="138"/>
    </row>
    <row r="837">
      <c r="B837" s="79"/>
      <c r="C837" s="138"/>
    </row>
    <row r="838">
      <c r="B838" s="79"/>
      <c r="C838" s="138"/>
    </row>
    <row r="839">
      <c r="B839" s="79"/>
      <c r="C839" s="138"/>
    </row>
    <row r="840">
      <c r="B840" s="79"/>
      <c r="C840" s="138"/>
    </row>
    <row r="841">
      <c r="B841" s="79"/>
      <c r="C841" s="138"/>
    </row>
    <row r="842">
      <c r="B842" s="79"/>
      <c r="C842" s="138"/>
    </row>
    <row r="843">
      <c r="B843" s="79"/>
      <c r="C843" s="138"/>
    </row>
    <row r="844">
      <c r="B844" s="79"/>
      <c r="C844" s="138"/>
    </row>
    <row r="845">
      <c r="B845" s="79"/>
      <c r="C845" s="138"/>
    </row>
    <row r="846">
      <c r="B846" s="79"/>
      <c r="C846" s="138"/>
    </row>
    <row r="847">
      <c r="B847" s="79"/>
      <c r="C847" s="138"/>
    </row>
    <row r="848">
      <c r="B848" s="79"/>
      <c r="C848" s="138"/>
    </row>
    <row r="849">
      <c r="B849" s="79"/>
      <c r="C849" s="138"/>
    </row>
    <row r="850">
      <c r="B850" s="79"/>
      <c r="C850" s="138"/>
    </row>
    <row r="851">
      <c r="B851" s="79"/>
      <c r="C851" s="138"/>
    </row>
    <row r="852">
      <c r="B852" s="79"/>
      <c r="C852" s="138"/>
    </row>
    <row r="853">
      <c r="B853" s="79"/>
      <c r="C853" s="138"/>
    </row>
    <row r="854">
      <c r="B854" s="79"/>
      <c r="C854" s="138"/>
    </row>
    <row r="855">
      <c r="B855" s="79"/>
      <c r="C855" s="138"/>
    </row>
    <row r="856">
      <c r="B856" s="79"/>
      <c r="C856" s="138"/>
    </row>
    <row r="857">
      <c r="B857" s="79"/>
      <c r="C857" s="138"/>
    </row>
    <row r="858">
      <c r="B858" s="79"/>
      <c r="C858" s="138"/>
    </row>
    <row r="859">
      <c r="B859" s="79"/>
      <c r="C859" s="138"/>
    </row>
    <row r="860">
      <c r="B860" s="79"/>
      <c r="C860" s="138"/>
    </row>
    <row r="861">
      <c r="B861" s="79"/>
      <c r="C861" s="138"/>
    </row>
    <row r="862">
      <c r="B862" s="79"/>
      <c r="C862" s="138"/>
    </row>
    <row r="863">
      <c r="B863" s="79"/>
      <c r="C863" s="138"/>
    </row>
    <row r="864">
      <c r="B864" s="79"/>
      <c r="C864" s="138"/>
    </row>
    <row r="865">
      <c r="B865" s="79"/>
      <c r="C865" s="138"/>
    </row>
    <row r="866">
      <c r="B866" s="79"/>
      <c r="C866" s="138"/>
    </row>
    <row r="867">
      <c r="B867" s="79"/>
      <c r="C867" s="138"/>
    </row>
    <row r="868">
      <c r="B868" s="79"/>
      <c r="C868" s="138"/>
    </row>
    <row r="869">
      <c r="B869" s="79"/>
      <c r="C869" s="138"/>
    </row>
    <row r="870">
      <c r="B870" s="79"/>
      <c r="C870" s="138"/>
    </row>
    <row r="871">
      <c r="B871" s="79"/>
      <c r="C871" s="138"/>
    </row>
    <row r="872">
      <c r="B872" s="79"/>
      <c r="C872" s="138"/>
    </row>
    <row r="873">
      <c r="B873" s="79"/>
      <c r="C873" s="138"/>
    </row>
    <row r="874">
      <c r="B874" s="79"/>
      <c r="C874" s="138"/>
    </row>
    <row r="875">
      <c r="B875" s="79"/>
      <c r="C875" s="138"/>
    </row>
    <row r="876">
      <c r="B876" s="79"/>
      <c r="C876" s="138"/>
    </row>
    <row r="877">
      <c r="B877" s="79"/>
      <c r="C877" s="138"/>
    </row>
    <row r="878">
      <c r="B878" s="79"/>
      <c r="C878" s="138"/>
    </row>
    <row r="879">
      <c r="B879" s="79"/>
      <c r="C879" s="138"/>
    </row>
    <row r="880">
      <c r="B880" s="79"/>
      <c r="C880" s="138"/>
    </row>
    <row r="881">
      <c r="B881" s="79"/>
      <c r="C881" s="138"/>
    </row>
    <row r="882">
      <c r="B882" s="79"/>
      <c r="C882" s="138"/>
    </row>
    <row r="883">
      <c r="B883" s="79"/>
      <c r="C883" s="138"/>
    </row>
    <row r="884">
      <c r="B884" s="79"/>
      <c r="C884" s="138"/>
    </row>
    <row r="885">
      <c r="B885" s="79"/>
      <c r="C885" s="138"/>
    </row>
    <row r="886">
      <c r="B886" s="79"/>
      <c r="C886" s="138"/>
    </row>
    <row r="887">
      <c r="B887" s="79"/>
      <c r="C887" s="138"/>
    </row>
    <row r="888">
      <c r="B888" s="79"/>
      <c r="C888" s="138"/>
    </row>
    <row r="889">
      <c r="B889" s="79"/>
      <c r="C889" s="138"/>
    </row>
    <row r="890">
      <c r="B890" s="79"/>
      <c r="C890" s="138"/>
    </row>
    <row r="891">
      <c r="B891" s="79"/>
      <c r="C891" s="138"/>
    </row>
    <row r="892">
      <c r="B892" s="79"/>
      <c r="C892" s="138"/>
    </row>
    <row r="893">
      <c r="B893" s="79"/>
      <c r="C893" s="138"/>
    </row>
    <row r="894">
      <c r="B894" s="79"/>
      <c r="C894" s="138"/>
    </row>
    <row r="895">
      <c r="B895" s="79"/>
      <c r="C895" s="138"/>
    </row>
    <row r="896">
      <c r="B896" s="79"/>
      <c r="C896" s="138"/>
    </row>
    <row r="897">
      <c r="B897" s="79"/>
      <c r="C897" s="138"/>
    </row>
    <row r="898">
      <c r="B898" s="79"/>
      <c r="C898" s="138"/>
    </row>
    <row r="899">
      <c r="B899" s="79"/>
      <c r="C899" s="138"/>
    </row>
    <row r="900">
      <c r="B900" s="79"/>
      <c r="C900" s="138"/>
    </row>
    <row r="901">
      <c r="B901" s="79"/>
      <c r="C901" s="138"/>
    </row>
    <row r="902">
      <c r="B902" s="79"/>
      <c r="C902" s="138"/>
    </row>
    <row r="903">
      <c r="B903" s="79"/>
      <c r="C903" s="138"/>
    </row>
    <row r="904">
      <c r="B904" s="79"/>
      <c r="C904" s="138"/>
    </row>
    <row r="905">
      <c r="B905" s="79"/>
      <c r="C905" s="138"/>
    </row>
    <row r="906">
      <c r="B906" s="79"/>
      <c r="C906" s="138"/>
    </row>
    <row r="907">
      <c r="B907" s="79"/>
      <c r="C907" s="138"/>
    </row>
    <row r="908">
      <c r="B908" s="79"/>
      <c r="C908" s="138"/>
    </row>
    <row r="909">
      <c r="B909" s="79"/>
      <c r="C909" s="138"/>
    </row>
    <row r="910">
      <c r="B910" s="79"/>
      <c r="C910" s="138"/>
    </row>
    <row r="911">
      <c r="B911" s="79"/>
      <c r="C911" s="138"/>
    </row>
    <row r="912">
      <c r="B912" s="79"/>
      <c r="C912" s="138"/>
    </row>
    <row r="913">
      <c r="B913" s="79"/>
      <c r="C913" s="138"/>
    </row>
    <row r="914">
      <c r="B914" s="79"/>
      <c r="C914" s="138"/>
    </row>
    <row r="915">
      <c r="B915" s="79"/>
      <c r="C915" s="138"/>
    </row>
    <row r="916">
      <c r="B916" s="79"/>
      <c r="C916" s="138"/>
    </row>
    <row r="917">
      <c r="B917" s="79"/>
      <c r="C917" s="138"/>
    </row>
    <row r="918">
      <c r="B918" s="79"/>
      <c r="C918" s="138"/>
    </row>
    <row r="919">
      <c r="B919" s="79"/>
      <c r="C919" s="138"/>
    </row>
    <row r="920">
      <c r="B920" s="79"/>
      <c r="C920" s="138"/>
    </row>
    <row r="921">
      <c r="B921" s="79"/>
      <c r="C921" s="138"/>
    </row>
    <row r="922">
      <c r="B922" s="79"/>
      <c r="C922" s="138"/>
    </row>
    <row r="923">
      <c r="B923" s="79"/>
      <c r="C923" s="138"/>
    </row>
    <row r="924">
      <c r="B924" s="79"/>
      <c r="C924" s="138"/>
    </row>
    <row r="925">
      <c r="B925" s="79"/>
      <c r="C925" s="138"/>
    </row>
    <row r="926">
      <c r="B926" s="79"/>
      <c r="C926" s="138"/>
    </row>
    <row r="927">
      <c r="B927" s="79"/>
      <c r="C927" s="138"/>
    </row>
    <row r="928">
      <c r="B928" s="79"/>
      <c r="C928" s="138"/>
    </row>
    <row r="929">
      <c r="B929" s="79"/>
      <c r="C929" s="138"/>
    </row>
    <row r="930">
      <c r="B930" s="79"/>
      <c r="C930" s="138"/>
    </row>
    <row r="931">
      <c r="B931" s="79"/>
      <c r="C931" s="138"/>
    </row>
    <row r="932">
      <c r="B932" s="79"/>
      <c r="C932" s="138"/>
    </row>
    <row r="933">
      <c r="B933" s="79"/>
      <c r="C933" s="138"/>
    </row>
    <row r="934">
      <c r="B934" s="79"/>
      <c r="C934" s="138"/>
    </row>
    <row r="935">
      <c r="B935" s="79"/>
      <c r="C935" s="138"/>
    </row>
    <row r="936">
      <c r="B936" s="79"/>
      <c r="C936" s="138"/>
    </row>
    <row r="937">
      <c r="B937" s="79"/>
      <c r="C937" s="138"/>
    </row>
    <row r="938">
      <c r="B938" s="79"/>
      <c r="C938" s="138"/>
    </row>
    <row r="939">
      <c r="B939" s="79"/>
      <c r="C939" s="138"/>
    </row>
    <row r="940">
      <c r="B940" s="79"/>
      <c r="C940" s="138"/>
    </row>
    <row r="941">
      <c r="B941" s="79"/>
      <c r="C941" s="138"/>
    </row>
    <row r="942">
      <c r="B942" s="79"/>
      <c r="C942" s="138"/>
    </row>
    <row r="943">
      <c r="B943" s="79"/>
      <c r="C943" s="138"/>
    </row>
    <row r="944">
      <c r="B944" s="79"/>
      <c r="C944" s="138"/>
    </row>
    <row r="945">
      <c r="B945" s="79"/>
      <c r="C945" s="138"/>
    </row>
    <row r="946">
      <c r="B946" s="79"/>
      <c r="C946" s="138"/>
    </row>
    <row r="947">
      <c r="B947" s="79"/>
      <c r="C947" s="138"/>
    </row>
    <row r="948">
      <c r="B948" s="79"/>
      <c r="C948" s="138"/>
    </row>
    <row r="949">
      <c r="B949" s="79"/>
      <c r="C949" s="138"/>
    </row>
    <row r="950">
      <c r="B950" s="79"/>
      <c r="C950" s="138"/>
    </row>
    <row r="951">
      <c r="B951" s="79"/>
      <c r="C951" s="138"/>
    </row>
    <row r="952">
      <c r="B952" s="79"/>
      <c r="C952" s="138"/>
    </row>
    <row r="953">
      <c r="B953" s="79"/>
      <c r="C953" s="138"/>
    </row>
    <row r="954">
      <c r="B954" s="79"/>
      <c r="C954" s="138"/>
    </row>
    <row r="955">
      <c r="B955" s="79"/>
      <c r="C955" s="138"/>
    </row>
    <row r="956">
      <c r="B956" s="79"/>
      <c r="C956" s="138"/>
    </row>
    <row r="957">
      <c r="B957" s="79"/>
      <c r="C957" s="138"/>
    </row>
    <row r="958">
      <c r="B958" s="79"/>
      <c r="C958" s="138"/>
    </row>
    <row r="959">
      <c r="B959" s="79"/>
      <c r="C959" s="138"/>
    </row>
    <row r="960">
      <c r="B960" s="79"/>
      <c r="C960" s="138"/>
    </row>
    <row r="961">
      <c r="B961" s="79"/>
      <c r="C961" s="138"/>
    </row>
    <row r="962">
      <c r="B962" s="79"/>
      <c r="C962" s="138"/>
    </row>
    <row r="963">
      <c r="B963" s="79"/>
      <c r="C963" s="138"/>
    </row>
    <row r="964">
      <c r="B964" s="79"/>
      <c r="C964" s="138"/>
    </row>
    <row r="965">
      <c r="B965" s="79"/>
      <c r="C965" s="138"/>
    </row>
    <row r="966">
      <c r="B966" s="79"/>
      <c r="C966" s="138"/>
    </row>
    <row r="967">
      <c r="B967" s="79"/>
      <c r="C967" s="138"/>
    </row>
    <row r="968">
      <c r="B968" s="79"/>
      <c r="C968" s="138"/>
    </row>
    <row r="969">
      <c r="B969" s="79"/>
      <c r="C969" s="138"/>
    </row>
    <row r="970">
      <c r="B970" s="79"/>
      <c r="C970" s="138"/>
    </row>
    <row r="971">
      <c r="B971" s="79"/>
      <c r="C971" s="138"/>
    </row>
    <row r="972">
      <c r="B972" s="79"/>
      <c r="C972" s="138"/>
    </row>
    <row r="973">
      <c r="B973" s="79"/>
      <c r="C973" s="138"/>
    </row>
    <row r="974">
      <c r="B974" s="79"/>
      <c r="C974" s="138"/>
    </row>
    <row r="975">
      <c r="B975" s="79"/>
      <c r="C975" s="138"/>
    </row>
    <row r="976">
      <c r="B976" s="79"/>
      <c r="C976" s="138"/>
    </row>
    <row r="977">
      <c r="B977" s="79"/>
      <c r="C977" s="138"/>
    </row>
    <row r="978">
      <c r="B978" s="79"/>
      <c r="C978" s="138"/>
    </row>
    <row r="979">
      <c r="B979" s="79"/>
      <c r="C979" s="138"/>
    </row>
    <row r="980">
      <c r="B980" s="79"/>
      <c r="C980" s="138"/>
    </row>
    <row r="981">
      <c r="B981" s="79"/>
      <c r="C981" s="138"/>
    </row>
    <row r="982">
      <c r="B982" s="79"/>
      <c r="C982" s="138"/>
    </row>
    <row r="983">
      <c r="B983" s="79"/>
      <c r="C983" s="138"/>
    </row>
    <row r="984">
      <c r="B984" s="79"/>
      <c r="C984" s="138"/>
    </row>
    <row r="985">
      <c r="B985" s="79"/>
      <c r="C985" s="138"/>
    </row>
    <row r="986">
      <c r="B986" s="79"/>
      <c r="C986" s="138"/>
    </row>
    <row r="987">
      <c r="B987" s="79"/>
      <c r="C987" s="138"/>
    </row>
    <row r="988">
      <c r="B988" s="79"/>
      <c r="C988" s="138"/>
    </row>
    <row r="989">
      <c r="B989" s="79"/>
      <c r="C989" s="138"/>
    </row>
    <row r="990">
      <c r="B990" s="79"/>
      <c r="C990" s="138"/>
    </row>
    <row r="991">
      <c r="B991" s="79"/>
      <c r="C991" s="138"/>
    </row>
    <row r="992">
      <c r="B992" s="79"/>
      <c r="C992" s="138"/>
    </row>
    <row r="993">
      <c r="B993" s="79"/>
      <c r="C993" s="138"/>
    </row>
    <row r="994">
      <c r="B994" s="79"/>
      <c r="C994" s="138"/>
    </row>
    <row r="995">
      <c r="B995" s="79"/>
      <c r="C995" s="138"/>
    </row>
    <row r="996">
      <c r="B996" s="79"/>
      <c r="C996" s="138"/>
    </row>
    <row r="997">
      <c r="B997" s="79"/>
      <c r="C997" s="138"/>
    </row>
    <row r="998">
      <c r="B998" s="79"/>
      <c r="C998" s="138"/>
    </row>
    <row r="999">
      <c r="B999" s="79"/>
      <c r="C999" s="138"/>
    </row>
    <row r="1000">
      <c r="B1000" s="79"/>
      <c r="C1000" s="138"/>
    </row>
  </sheetData>
  <conditionalFormatting sqref="C1:C1000">
    <cfRule type="containsText" dxfId="0" priority="1" operator="containsText" text="Nothing">
      <formula>NOT(ISERROR(SEARCH(("Nothing"),(C1))))</formula>
    </cfRule>
  </conditionalFormatting>
  <hyperlinks>
    <hyperlink display="Grand Total" location="'GRAND TOTALS'!A1" ref="J1"/>
  </hyperlink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88"/>
    <col customWidth="1" min="2" max="2" width="25.25"/>
    <col customWidth="1" min="3" max="3" width="21.38"/>
    <col customWidth="1" min="4" max="4" width="6.63"/>
    <col customWidth="1" min="5" max="5" width="14.38"/>
    <col customWidth="1" min="6" max="6" width="12.0"/>
    <col customWidth="1" min="7" max="7" width="13.25"/>
    <col customWidth="1" min="8" max="8" width="8.5"/>
    <col customWidth="1" min="9" max="9" width="14.25"/>
  </cols>
  <sheetData>
    <row r="1">
      <c r="A1" s="97" t="s">
        <v>30</v>
      </c>
      <c r="B1" s="88" t="s">
        <v>31</v>
      </c>
      <c r="C1" s="62" t="s">
        <v>32</v>
      </c>
      <c r="D1" s="97" t="s">
        <v>33</v>
      </c>
      <c r="E1" s="98" t="s">
        <v>34</v>
      </c>
      <c r="F1" s="97" t="s">
        <v>35</v>
      </c>
      <c r="G1" s="97" t="s">
        <v>3867</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v>43865.0</v>
      </c>
      <c r="B2" s="63" t="s">
        <v>3868</v>
      </c>
      <c r="C2" s="63" t="s">
        <v>3869</v>
      </c>
      <c r="D2" s="80">
        <v>1.0</v>
      </c>
      <c r="E2" s="96">
        <v>20.0</v>
      </c>
      <c r="F2" s="96">
        <f t="shared" ref="F2:F54" si="1">MULTIPLY(D2, E2)</f>
        <v>20</v>
      </c>
      <c r="G2" s="80"/>
      <c r="I2" s="80">
        <f>Round(AVERAGE(H2:H1063), 2)</f>
        <v>302.56</v>
      </c>
      <c r="J2" s="123">
        <f>SUM(G2:G1063)</f>
        <v>210.89</v>
      </c>
      <c r="K2" s="52">
        <f>sum(D2:D1063)</f>
        <v>1084</v>
      </c>
    </row>
    <row r="3">
      <c r="B3" s="63" t="s">
        <v>3870</v>
      </c>
      <c r="C3" s="63" t="s">
        <v>46</v>
      </c>
      <c r="D3" s="80">
        <v>1.0</v>
      </c>
      <c r="E3" s="96">
        <v>24.99</v>
      </c>
      <c r="F3" s="96">
        <f t="shared" si="1"/>
        <v>24.99</v>
      </c>
      <c r="G3" s="80"/>
      <c r="I3" s="97" t="s">
        <v>44</v>
      </c>
      <c r="J3" s="105">
        <f>SUM(F2:F1063)</f>
        <v>9168.46</v>
      </c>
    </row>
    <row r="4">
      <c r="B4" s="63" t="s">
        <v>3871</v>
      </c>
      <c r="C4" s="63" t="s">
        <v>46</v>
      </c>
      <c r="D4" s="80">
        <v>1.0</v>
      </c>
      <c r="E4" s="96">
        <v>19.99</v>
      </c>
      <c r="F4" s="96">
        <f t="shared" si="1"/>
        <v>19.99</v>
      </c>
      <c r="G4" s="80"/>
      <c r="I4" s="52">
        <f>MAX(H2:H1063)</f>
        <v>1085.54</v>
      </c>
      <c r="J4" s="100">
        <f>SUM(H2:H1063)</f>
        <v>9379.35</v>
      </c>
    </row>
    <row r="5">
      <c r="B5" s="63" t="s">
        <v>3872</v>
      </c>
      <c r="C5" s="63" t="s">
        <v>46</v>
      </c>
      <c r="D5" s="80">
        <v>1.0</v>
      </c>
      <c r="E5" s="96">
        <v>19.99</v>
      </c>
      <c r="F5" s="96">
        <f t="shared" si="1"/>
        <v>19.99</v>
      </c>
      <c r="G5" s="80"/>
      <c r="H5" s="105">
        <f>sum(F2:F5)</f>
        <v>84.97</v>
      </c>
    </row>
    <row r="6">
      <c r="A6" s="101">
        <v>43893.0</v>
      </c>
      <c r="B6" s="63" t="s">
        <v>3873</v>
      </c>
      <c r="C6" s="63" t="s">
        <v>3874</v>
      </c>
      <c r="D6" s="80">
        <v>2.0</v>
      </c>
      <c r="E6" s="96">
        <v>49.99</v>
      </c>
      <c r="F6" s="96">
        <f t="shared" si="1"/>
        <v>99.98</v>
      </c>
      <c r="G6" s="80"/>
    </row>
    <row r="7">
      <c r="B7" s="63" t="s">
        <v>3875</v>
      </c>
      <c r="C7" s="63" t="s">
        <v>46</v>
      </c>
      <c r="D7" s="80">
        <v>5.0</v>
      </c>
      <c r="E7" s="96">
        <v>19.99</v>
      </c>
      <c r="F7" s="96">
        <f t="shared" si="1"/>
        <v>99.95</v>
      </c>
      <c r="G7" s="80"/>
    </row>
    <row r="8">
      <c r="B8" s="63" t="s">
        <v>3876</v>
      </c>
      <c r="C8" s="63" t="s">
        <v>730</v>
      </c>
      <c r="D8" s="80">
        <v>1.0</v>
      </c>
      <c r="E8" s="96">
        <v>19.99</v>
      </c>
      <c r="F8" s="96">
        <f t="shared" si="1"/>
        <v>19.99</v>
      </c>
      <c r="G8" s="80"/>
    </row>
    <row r="9">
      <c r="B9" s="63" t="s">
        <v>3877</v>
      </c>
      <c r="C9" s="63" t="s">
        <v>216</v>
      </c>
      <c r="D9" s="80">
        <v>1.0</v>
      </c>
      <c r="E9" s="96">
        <v>19.99</v>
      </c>
      <c r="F9" s="96">
        <f t="shared" si="1"/>
        <v>19.99</v>
      </c>
      <c r="G9" s="80"/>
    </row>
    <row r="10">
      <c r="B10" s="63" t="s">
        <v>3878</v>
      </c>
      <c r="C10" s="63" t="s">
        <v>216</v>
      </c>
      <c r="D10" s="80">
        <v>2.0</v>
      </c>
      <c r="E10" s="96">
        <v>4.0</v>
      </c>
      <c r="F10" s="96">
        <f t="shared" si="1"/>
        <v>8</v>
      </c>
      <c r="G10" s="80"/>
      <c r="H10" s="105">
        <f>SUM(F6:F10)</f>
        <v>247.91</v>
      </c>
    </row>
    <row r="11">
      <c r="A11" s="101">
        <v>43900.0</v>
      </c>
      <c r="B11" s="63" t="s">
        <v>3879</v>
      </c>
      <c r="C11" s="63" t="s">
        <v>46</v>
      </c>
      <c r="D11" s="80">
        <v>1.0</v>
      </c>
      <c r="E11" s="96">
        <v>5.99</v>
      </c>
      <c r="F11" s="96">
        <f t="shared" si="1"/>
        <v>5.99</v>
      </c>
      <c r="G11" s="124"/>
    </row>
    <row r="12">
      <c r="B12" s="63" t="s">
        <v>3880</v>
      </c>
      <c r="C12" s="63" t="s">
        <v>46</v>
      </c>
      <c r="D12" s="80">
        <v>1.0</v>
      </c>
      <c r="E12" s="96">
        <v>5.99</v>
      </c>
      <c r="F12" s="96">
        <f t="shared" si="1"/>
        <v>5.99</v>
      </c>
    </row>
    <row r="13">
      <c r="B13" s="63" t="s">
        <v>3881</v>
      </c>
      <c r="C13" s="63" t="s">
        <v>46</v>
      </c>
      <c r="D13" s="80">
        <v>1.0</v>
      </c>
      <c r="E13" s="96">
        <v>4.99</v>
      </c>
      <c r="F13" s="96">
        <f t="shared" si="1"/>
        <v>4.99</v>
      </c>
    </row>
    <row r="14">
      <c r="B14" s="63" t="s">
        <v>3882</v>
      </c>
      <c r="C14" s="63" t="s">
        <v>46</v>
      </c>
      <c r="D14" s="80">
        <v>1.0</v>
      </c>
      <c r="E14" s="96">
        <v>7.99</v>
      </c>
      <c r="F14" s="96">
        <f t="shared" si="1"/>
        <v>7.99</v>
      </c>
    </row>
    <row r="15">
      <c r="B15" s="63" t="s">
        <v>3883</v>
      </c>
      <c r="C15" s="63" t="s">
        <v>46</v>
      </c>
      <c r="D15" s="80">
        <v>1.0</v>
      </c>
      <c r="E15" s="96">
        <v>14.99</v>
      </c>
      <c r="F15" s="96">
        <f t="shared" si="1"/>
        <v>14.99</v>
      </c>
    </row>
    <row r="16">
      <c r="B16" s="63" t="s">
        <v>3884</v>
      </c>
      <c r="C16" s="63" t="s">
        <v>46</v>
      </c>
      <c r="D16" s="80">
        <v>1.0</v>
      </c>
      <c r="E16" s="96">
        <v>49.99</v>
      </c>
      <c r="F16" s="96">
        <f t="shared" si="1"/>
        <v>49.99</v>
      </c>
    </row>
    <row r="17">
      <c r="B17" s="63" t="s">
        <v>3885</v>
      </c>
      <c r="C17" s="63" t="s">
        <v>46</v>
      </c>
      <c r="D17" s="80">
        <v>1.0</v>
      </c>
      <c r="E17" s="96">
        <v>7.99</v>
      </c>
      <c r="F17" s="96">
        <f t="shared" si="1"/>
        <v>7.99</v>
      </c>
    </row>
    <row r="18">
      <c r="B18" s="63" t="s">
        <v>3886</v>
      </c>
      <c r="C18" s="63" t="s">
        <v>46</v>
      </c>
      <c r="D18" s="80">
        <v>1.0</v>
      </c>
      <c r="F18" s="80">
        <f t="shared" si="1"/>
        <v>0</v>
      </c>
    </row>
    <row r="19">
      <c r="B19" s="63" t="s">
        <v>3887</v>
      </c>
      <c r="C19" s="63" t="s">
        <v>46</v>
      </c>
      <c r="D19" s="80">
        <v>1.0</v>
      </c>
      <c r="E19" s="96">
        <v>4.99</v>
      </c>
      <c r="F19" s="96">
        <f t="shared" si="1"/>
        <v>4.99</v>
      </c>
    </row>
    <row r="20">
      <c r="B20" s="63" t="s">
        <v>3888</v>
      </c>
      <c r="C20" s="63" t="s">
        <v>1906</v>
      </c>
      <c r="D20" s="80">
        <v>1.0</v>
      </c>
      <c r="E20" s="96">
        <v>14.99</v>
      </c>
      <c r="F20" s="96">
        <f t="shared" si="1"/>
        <v>14.99</v>
      </c>
    </row>
    <row r="21">
      <c r="B21" s="63" t="s">
        <v>3889</v>
      </c>
      <c r="C21" s="63" t="s">
        <v>46</v>
      </c>
      <c r="D21" s="80">
        <v>1.0</v>
      </c>
      <c r="E21" s="96">
        <v>3.99</v>
      </c>
      <c r="F21" s="96">
        <f t="shared" si="1"/>
        <v>3.99</v>
      </c>
    </row>
    <row r="22">
      <c r="B22" s="63" t="s">
        <v>3890</v>
      </c>
      <c r="C22" s="63" t="s">
        <v>46</v>
      </c>
      <c r="D22" s="80">
        <v>1.0</v>
      </c>
      <c r="E22" s="96">
        <v>5.99</v>
      </c>
      <c r="F22" s="96">
        <f t="shared" si="1"/>
        <v>5.99</v>
      </c>
    </row>
    <row r="23">
      <c r="B23" s="63" t="s">
        <v>3891</v>
      </c>
      <c r="C23" s="63" t="s">
        <v>46</v>
      </c>
      <c r="D23" s="80">
        <v>1.0</v>
      </c>
      <c r="E23" s="96">
        <v>12.99</v>
      </c>
      <c r="F23" s="96">
        <f t="shared" si="1"/>
        <v>12.99</v>
      </c>
    </row>
    <row r="24">
      <c r="B24" s="63" t="s">
        <v>3892</v>
      </c>
      <c r="C24" s="63" t="s">
        <v>46</v>
      </c>
      <c r="D24" s="80">
        <v>1.0</v>
      </c>
      <c r="F24" s="80">
        <f t="shared" si="1"/>
        <v>0</v>
      </c>
    </row>
    <row r="25">
      <c r="B25" s="63" t="s">
        <v>3893</v>
      </c>
      <c r="C25" s="63" t="s">
        <v>46</v>
      </c>
      <c r="D25" s="80">
        <v>1.0</v>
      </c>
      <c r="E25" s="96">
        <v>5.99</v>
      </c>
      <c r="F25" s="96">
        <f t="shared" si="1"/>
        <v>5.99</v>
      </c>
    </row>
    <row r="26">
      <c r="B26" s="63" t="s">
        <v>3894</v>
      </c>
      <c r="C26" s="63" t="s">
        <v>46</v>
      </c>
      <c r="D26" s="80">
        <v>1.0</v>
      </c>
      <c r="F26" s="80">
        <f t="shared" si="1"/>
        <v>0</v>
      </c>
    </row>
    <row r="27">
      <c r="B27" s="63" t="s">
        <v>3895</v>
      </c>
      <c r="C27" s="63" t="s">
        <v>46</v>
      </c>
      <c r="D27" s="80">
        <v>1.0</v>
      </c>
      <c r="E27" s="96">
        <v>5.99</v>
      </c>
      <c r="F27" s="96">
        <f t="shared" si="1"/>
        <v>5.99</v>
      </c>
    </row>
    <row r="28">
      <c r="B28" s="63" t="s">
        <v>3896</v>
      </c>
      <c r="C28" s="63" t="s">
        <v>46</v>
      </c>
      <c r="D28" s="80">
        <v>1.0</v>
      </c>
      <c r="F28" s="80">
        <f t="shared" si="1"/>
        <v>0</v>
      </c>
    </row>
    <row r="29">
      <c r="B29" s="63" t="s">
        <v>3897</v>
      </c>
      <c r="C29" s="63" t="s">
        <v>46</v>
      </c>
      <c r="D29" s="80">
        <v>1.0</v>
      </c>
      <c r="F29" s="80">
        <f t="shared" si="1"/>
        <v>0</v>
      </c>
    </row>
    <row r="30">
      <c r="B30" s="63" t="s">
        <v>3898</v>
      </c>
      <c r="C30" s="63" t="s">
        <v>46</v>
      </c>
      <c r="D30" s="80">
        <v>1.0</v>
      </c>
      <c r="E30" s="96">
        <v>3.99</v>
      </c>
      <c r="F30" s="96">
        <f t="shared" si="1"/>
        <v>3.99</v>
      </c>
    </row>
    <row r="31">
      <c r="B31" s="63" t="s">
        <v>3899</v>
      </c>
      <c r="C31" s="63" t="s">
        <v>46</v>
      </c>
      <c r="D31" s="80">
        <v>1.0</v>
      </c>
      <c r="E31" s="96">
        <v>5.99</v>
      </c>
      <c r="F31" s="96">
        <f t="shared" si="1"/>
        <v>5.99</v>
      </c>
    </row>
    <row r="32">
      <c r="B32" s="63" t="s">
        <v>3900</v>
      </c>
      <c r="C32" s="63" t="s">
        <v>41</v>
      </c>
      <c r="D32" s="80">
        <v>1.0</v>
      </c>
      <c r="F32" s="80">
        <f t="shared" si="1"/>
        <v>0</v>
      </c>
      <c r="H32" s="105">
        <f>sum(F11:F32)</f>
        <v>162.84</v>
      </c>
    </row>
    <row r="33">
      <c r="A33" s="101">
        <v>44055.0</v>
      </c>
      <c r="B33" s="63" t="s">
        <v>3901</v>
      </c>
      <c r="C33" s="63" t="s">
        <v>3902</v>
      </c>
      <c r="D33" s="80">
        <v>2.0</v>
      </c>
      <c r="E33" s="96">
        <v>6.99</v>
      </c>
      <c r="F33" s="96">
        <f t="shared" si="1"/>
        <v>13.98</v>
      </c>
    </row>
    <row r="34">
      <c r="B34" s="63" t="s">
        <v>3903</v>
      </c>
      <c r="C34" s="79"/>
      <c r="D34" s="80">
        <v>1.0</v>
      </c>
      <c r="E34" s="96">
        <v>6.99</v>
      </c>
      <c r="F34" s="96">
        <f t="shared" si="1"/>
        <v>6.99</v>
      </c>
    </row>
    <row r="35">
      <c r="B35" s="63" t="s">
        <v>3904</v>
      </c>
      <c r="C35" s="79"/>
      <c r="D35" s="80">
        <v>1.0</v>
      </c>
      <c r="E35" s="96">
        <v>3.99</v>
      </c>
      <c r="F35" s="96">
        <f t="shared" si="1"/>
        <v>3.99</v>
      </c>
    </row>
    <row r="36">
      <c r="B36" s="63" t="s">
        <v>3905</v>
      </c>
      <c r="C36" s="79"/>
      <c r="D36" s="80">
        <v>1.0</v>
      </c>
      <c r="E36" s="96">
        <v>3.99</v>
      </c>
      <c r="F36" s="96">
        <f t="shared" si="1"/>
        <v>3.99</v>
      </c>
    </row>
    <row r="37">
      <c r="B37" s="63" t="s">
        <v>3906</v>
      </c>
      <c r="C37" s="79"/>
      <c r="D37" s="80">
        <v>1.0</v>
      </c>
      <c r="E37" s="96">
        <v>7.99</v>
      </c>
      <c r="F37" s="96">
        <f t="shared" si="1"/>
        <v>7.99</v>
      </c>
    </row>
    <row r="38">
      <c r="B38" s="63" t="s">
        <v>3907</v>
      </c>
      <c r="C38" s="79"/>
      <c r="D38" s="80">
        <v>7.0</v>
      </c>
      <c r="E38" s="96">
        <v>5.99</v>
      </c>
      <c r="F38" s="96">
        <f t="shared" si="1"/>
        <v>41.93</v>
      </c>
    </row>
    <row r="39">
      <c r="B39" s="63" t="s">
        <v>3908</v>
      </c>
      <c r="C39" s="79"/>
      <c r="D39" s="80">
        <v>1.0</v>
      </c>
      <c r="E39" s="96">
        <v>3.99</v>
      </c>
      <c r="F39" s="96">
        <f t="shared" si="1"/>
        <v>3.99</v>
      </c>
    </row>
    <row r="40">
      <c r="B40" s="63" t="s">
        <v>3909</v>
      </c>
      <c r="C40" s="79"/>
      <c r="D40" s="80">
        <v>1.0</v>
      </c>
      <c r="E40" s="96">
        <v>6.0</v>
      </c>
      <c r="F40" s="96">
        <f t="shared" si="1"/>
        <v>6</v>
      </c>
    </row>
    <row r="41">
      <c r="B41" s="63" t="s">
        <v>3910</v>
      </c>
      <c r="C41" s="79"/>
      <c r="D41" s="80">
        <v>1.0</v>
      </c>
      <c r="E41" s="96">
        <v>5.99</v>
      </c>
      <c r="F41" s="96">
        <f t="shared" si="1"/>
        <v>5.99</v>
      </c>
    </row>
    <row r="42">
      <c r="B42" s="63" t="s">
        <v>3911</v>
      </c>
      <c r="C42" s="79"/>
      <c r="D42" s="80">
        <v>1.0</v>
      </c>
      <c r="E42" s="96">
        <v>4.99</v>
      </c>
      <c r="F42" s="96">
        <f t="shared" si="1"/>
        <v>4.99</v>
      </c>
    </row>
    <row r="43">
      <c r="B43" s="63" t="s">
        <v>3912</v>
      </c>
      <c r="C43" s="79"/>
      <c r="D43" s="80">
        <v>1.0</v>
      </c>
      <c r="E43" s="96">
        <v>4.99</v>
      </c>
      <c r="F43" s="96">
        <f t="shared" si="1"/>
        <v>4.99</v>
      </c>
    </row>
    <row r="44">
      <c r="B44" s="63" t="s">
        <v>3913</v>
      </c>
      <c r="C44" s="79"/>
      <c r="D44" s="80">
        <v>5.0</v>
      </c>
      <c r="E44" s="96">
        <v>2.99</v>
      </c>
      <c r="F44" s="96">
        <f t="shared" si="1"/>
        <v>14.95</v>
      </c>
    </row>
    <row r="45">
      <c r="B45" s="63" t="s">
        <v>3914</v>
      </c>
      <c r="C45" s="79"/>
      <c r="D45" s="80">
        <v>1.0</v>
      </c>
      <c r="E45" s="96">
        <v>2.99</v>
      </c>
      <c r="F45" s="96">
        <f t="shared" si="1"/>
        <v>2.99</v>
      </c>
    </row>
    <row r="46">
      <c r="B46" s="63" t="s">
        <v>3915</v>
      </c>
      <c r="C46" s="79"/>
      <c r="D46" s="80">
        <v>1.0</v>
      </c>
      <c r="E46" s="96">
        <v>3.99</v>
      </c>
      <c r="F46" s="96">
        <f t="shared" si="1"/>
        <v>3.99</v>
      </c>
    </row>
    <row r="47">
      <c r="B47" s="63" t="s">
        <v>3916</v>
      </c>
      <c r="C47" s="79"/>
      <c r="D47" s="80">
        <v>1.0</v>
      </c>
      <c r="E47" s="96">
        <v>6.0</v>
      </c>
      <c r="F47" s="96">
        <f t="shared" si="1"/>
        <v>6</v>
      </c>
    </row>
    <row r="48">
      <c r="B48" s="63" t="s">
        <v>3917</v>
      </c>
      <c r="C48" s="79"/>
      <c r="D48" s="80">
        <v>1.0</v>
      </c>
      <c r="E48" s="96">
        <v>5.99</v>
      </c>
      <c r="F48" s="96">
        <f t="shared" si="1"/>
        <v>5.99</v>
      </c>
    </row>
    <row r="49">
      <c r="B49" s="63" t="s">
        <v>3918</v>
      </c>
      <c r="C49" s="79"/>
      <c r="D49" s="80">
        <v>1.0</v>
      </c>
      <c r="E49" s="96">
        <v>4.99</v>
      </c>
      <c r="F49" s="96">
        <f t="shared" si="1"/>
        <v>4.99</v>
      </c>
    </row>
    <row r="50">
      <c r="B50" s="63" t="s">
        <v>3919</v>
      </c>
      <c r="C50" s="79"/>
      <c r="D50" s="80">
        <v>1.0</v>
      </c>
      <c r="E50" s="96">
        <v>9.99</v>
      </c>
      <c r="F50" s="96">
        <f t="shared" si="1"/>
        <v>9.99</v>
      </c>
    </row>
    <row r="51">
      <c r="B51" s="63" t="s">
        <v>3920</v>
      </c>
      <c r="C51" s="79"/>
      <c r="D51" s="80">
        <v>1.0</v>
      </c>
      <c r="E51" s="96">
        <v>3.99</v>
      </c>
      <c r="F51" s="96">
        <f t="shared" si="1"/>
        <v>3.99</v>
      </c>
    </row>
    <row r="52">
      <c r="B52" s="63" t="s">
        <v>3921</v>
      </c>
      <c r="C52" s="79"/>
      <c r="D52" s="80">
        <v>1.0</v>
      </c>
      <c r="E52" s="96">
        <v>6.99</v>
      </c>
      <c r="F52" s="96">
        <f t="shared" si="1"/>
        <v>6.99</v>
      </c>
    </row>
    <row r="53">
      <c r="B53" s="63" t="s">
        <v>3922</v>
      </c>
      <c r="C53" s="79"/>
      <c r="D53" s="80">
        <v>1.0</v>
      </c>
      <c r="E53" s="96">
        <v>6.0</v>
      </c>
      <c r="F53" s="96">
        <f t="shared" si="1"/>
        <v>6</v>
      </c>
    </row>
    <row r="54">
      <c r="B54" s="63" t="s">
        <v>3923</v>
      </c>
      <c r="C54" s="79"/>
      <c r="D54" s="80">
        <v>1.0</v>
      </c>
      <c r="E54" s="96">
        <v>3.99</v>
      </c>
      <c r="F54" s="96">
        <f t="shared" si="1"/>
        <v>3.99</v>
      </c>
    </row>
    <row r="55">
      <c r="B55" s="63" t="s">
        <v>3924</v>
      </c>
      <c r="C55" s="79"/>
      <c r="D55" s="80">
        <v>1.0</v>
      </c>
    </row>
    <row r="56">
      <c r="B56" s="63" t="s">
        <v>3925</v>
      </c>
      <c r="C56" s="79"/>
      <c r="D56" s="80">
        <v>1.0</v>
      </c>
      <c r="E56" s="96">
        <v>19.99</v>
      </c>
      <c r="F56" s="96">
        <f t="shared" ref="F56:F59" si="2">MULTIPLY(D56, E56)</f>
        <v>19.99</v>
      </c>
      <c r="H56" s="105">
        <f>sum(F33:F56)</f>
        <v>194.69</v>
      </c>
    </row>
    <row r="57">
      <c r="A57" s="101">
        <v>44056.0</v>
      </c>
      <c r="B57" s="63" t="s">
        <v>3926</v>
      </c>
      <c r="C57" s="79"/>
      <c r="D57" s="80">
        <v>1.0</v>
      </c>
      <c r="E57" s="96">
        <v>9.99</v>
      </c>
      <c r="F57" s="96">
        <f t="shared" si="2"/>
        <v>9.99</v>
      </c>
    </row>
    <row r="58">
      <c r="B58" s="63" t="s">
        <v>3927</v>
      </c>
      <c r="C58" s="63" t="s">
        <v>3928</v>
      </c>
      <c r="D58" s="80">
        <v>2.0</v>
      </c>
      <c r="E58" s="96">
        <v>19.99</v>
      </c>
      <c r="F58" s="96">
        <f t="shared" si="2"/>
        <v>39.98</v>
      </c>
    </row>
    <row r="59">
      <c r="B59" s="63" t="s">
        <v>3929</v>
      </c>
      <c r="C59" s="79"/>
      <c r="D59" s="80">
        <v>1.0</v>
      </c>
      <c r="E59" s="96">
        <v>7.99</v>
      </c>
      <c r="F59" s="96">
        <f t="shared" si="2"/>
        <v>7.99</v>
      </c>
    </row>
    <row r="60">
      <c r="B60" s="63" t="s">
        <v>3930</v>
      </c>
      <c r="C60" s="63" t="s">
        <v>3931</v>
      </c>
      <c r="D60" s="80">
        <v>1.0</v>
      </c>
    </row>
    <row r="61">
      <c r="B61" s="63" t="s">
        <v>3932</v>
      </c>
      <c r="C61" s="79"/>
      <c r="D61" s="80">
        <v>1.0</v>
      </c>
      <c r="E61" s="96">
        <v>3.49</v>
      </c>
      <c r="F61" s="96">
        <f t="shared" ref="F61:F67" si="3">MULTIPLY(D61, E61)</f>
        <v>3.49</v>
      </c>
    </row>
    <row r="62">
      <c r="B62" s="63" t="s">
        <v>3933</v>
      </c>
      <c r="C62" s="79"/>
      <c r="D62" s="80">
        <v>1.0</v>
      </c>
      <c r="E62" s="96">
        <v>7.99</v>
      </c>
      <c r="F62" s="96">
        <f t="shared" si="3"/>
        <v>7.99</v>
      </c>
    </row>
    <row r="63">
      <c r="B63" s="63" t="s">
        <v>3934</v>
      </c>
      <c r="C63" s="79"/>
      <c r="D63" s="80">
        <v>1.0</v>
      </c>
      <c r="E63" s="96">
        <v>24.99</v>
      </c>
      <c r="F63" s="96">
        <f t="shared" si="3"/>
        <v>24.99</v>
      </c>
    </row>
    <row r="64">
      <c r="B64" s="63" t="s">
        <v>3935</v>
      </c>
      <c r="C64" s="63" t="s">
        <v>3936</v>
      </c>
      <c r="D64" s="80">
        <v>1.0</v>
      </c>
      <c r="E64" s="96">
        <v>8.99</v>
      </c>
      <c r="F64" s="96">
        <f t="shared" si="3"/>
        <v>8.99</v>
      </c>
    </row>
    <row r="65">
      <c r="B65" s="63" t="s">
        <v>3937</v>
      </c>
      <c r="C65" s="63" t="s">
        <v>46</v>
      </c>
      <c r="D65" s="80">
        <v>1.0</v>
      </c>
      <c r="E65" s="96">
        <v>10.99</v>
      </c>
      <c r="F65" s="96">
        <f t="shared" si="3"/>
        <v>10.99</v>
      </c>
    </row>
    <row r="66">
      <c r="B66" s="63" t="s">
        <v>3938</v>
      </c>
      <c r="C66" s="63" t="s">
        <v>3939</v>
      </c>
      <c r="D66" s="80">
        <v>2.0</v>
      </c>
      <c r="E66" s="96">
        <v>24.99</v>
      </c>
      <c r="F66" s="96">
        <f t="shared" si="3"/>
        <v>49.98</v>
      </c>
    </row>
    <row r="67">
      <c r="B67" s="63" t="s">
        <v>3940</v>
      </c>
      <c r="C67" s="63" t="s">
        <v>3941</v>
      </c>
      <c r="D67" s="80">
        <v>1.0</v>
      </c>
      <c r="E67" s="96">
        <v>6.99</v>
      </c>
      <c r="F67" s="96">
        <f t="shared" si="3"/>
        <v>6.99</v>
      </c>
    </row>
    <row r="68">
      <c r="B68" s="63" t="s">
        <v>3942</v>
      </c>
      <c r="C68" s="79"/>
      <c r="D68" s="80">
        <v>1.0</v>
      </c>
    </row>
    <row r="69">
      <c r="B69" s="63" t="s">
        <v>3943</v>
      </c>
      <c r="C69" s="79"/>
      <c r="D69" s="80">
        <v>1.0</v>
      </c>
    </row>
    <row r="70">
      <c r="B70" s="63" t="s">
        <v>3944</v>
      </c>
      <c r="C70" s="79"/>
      <c r="D70" s="80">
        <v>1.0</v>
      </c>
      <c r="E70" s="96">
        <v>4.99</v>
      </c>
      <c r="F70" s="96">
        <f t="shared" ref="F70:F72" si="4">MULTIPLY(D70, E70)</f>
        <v>4.99</v>
      </c>
    </row>
    <row r="71">
      <c r="B71" s="63" t="s">
        <v>3945</v>
      </c>
      <c r="C71" s="63" t="s">
        <v>46</v>
      </c>
      <c r="D71" s="80">
        <v>3.0</v>
      </c>
      <c r="E71" s="96">
        <v>7.99</v>
      </c>
      <c r="F71" s="96">
        <f t="shared" si="4"/>
        <v>23.97</v>
      </c>
    </row>
    <row r="72">
      <c r="B72" s="63" t="s">
        <v>3946</v>
      </c>
      <c r="C72" s="63" t="s">
        <v>46</v>
      </c>
      <c r="D72" s="80">
        <v>2.0</v>
      </c>
      <c r="E72" s="96">
        <v>12.99</v>
      </c>
      <c r="F72" s="96">
        <f t="shared" si="4"/>
        <v>25.98</v>
      </c>
    </row>
    <row r="73">
      <c r="B73" s="63" t="s">
        <v>3947</v>
      </c>
      <c r="C73" s="63" t="s">
        <v>126</v>
      </c>
      <c r="D73" s="80">
        <v>1.0</v>
      </c>
      <c r="H73" s="105">
        <f>sum(F57:F73)</f>
        <v>226.32</v>
      </c>
    </row>
    <row r="74">
      <c r="A74" s="101">
        <v>44087.0</v>
      </c>
      <c r="B74" s="63" t="s">
        <v>3948</v>
      </c>
      <c r="C74" s="63" t="s">
        <v>126</v>
      </c>
      <c r="D74" s="80">
        <v>1.0</v>
      </c>
      <c r="E74" s="96">
        <v>12.99</v>
      </c>
      <c r="F74" s="96">
        <f t="shared" ref="F74:F79" si="5">MULTIPLY(D74, E74)</f>
        <v>12.99</v>
      </c>
      <c r="H74" s="105">
        <f>F74</f>
        <v>12.99</v>
      </c>
    </row>
    <row r="75">
      <c r="A75" s="101">
        <v>44089.0</v>
      </c>
      <c r="B75" s="63" t="s">
        <v>3949</v>
      </c>
      <c r="C75" s="79"/>
      <c r="D75" s="80">
        <v>1.0</v>
      </c>
      <c r="E75" s="96">
        <v>7.99</v>
      </c>
      <c r="F75" s="96">
        <f t="shared" si="5"/>
        <v>7.99</v>
      </c>
    </row>
    <row r="76">
      <c r="B76" s="63" t="s">
        <v>3950</v>
      </c>
      <c r="C76" s="79"/>
      <c r="D76" s="80">
        <v>1.0</v>
      </c>
      <c r="E76" s="96">
        <v>9.99</v>
      </c>
      <c r="F76" s="96">
        <f t="shared" si="5"/>
        <v>9.99</v>
      </c>
    </row>
    <row r="77">
      <c r="B77" s="63" t="s">
        <v>3951</v>
      </c>
      <c r="C77" s="79"/>
      <c r="D77" s="80">
        <v>1.0</v>
      </c>
      <c r="E77" s="96">
        <v>59.99</v>
      </c>
      <c r="F77" s="96">
        <f t="shared" si="5"/>
        <v>59.99</v>
      </c>
    </row>
    <row r="78">
      <c r="B78" s="63" t="s">
        <v>3952</v>
      </c>
      <c r="C78" s="79"/>
      <c r="D78" s="80">
        <v>1.0</v>
      </c>
      <c r="E78" s="96">
        <v>3.99</v>
      </c>
      <c r="F78" s="96">
        <f t="shared" si="5"/>
        <v>3.99</v>
      </c>
    </row>
    <row r="79">
      <c r="B79" s="63" t="s">
        <v>3953</v>
      </c>
      <c r="C79" s="79"/>
      <c r="D79" s="80">
        <v>1.0</v>
      </c>
      <c r="E79" s="96">
        <v>12.99</v>
      </c>
      <c r="F79" s="96">
        <f t="shared" si="5"/>
        <v>12.99</v>
      </c>
    </row>
    <row r="80">
      <c r="B80" s="63" t="s">
        <v>671</v>
      </c>
      <c r="C80" s="79"/>
    </row>
    <row r="81">
      <c r="B81" s="63" t="s">
        <v>3954</v>
      </c>
      <c r="C81" s="79"/>
      <c r="D81" s="80">
        <v>1.0</v>
      </c>
      <c r="E81" s="96">
        <v>9.99</v>
      </c>
      <c r="F81" s="96">
        <f t="shared" ref="F81:F87" si="6">MULTIPLY(D81, E81)</f>
        <v>9.99</v>
      </c>
    </row>
    <row r="82">
      <c r="B82" s="63" t="s">
        <v>3955</v>
      </c>
      <c r="C82" s="79"/>
      <c r="D82" s="80">
        <v>1.0</v>
      </c>
      <c r="E82" s="96">
        <v>9.99</v>
      </c>
      <c r="F82" s="96">
        <f t="shared" si="6"/>
        <v>9.99</v>
      </c>
    </row>
    <row r="83">
      <c r="B83" s="63" t="s">
        <v>3956</v>
      </c>
      <c r="C83" s="79"/>
      <c r="D83" s="80">
        <v>1.0</v>
      </c>
      <c r="E83" s="96">
        <v>2.99</v>
      </c>
      <c r="F83" s="96">
        <f t="shared" si="6"/>
        <v>2.99</v>
      </c>
    </row>
    <row r="84">
      <c r="B84" s="63" t="s">
        <v>3957</v>
      </c>
      <c r="C84" s="79"/>
      <c r="D84" s="80">
        <v>1.0</v>
      </c>
      <c r="E84" s="96">
        <v>9.99</v>
      </c>
      <c r="F84" s="96">
        <f t="shared" si="6"/>
        <v>9.99</v>
      </c>
    </row>
    <row r="85">
      <c r="B85" s="63" t="s">
        <v>3958</v>
      </c>
      <c r="C85" s="79"/>
      <c r="D85" s="80">
        <v>1.0</v>
      </c>
      <c r="E85" s="96">
        <v>4.99</v>
      </c>
      <c r="F85" s="96">
        <f t="shared" si="6"/>
        <v>4.99</v>
      </c>
    </row>
    <row r="86">
      <c r="B86" s="63" t="s">
        <v>3959</v>
      </c>
      <c r="C86" s="79"/>
      <c r="D86" s="80">
        <v>1.0</v>
      </c>
      <c r="E86" s="96">
        <v>12.0</v>
      </c>
      <c r="F86" s="96">
        <f t="shared" si="6"/>
        <v>12</v>
      </c>
    </row>
    <row r="87">
      <c r="B87" s="63" t="s">
        <v>3960</v>
      </c>
      <c r="C87" s="79"/>
      <c r="D87" s="80">
        <v>1.0</v>
      </c>
      <c r="E87" s="96">
        <v>5.99</v>
      </c>
      <c r="F87" s="96">
        <f t="shared" si="6"/>
        <v>5.99</v>
      </c>
    </row>
    <row r="88">
      <c r="B88" s="63" t="s">
        <v>3961</v>
      </c>
      <c r="C88" s="63" t="s">
        <v>3962</v>
      </c>
      <c r="D88" s="80">
        <v>1.0</v>
      </c>
    </row>
    <row r="89">
      <c r="B89" s="63" t="s">
        <v>3963</v>
      </c>
      <c r="C89" s="79"/>
      <c r="D89" s="80">
        <v>1.0</v>
      </c>
      <c r="E89" s="96">
        <v>14.99</v>
      </c>
      <c r="F89" s="96">
        <f t="shared" ref="F89:F91" si="7">MULTIPLY(D89, E89)</f>
        <v>14.99</v>
      </c>
    </row>
    <row r="90">
      <c r="B90" s="63" t="s">
        <v>3964</v>
      </c>
      <c r="C90" s="79"/>
      <c r="D90" s="80">
        <v>1.0</v>
      </c>
      <c r="E90" s="96">
        <v>2.99</v>
      </c>
      <c r="F90" s="96">
        <f t="shared" si="7"/>
        <v>2.99</v>
      </c>
    </row>
    <row r="91">
      <c r="B91" s="63" t="s">
        <v>3965</v>
      </c>
      <c r="C91" s="79"/>
      <c r="D91" s="80">
        <v>1.0</v>
      </c>
      <c r="E91" s="96">
        <v>49.99</v>
      </c>
      <c r="F91" s="96">
        <f t="shared" si="7"/>
        <v>49.99</v>
      </c>
    </row>
    <row r="92">
      <c r="B92" s="63" t="s">
        <v>3966</v>
      </c>
      <c r="C92" s="79"/>
      <c r="D92" s="80">
        <v>1.0</v>
      </c>
    </row>
    <row r="93">
      <c r="B93" s="63" t="s">
        <v>3967</v>
      </c>
      <c r="C93" s="79"/>
      <c r="D93" s="80">
        <v>1.0</v>
      </c>
      <c r="E93" s="96">
        <v>30.99</v>
      </c>
      <c r="F93" s="96">
        <f t="shared" ref="F93:F94" si="8">MULTIPLY(D93, E93)</f>
        <v>30.99</v>
      </c>
      <c r="H93" s="105">
        <f>sum(F75:F93)</f>
        <v>249.85</v>
      </c>
    </row>
    <row r="94">
      <c r="A94" s="101">
        <v>44105.0</v>
      </c>
      <c r="B94" s="63" t="s">
        <v>3968</v>
      </c>
      <c r="C94" s="79"/>
      <c r="D94" s="80">
        <v>1.0</v>
      </c>
      <c r="E94" s="96">
        <v>19.99</v>
      </c>
      <c r="F94" s="96">
        <f t="shared" si="8"/>
        <v>19.99</v>
      </c>
    </row>
    <row r="95">
      <c r="B95" s="63" t="s">
        <v>3969</v>
      </c>
      <c r="C95" s="79"/>
      <c r="D95" s="80">
        <v>1.0</v>
      </c>
    </row>
    <row r="96">
      <c r="B96" s="63" t="s">
        <v>3970</v>
      </c>
      <c r="C96" s="79"/>
      <c r="D96" s="80">
        <v>1.0</v>
      </c>
    </row>
    <row r="97">
      <c r="B97" s="63" t="s">
        <v>3971</v>
      </c>
      <c r="C97" s="79"/>
      <c r="D97" s="80">
        <v>1.0</v>
      </c>
    </row>
    <row r="98">
      <c r="B98" s="63" t="s">
        <v>3972</v>
      </c>
      <c r="C98" s="63" t="s">
        <v>2375</v>
      </c>
      <c r="D98" s="80">
        <v>1.0</v>
      </c>
      <c r="E98" s="96">
        <v>7.99</v>
      </c>
      <c r="F98" s="96">
        <f t="shared" ref="F98:F107" si="9">MULTIPLY(D98, E98)</f>
        <v>7.99</v>
      </c>
    </row>
    <row r="99">
      <c r="B99" s="63" t="s">
        <v>3973</v>
      </c>
      <c r="C99" s="79"/>
      <c r="D99" s="80">
        <v>1.0</v>
      </c>
      <c r="E99" s="96">
        <v>5.99</v>
      </c>
      <c r="F99" s="96">
        <f t="shared" si="9"/>
        <v>5.99</v>
      </c>
    </row>
    <row r="100">
      <c r="B100" s="63" t="s">
        <v>1192</v>
      </c>
      <c r="C100" s="79"/>
      <c r="D100" s="80">
        <v>1.0</v>
      </c>
      <c r="E100" s="96">
        <v>9.99</v>
      </c>
      <c r="F100" s="96">
        <f t="shared" si="9"/>
        <v>9.99</v>
      </c>
    </row>
    <row r="101">
      <c r="B101" s="63" t="s">
        <v>3974</v>
      </c>
      <c r="C101" s="63" t="s">
        <v>3939</v>
      </c>
      <c r="D101" s="80">
        <v>1.0</v>
      </c>
      <c r="E101" s="96">
        <v>12.99</v>
      </c>
      <c r="F101" s="96">
        <f t="shared" si="9"/>
        <v>12.99</v>
      </c>
      <c r="H101" s="105">
        <f>sum(F94:F101)</f>
        <v>56.95</v>
      </c>
    </row>
    <row r="102">
      <c r="A102" s="101">
        <v>44112.0</v>
      </c>
      <c r="B102" s="63" t="s">
        <v>3975</v>
      </c>
      <c r="C102" s="79"/>
      <c r="D102" s="80">
        <v>1.0</v>
      </c>
      <c r="E102" s="96">
        <v>39.99</v>
      </c>
      <c r="F102" s="96">
        <f t="shared" si="9"/>
        <v>39.99</v>
      </c>
    </row>
    <row r="103">
      <c r="B103" s="63" t="s">
        <v>3976</v>
      </c>
      <c r="C103" s="79"/>
      <c r="D103" s="80">
        <v>1.0</v>
      </c>
      <c r="E103" s="96">
        <v>14.99</v>
      </c>
      <c r="F103" s="96">
        <f t="shared" si="9"/>
        <v>14.99</v>
      </c>
    </row>
    <row r="104">
      <c r="B104" s="63" t="s">
        <v>3977</v>
      </c>
      <c r="C104" s="79"/>
      <c r="D104" s="80">
        <v>1.0</v>
      </c>
      <c r="E104" s="96">
        <v>14.99</v>
      </c>
      <c r="F104" s="96">
        <f t="shared" si="9"/>
        <v>14.99</v>
      </c>
    </row>
    <row r="105">
      <c r="B105" s="63" t="s">
        <v>3978</v>
      </c>
      <c r="C105" s="79"/>
      <c r="D105" s="80">
        <v>1.0</v>
      </c>
      <c r="E105" s="96">
        <v>12.99</v>
      </c>
      <c r="F105" s="96">
        <f t="shared" si="9"/>
        <v>12.99</v>
      </c>
    </row>
    <row r="106">
      <c r="B106" s="63" t="s">
        <v>3979</v>
      </c>
      <c r="C106" s="79"/>
      <c r="D106" s="80">
        <v>1.0</v>
      </c>
      <c r="E106" s="96">
        <v>19.99</v>
      </c>
      <c r="F106" s="96">
        <f t="shared" si="9"/>
        <v>19.99</v>
      </c>
    </row>
    <row r="107">
      <c r="B107" s="63" t="s">
        <v>3980</v>
      </c>
      <c r="C107" s="79"/>
      <c r="D107" s="80">
        <v>1.0</v>
      </c>
      <c r="E107" s="96">
        <v>15.0</v>
      </c>
      <c r="F107" s="96">
        <f t="shared" si="9"/>
        <v>15</v>
      </c>
    </row>
    <row r="108">
      <c r="B108" s="63" t="s">
        <v>3981</v>
      </c>
      <c r="C108" s="79"/>
      <c r="D108" s="80">
        <v>1.0</v>
      </c>
      <c r="H108" s="105">
        <f>sum(F102:F108)</f>
        <v>117.95</v>
      </c>
    </row>
    <row r="109">
      <c r="A109" s="101">
        <v>44117.0</v>
      </c>
      <c r="B109" s="63" t="s">
        <v>3982</v>
      </c>
      <c r="C109" s="79"/>
      <c r="D109" s="80">
        <v>2.0</v>
      </c>
      <c r="E109" s="96">
        <v>16.99</v>
      </c>
      <c r="F109" s="96">
        <f t="shared" ref="F109:F144" si="10">MULTIPLY(D109, E109)</f>
        <v>33.98</v>
      </c>
    </row>
    <row r="110">
      <c r="B110" s="63" t="s">
        <v>3983</v>
      </c>
      <c r="C110" s="79"/>
      <c r="D110" s="80">
        <v>1.0</v>
      </c>
      <c r="E110" s="96">
        <v>9.99</v>
      </c>
      <c r="F110" s="96">
        <f t="shared" si="10"/>
        <v>9.99</v>
      </c>
    </row>
    <row r="111">
      <c r="B111" s="63" t="s">
        <v>3984</v>
      </c>
      <c r="C111" s="79"/>
      <c r="D111" s="80">
        <v>1.0</v>
      </c>
      <c r="E111" s="96">
        <v>7.99</v>
      </c>
      <c r="F111" s="96">
        <f t="shared" si="10"/>
        <v>7.99</v>
      </c>
    </row>
    <row r="112">
      <c r="B112" s="63" t="s">
        <v>3985</v>
      </c>
      <c r="C112" s="79"/>
      <c r="D112" s="80">
        <v>1.0</v>
      </c>
      <c r="E112" s="96">
        <v>7.99</v>
      </c>
      <c r="F112" s="96">
        <f t="shared" si="10"/>
        <v>7.99</v>
      </c>
    </row>
    <row r="113">
      <c r="B113" s="63" t="s">
        <v>3986</v>
      </c>
      <c r="C113" s="79"/>
      <c r="D113" s="80">
        <v>1.0</v>
      </c>
      <c r="E113" s="96">
        <v>6.99</v>
      </c>
      <c r="F113" s="96">
        <f t="shared" si="10"/>
        <v>6.99</v>
      </c>
    </row>
    <row r="114">
      <c r="B114" s="63" t="s">
        <v>3987</v>
      </c>
      <c r="C114" s="79"/>
      <c r="D114" s="80">
        <v>1.0</v>
      </c>
      <c r="E114" s="96">
        <v>6.99</v>
      </c>
      <c r="F114" s="96">
        <f t="shared" si="10"/>
        <v>6.99</v>
      </c>
    </row>
    <row r="115">
      <c r="B115" s="63" t="s">
        <v>3988</v>
      </c>
      <c r="C115" s="79"/>
      <c r="D115" s="80">
        <v>1.0</v>
      </c>
      <c r="E115" s="96">
        <v>7.99</v>
      </c>
      <c r="F115" s="96">
        <f t="shared" si="10"/>
        <v>7.99</v>
      </c>
    </row>
    <row r="116">
      <c r="B116" s="63" t="s">
        <v>3989</v>
      </c>
      <c r="C116" s="79"/>
      <c r="D116" s="80">
        <v>1.0</v>
      </c>
      <c r="E116" s="96">
        <v>9.99</v>
      </c>
      <c r="F116" s="96">
        <f t="shared" si="10"/>
        <v>9.99</v>
      </c>
    </row>
    <row r="117">
      <c r="B117" s="63" t="s">
        <v>3990</v>
      </c>
      <c r="C117" s="79"/>
      <c r="D117" s="80">
        <v>2.0</v>
      </c>
      <c r="E117" s="96">
        <v>9.99</v>
      </c>
      <c r="F117" s="96">
        <f t="shared" si="10"/>
        <v>19.98</v>
      </c>
    </row>
    <row r="118">
      <c r="B118" s="63" t="s">
        <v>3991</v>
      </c>
      <c r="C118" s="79"/>
      <c r="D118" s="80">
        <v>1.0</v>
      </c>
      <c r="E118" s="96">
        <v>6.99</v>
      </c>
      <c r="F118" s="96">
        <f t="shared" si="10"/>
        <v>6.99</v>
      </c>
    </row>
    <row r="119">
      <c r="B119" s="63" t="s">
        <v>3992</v>
      </c>
      <c r="C119" s="79"/>
      <c r="D119" s="80">
        <v>2.0</v>
      </c>
      <c r="E119" s="96">
        <v>9.99</v>
      </c>
      <c r="F119" s="96">
        <f t="shared" si="10"/>
        <v>19.98</v>
      </c>
    </row>
    <row r="120">
      <c r="B120" s="63" t="s">
        <v>3993</v>
      </c>
      <c r="C120" s="79"/>
      <c r="D120" s="80">
        <v>1.0</v>
      </c>
      <c r="E120" s="139">
        <v>42.0</v>
      </c>
      <c r="F120" s="96">
        <f t="shared" si="10"/>
        <v>42</v>
      </c>
    </row>
    <row r="121">
      <c r="B121" s="63" t="s">
        <v>3994</v>
      </c>
      <c r="C121" s="79"/>
      <c r="D121" s="80">
        <v>1.0</v>
      </c>
      <c r="E121" s="96">
        <v>3.99</v>
      </c>
      <c r="F121" s="96">
        <f t="shared" si="10"/>
        <v>3.99</v>
      </c>
    </row>
    <row r="122">
      <c r="B122" s="63" t="s">
        <v>3995</v>
      </c>
      <c r="C122" s="79"/>
      <c r="D122" s="80">
        <v>1.0</v>
      </c>
      <c r="E122" s="96">
        <v>3.99</v>
      </c>
      <c r="F122" s="96">
        <f t="shared" si="10"/>
        <v>3.99</v>
      </c>
    </row>
    <row r="123">
      <c r="B123" s="63" t="s">
        <v>3996</v>
      </c>
      <c r="C123" s="79"/>
      <c r="D123" s="80">
        <v>1.0</v>
      </c>
      <c r="E123" s="96">
        <v>3.99</v>
      </c>
      <c r="F123" s="96">
        <f t="shared" si="10"/>
        <v>3.99</v>
      </c>
    </row>
    <row r="124">
      <c r="B124" s="63" t="s">
        <v>3997</v>
      </c>
      <c r="C124" s="79"/>
      <c r="D124" s="80">
        <v>1.0</v>
      </c>
      <c r="E124" s="96">
        <v>3.99</v>
      </c>
      <c r="F124" s="96">
        <f t="shared" si="10"/>
        <v>3.99</v>
      </c>
    </row>
    <row r="125">
      <c r="B125" s="63" t="s">
        <v>3998</v>
      </c>
      <c r="C125" s="79"/>
      <c r="D125" s="80">
        <v>2.0</v>
      </c>
      <c r="E125" s="96">
        <v>2.99</v>
      </c>
      <c r="F125" s="96">
        <f t="shared" si="10"/>
        <v>5.98</v>
      </c>
    </row>
    <row r="126">
      <c r="B126" s="63" t="s">
        <v>3999</v>
      </c>
      <c r="C126" s="79"/>
      <c r="D126" s="80">
        <v>1.0</v>
      </c>
      <c r="E126" s="96">
        <v>3.99</v>
      </c>
      <c r="F126" s="96">
        <f t="shared" si="10"/>
        <v>3.99</v>
      </c>
    </row>
    <row r="127">
      <c r="B127" s="63" t="s">
        <v>4000</v>
      </c>
      <c r="C127" s="79"/>
      <c r="D127" s="80">
        <v>1.0</v>
      </c>
      <c r="E127" s="96">
        <v>3.99</v>
      </c>
      <c r="F127" s="96">
        <f t="shared" si="10"/>
        <v>3.99</v>
      </c>
    </row>
    <row r="128">
      <c r="B128" s="63" t="s">
        <v>4001</v>
      </c>
      <c r="C128" s="79"/>
      <c r="D128" s="80">
        <v>1.0</v>
      </c>
      <c r="E128" s="96">
        <v>10.99</v>
      </c>
      <c r="F128" s="96">
        <f t="shared" si="10"/>
        <v>10.99</v>
      </c>
    </row>
    <row r="129">
      <c r="B129" s="63" t="s">
        <v>4002</v>
      </c>
      <c r="C129" s="79"/>
      <c r="D129" s="80">
        <v>1.0</v>
      </c>
      <c r="E129" s="96">
        <v>5.99</v>
      </c>
      <c r="F129" s="96">
        <f t="shared" si="10"/>
        <v>5.99</v>
      </c>
    </row>
    <row r="130">
      <c r="B130" s="63" t="s">
        <v>4003</v>
      </c>
      <c r="C130" s="79"/>
      <c r="D130" s="80">
        <v>1.0</v>
      </c>
      <c r="E130" s="96">
        <v>7.99</v>
      </c>
      <c r="F130" s="96">
        <f t="shared" si="10"/>
        <v>7.99</v>
      </c>
    </row>
    <row r="131">
      <c r="B131" s="63" t="s">
        <v>4004</v>
      </c>
      <c r="C131" s="79"/>
      <c r="D131" s="80">
        <v>1.0</v>
      </c>
      <c r="E131" s="96">
        <v>29.99</v>
      </c>
      <c r="F131" s="96">
        <f t="shared" si="10"/>
        <v>29.99</v>
      </c>
    </row>
    <row r="132">
      <c r="B132" s="63" t="s">
        <v>4005</v>
      </c>
      <c r="C132" s="79"/>
      <c r="D132" s="80">
        <v>1.0</v>
      </c>
      <c r="E132" s="96">
        <v>4.99</v>
      </c>
      <c r="F132" s="96">
        <f t="shared" si="10"/>
        <v>4.99</v>
      </c>
    </row>
    <row r="133">
      <c r="B133" s="63" t="s">
        <v>4006</v>
      </c>
      <c r="C133" s="79"/>
      <c r="D133" s="80">
        <v>1.0</v>
      </c>
      <c r="E133" s="96">
        <v>4.99</v>
      </c>
      <c r="F133" s="96">
        <f t="shared" si="10"/>
        <v>4.99</v>
      </c>
    </row>
    <row r="134">
      <c r="B134" s="63" t="s">
        <v>4007</v>
      </c>
      <c r="C134" s="79"/>
      <c r="D134" s="80">
        <v>1.0</v>
      </c>
      <c r="E134" s="96">
        <v>5.49</v>
      </c>
      <c r="F134" s="96">
        <f t="shared" si="10"/>
        <v>5.49</v>
      </c>
    </row>
    <row r="135">
      <c r="B135" s="63" t="s">
        <v>4008</v>
      </c>
      <c r="C135" s="79"/>
      <c r="D135" s="80">
        <v>2.0</v>
      </c>
      <c r="E135" s="96">
        <v>14.99</v>
      </c>
      <c r="F135" s="96">
        <f t="shared" si="10"/>
        <v>29.98</v>
      </c>
    </row>
    <row r="136">
      <c r="B136" s="63" t="s">
        <v>4009</v>
      </c>
      <c r="C136" s="79"/>
      <c r="D136" s="80">
        <v>1.0</v>
      </c>
      <c r="E136" s="96">
        <v>5.99</v>
      </c>
      <c r="F136" s="96">
        <f t="shared" si="10"/>
        <v>5.99</v>
      </c>
    </row>
    <row r="137">
      <c r="B137" s="63" t="s">
        <v>4010</v>
      </c>
      <c r="C137" s="79"/>
      <c r="D137" s="80">
        <v>2.0</v>
      </c>
      <c r="E137" s="96">
        <v>3.99</v>
      </c>
      <c r="F137" s="96">
        <f t="shared" si="10"/>
        <v>7.98</v>
      </c>
    </row>
    <row r="138">
      <c r="B138" s="63" t="s">
        <v>4011</v>
      </c>
      <c r="C138" s="79"/>
      <c r="D138" s="80">
        <v>1.0</v>
      </c>
      <c r="E138" s="96">
        <v>16.99</v>
      </c>
      <c r="F138" s="96">
        <f t="shared" si="10"/>
        <v>16.99</v>
      </c>
    </row>
    <row r="139">
      <c r="B139" s="63" t="s">
        <v>4012</v>
      </c>
      <c r="C139" s="79"/>
      <c r="D139" s="80">
        <v>1.0</v>
      </c>
      <c r="E139" s="96">
        <v>4.99</v>
      </c>
      <c r="F139" s="96">
        <f t="shared" si="10"/>
        <v>4.99</v>
      </c>
    </row>
    <row r="140">
      <c r="B140" s="63" t="s">
        <v>4013</v>
      </c>
      <c r="C140" s="79"/>
      <c r="D140" s="80">
        <v>1.0</v>
      </c>
      <c r="E140" s="96">
        <v>12.99</v>
      </c>
      <c r="F140" s="96">
        <f t="shared" si="10"/>
        <v>12.99</v>
      </c>
    </row>
    <row r="141">
      <c r="B141" s="63" t="s">
        <v>4014</v>
      </c>
      <c r="C141" s="63" t="s">
        <v>4015</v>
      </c>
      <c r="D141" s="80">
        <v>1.0</v>
      </c>
      <c r="E141" s="96">
        <v>29.99</v>
      </c>
      <c r="F141" s="96">
        <f t="shared" si="10"/>
        <v>29.99</v>
      </c>
    </row>
    <row r="142">
      <c r="B142" s="63" t="s">
        <v>4016</v>
      </c>
      <c r="C142" s="63" t="s">
        <v>4017</v>
      </c>
      <c r="D142" s="80">
        <v>1.0</v>
      </c>
      <c r="E142" s="96">
        <v>39.99</v>
      </c>
      <c r="F142" s="96">
        <f t="shared" si="10"/>
        <v>39.99</v>
      </c>
    </row>
    <row r="143">
      <c r="B143" s="63" t="s">
        <v>4018</v>
      </c>
      <c r="C143" s="79"/>
      <c r="D143" s="80">
        <v>1.0</v>
      </c>
      <c r="E143" s="96">
        <v>24.99</v>
      </c>
      <c r="F143" s="96">
        <f t="shared" si="10"/>
        <v>24.99</v>
      </c>
    </row>
    <row r="144">
      <c r="B144" s="63" t="s">
        <v>4019</v>
      </c>
      <c r="C144" s="79"/>
      <c r="D144" s="80">
        <v>1.0</v>
      </c>
      <c r="E144" s="96">
        <v>16.99</v>
      </c>
      <c r="F144" s="96">
        <f t="shared" si="10"/>
        <v>16.99</v>
      </c>
      <c r="H144" s="105">
        <f>sum(F109:F144)</f>
        <v>472.09</v>
      </c>
    </row>
    <row r="145">
      <c r="A145" s="101">
        <v>44119.0</v>
      </c>
      <c r="B145" s="63" t="s">
        <v>4020</v>
      </c>
      <c r="C145" s="79"/>
    </row>
    <row r="146">
      <c r="B146" s="63" t="s">
        <v>4021</v>
      </c>
      <c r="C146" s="79"/>
      <c r="D146" s="80">
        <v>2.0</v>
      </c>
    </row>
    <row r="147">
      <c r="B147" s="63" t="s">
        <v>4022</v>
      </c>
      <c r="C147" s="79"/>
      <c r="D147" s="80">
        <v>1.0</v>
      </c>
    </row>
    <row r="148">
      <c r="B148" s="63" t="s">
        <v>4023</v>
      </c>
      <c r="C148" s="79"/>
      <c r="D148" s="80">
        <v>1.0</v>
      </c>
    </row>
    <row r="149">
      <c r="B149" s="63" t="s">
        <v>4024</v>
      </c>
      <c r="C149" s="79"/>
      <c r="D149" s="80">
        <v>1.0</v>
      </c>
    </row>
    <row r="150">
      <c r="B150" s="63" t="s">
        <v>4025</v>
      </c>
      <c r="C150" s="79"/>
      <c r="D150" s="80">
        <v>1.0</v>
      </c>
    </row>
    <row r="151">
      <c r="B151" s="63" t="s">
        <v>4026</v>
      </c>
      <c r="C151" s="79"/>
      <c r="D151" s="80">
        <v>1.0</v>
      </c>
    </row>
    <row r="152">
      <c r="B152" s="63" t="s">
        <v>4027</v>
      </c>
      <c r="C152" s="79"/>
      <c r="D152" s="80">
        <v>1.0</v>
      </c>
    </row>
    <row r="153">
      <c r="B153" s="63" t="s">
        <v>4028</v>
      </c>
      <c r="C153" s="79"/>
      <c r="D153" s="80">
        <v>1.0</v>
      </c>
      <c r="E153" s="96">
        <v>29.99</v>
      </c>
      <c r="F153" s="96">
        <f>MULTIPLY(D153, E153)</f>
        <v>29.99</v>
      </c>
    </row>
    <row r="154">
      <c r="B154" s="63" t="s">
        <v>4029</v>
      </c>
      <c r="C154" s="79"/>
      <c r="D154" s="80">
        <v>1.0</v>
      </c>
    </row>
    <row r="155">
      <c r="B155" s="63" t="s">
        <v>4030</v>
      </c>
      <c r="C155" s="79"/>
      <c r="D155" s="80">
        <v>1.0</v>
      </c>
    </row>
    <row r="156">
      <c r="B156" s="63" t="s">
        <v>4031</v>
      </c>
      <c r="C156" s="79"/>
      <c r="D156" s="80">
        <v>1.0</v>
      </c>
    </row>
    <row r="157">
      <c r="B157" s="63" t="s">
        <v>4032</v>
      </c>
      <c r="C157" s="79"/>
      <c r="D157" s="80">
        <v>1.0</v>
      </c>
      <c r="E157" s="96">
        <v>4.99</v>
      </c>
      <c r="F157" s="96">
        <f t="shared" ref="F157:F161" si="11">MULTIPLY(D157, E157)</f>
        <v>4.99</v>
      </c>
      <c r="H157" s="132">
        <f>sum(F145:F157)</f>
        <v>34.98</v>
      </c>
    </row>
    <row r="158">
      <c r="A158" s="101">
        <v>44124.0</v>
      </c>
      <c r="B158" s="63" t="s">
        <v>4033</v>
      </c>
      <c r="C158" s="79"/>
      <c r="D158" s="80">
        <v>1.0</v>
      </c>
      <c r="E158" s="96">
        <v>19.99</v>
      </c>
      <c r="F158" s="96">
        <f t="shared" si="11"/>
        <v>19.99</v>
      </c>
    </row>
    <row r="159">
      <c r="B159" s="63" t="s">
        <v>4034</v>
      </c>
      <c r="C159" s="79"/>
      <c r="D159" s="80">
        <v>5.0</v>
      </c>
      <c r="E159" s="96">
        <v>7.0</v>
      </c>
      <c r="F159" s="96">
        <f t="shared" si="11"/>
        <v>35</v>
      </c>
    </row>
    <row r="160">
      <c r="B160" s="63" t="s">
        <v>4035</v>
      </c>
      <c r="C160" s="79"/>
      <c r="D160" s="80">
        <v>1.0</v>
      </c>
      <c r="E160" s="96">
        <v>10.99</v>
      </c>
      <c r="F160" s="96">
        <f t="shared" si="11"/>
        <v>10.99</v>
      </c>
    </row>
    <row r="161">
      <c r="B161" s="63" t="s">
        <v>4036</v>
      </c>
      <c r="C161" s="79"/>
      <c r="D161" s="80">
        <v>1.0</v>
      </c>
      <c r="E161" s="96">
        <v>19.99</v>
      </c>
      <c r="F161" s="96">
        <f t="shared" si="11"/>
        <v>19.99</v>
      </c>
    </row>
    <row r="162">
      <c r="B162" s="63" t="s">
        <v>4037</v>
      </c>
      <c r="C162" s="79"/>
      <c r="D162" s="80">
        <v>1.0</v>
      </c>
    </row>
    <row r="163">
      <c r="B163" s="63" t="s">
        <v>4038</v>
      </c>
      <c r="C163" s="79"/>
      <c r="D163" s="80">
        <v>1.0</v>
      </c>
      <c r="E163" s="96">
        <v>14.99</v>
      </c>
      <c r="F163" s="96">
        <f t="shared" ref="F163:F164" si="12">MULTIPLY(D163, E163)</f>
        <v>14.99</v>
      </c>
    </row>
    <row r="164">
      <c r="B164" s="63" t="s">
        <v>4039</v>
      </c>
      <c r="C164" s="79"/>
      <c r="D164" s="80">
        <v>1.0</v>
      </c>
      <c r="E164" s="96">
        <v>7.99</v>
      </c>
      <c r="F164" s="96">
        <f t="shared" si="12"/>
        <v>7.99</v>
      </c>
    </row>
    <row r="165">
      <c r="B165" s="63" t="s">
        <v>4040</v>
      </c>
      <c r="C165" s="79"/>
      <c r="D165" s="80">
        <v>1.0</v>
      </c>
    </row>
    <row r="166">
      <c r="B166" s="63" t="s">
        <v>4041</v>
      </c>
      <c r="C166" s="79"/>
      <c r="D166" s="80">
        <v>4.0</v>
      </c>
      <c r="E166" s="96">
        <v>16.99</v>
      </c>
      <c r="F166" s="105">
        <f>multiply(1, E166)</f>
        <v>16.99</v>
      </c>
      <c r="G166" s="140">
        <f>multiply(3, E166)</f>
        <v>50.97</v>
      </c>
    </row>
    <row r="167">
      <c r="B167" s="63" t="s">
        <v>4042</v>
      </c>
      <c r="C167" s="79"/>
      <c r="D167" s="80">
        <v>1.0</v>
      </c>
      <c r="E167" s="96">
        <v>59.99</v>
      </c>
      <c r="G167" s="140">
        <f>multiply(D167, E167)</f>
        <v>59.99</v>
      </c>
      <c r="H167" s="105">
        <f>sum(F158:G167)</f>
        <v>236.9</v>
      </c>
    </row>
    <row r="168">
      <c r="A168" s="101">
        <v>44126.0</v>
      </c>
      <c r="B168" s="63" t="s">
        <v>4043</v>
      </c>
      <c r="C168" s="79"/>
      <c r="D168" s="80">
        <v>1.0</v>
      </c>
      <c r="E168" s="96">
        <v>16.99</v>
      </c>
    </row>
    <row r="169">
      <c r="B169" s="63" t="s">
        <v>4044</v>
      </c>
      <c r="C169" s="79"/>
      <c r="D169" s="80">
        <v>1.0</v>
      </c>
    </row>
    <row r="170">
      <c r="B170" s="63" t="s">
        <v>4045</v>
      </c>
      <c r="C170" s="79"/>
      <c r="D170" s="80">
        <v>1.0</v>
      </c>
    </row>
    <row r="171">
      <c r="B171" s="63" t="s">
        <v>4046</v>
      </c>
      <c r="C171" s="79"/>
      <c r="D171" s="80">
        <v>1.0</v>
      </c>
    </row>
    <row r="172">
      <c r="B172" s="63" t="s">
        <v>4047</v>
      </c>
      <c r="C172" s="79"/>
      <c r="D172" s="80">
        <v>1.0</v>
      </c>
    </row>
    <row r="173">
      <c r="B173" s="63" t="s">
        <v>4048</v>
      </c>
      <c r="C173" s="79"/>
      <c r="D173" s="80">
        <v>1.0</v>
      </c>
    </row>
    <row r="174">
      <c r="B174" s="63" t="s">
        <v>4049</v>
      </c>
      <c r="C174" s="79"/>
      <c r="D174" s="80">
        <v>1.0</v>
      </c>
    </row>
    <row r="175">
      <c r="B175" s="63" t="s">
        <v>4050</v>
      </c>
      <c r="C175" s="79"/>
      <c r="D175" s="80">
        <v>1.0</v>
      </c>
    </row>
    <row r="176">
      <c r="B176" s="63" t="s">
        <v>4051</v>
      </c>
      <c r="C176" s="79"/>
      <c r="D176" s="80">
        <v>1.0</v>
      </c>
      <c r="E176" s="96">
        <v>19.99</v>
      </c>
    </row>
    <row r="177">
      <c r="B177" s="63" t="s">
        <v>4052</v>
      </c>
      <c r="C177" s="79"/>
      <c r="D177" s="80">
        <v>1.0</v>
      </c>
    </row>
    <row r="178">
      <c r="B178" s="63" t="s">
        <v>4053</v>
      </c>
      <c r="C178" s="79"/>
      <c r="D178" s="80">
        <v>1.0</v>
      </c>
    </row>
    <row r="179">
      <c r="B179" s="63" t="s">
        <v>4054</v>
      </c>
      <c r="C179" s="79"/>
      <c r="D179" s="80">
        <v>1.0</v>
      </c>
    </row>
    <row r="180">
      <c r="B180" s="63" t="s">
        <v>4055</v>
      </c>
      <c r="C180" s="79"/>
      <c r="D180" s="80">
        <v>1.0</v>
      </c>
    </row>
    <row r="181">
      <c r="B181" s="63" t="s">
        <v>4056</v>
      </c>
      <c r="C181" s="79"/>
      <c r="D181" s="80">
        <v>1.0</v>
      </c>
      <c r="E181" s="96">
        <v>6.99</v>
      </c>
    </row>
    <row r="182">
      <c r="B182" s="63" t="s">
        <v>4057</v>
      </c>
      <c r="C182" s="79"/>
      <c r="D182" s="80">
        <v>1.0</v>
      </c>
    </row>
    <row r="183">
      <c r="B183" s="63" t="s">
        <v>4058</v>
      </c>
      <c r="C183" s="79"/>
      <c r="D183" s="80">
        <v>1.0</v>
      </c>
    </row>
    <row r="184">
      <c r="B184" s="80" t="s">
        <v>4059</v>
      </c>
      <c r="C184" s="79"/>
      <c r="D184" s="80">
        <v>1.0</v>
      </c>
    </row>
    <row r="185">
      <c r="B185" s="63" t="s">
        <v>4060</v>
      </c>
      <c r="C185" s="79"/>
      <c r="D185" s="80">
        <v>1.0</v>
      </c>
      <c r="E185" s="96"/>
    </row>
    <row r="186">
      <c r="B186" s="63" t="s">
        <v>4061</v>
      </c>
      <c r="C186" s="79"/>
      <c r="D186" s="80">
        <v>1.0</v>
      </c>
      <c r="E186" s="96">
        <v>10.99</v>
      </c>
    </row>
    <row r="187">
      <c r="B187" s="63" t="s">
        <v>4062</v>
      </c>
      <c r="C187" s="79"/>
      <c r="D187" s="80">
        <v>1.0</v>
      </c>
      <c r="E187" s="96">
        <v>4.99</v>
      </c>
    </row>
    <row r="188">
      <c r="B188" s="63" t="s">
        <v>4063</v>
      </c>
      <c r="C188" s="79"/>
      <c r="D188" s="80">
        <v>2.0</v>
      </c>
      <c r="E188" s="96">
        <v>7.99</v>
      </c>
    </row>
    <row r="189">
      <c r="B189" s="63" t="s">
        <v>4064</v>
      </c>
      <c r="C189" s="79"/>
      <c r="D189" s="80">
        <v>1.0</v>
      </c>
      <c r="E189" s="96">
        <v>11.99</v>
      </c>
    </row>
    <row r="190">
      <c r="B190" s="63" t="s">
        <v>4065</v>
      </c>
      <c r="C190" s="79"/>
      <c r="D190" s="80">
        <v>3.0</v>
      </c>
      <c r="E190" s="96">
        <v>7.99</v>
      </c>
      <c r="H190" s="132">
        <f>sum(F168:F190)</f>
        <v>0</v>
      </c>
    </row>
    <row r="191">
      <c r="A191" s="101">
        <v>44131.0</v>
      </c>
      <c r="B191" s="63" t="s">
        <v>4066</v>
      </c>
      <c r="C191" s="79"/>
      <c r="D191" s="80">
        <v>2.0</v>
      </c>
      <c r="E191" s="96">
        <v>35.0</v>
      </c>
      <c r="F191" s="96">
        <f t="shared" ref="F191:F203" si="13">MULTIPLY(D191, E191)</f>
        <v>70</v>
      </c>
    </row>
    <row r="192">
      <c r="B192" s="63" t="s">
        <v>4067</v>
      </c>
      <c r="C192" s="79"/>
      <c r="D192" s="80">
        <v>1.0</v>
      </c>
      <c r="E192" s="96">
        <v>7.99</v>
      </c>
      <c r="F192" s="96">
        <f t="shared" si="13"/>
        <v>7.99</v>
      </c>
    </row>
    <row r="193">
      <c r="B193" s="63" t="s">
        <v>4068</v>
      </c>
      <c r="C193" s="79"/>
      <c r="D193" s="80">
        <v>1.0</v>
      </c>
      <c r="E193" s="96">
        <v>7.99</v>
      </c>
      <c r="F193" s="96">
        <f t="shared" si="13"/>
        <v>7.99</v>
      </c>
    </row>
    <row r="194">
      <c r="B194" s="63" t="s">
        <v>4069</v>
      </c>
      <c r="C194" s="79"/>
      <c r="D194" s="80">
        <v>1.0</v>
      </c>
      <c r="E194" s="96">
        <v>16.99</v>
      </c>
      <c r="F194" s="96">
        <f t="shared" si="13"/>
        <v>16.99</v>
      </c>
    </row>
    <row r="195">
      <c r="B195" s="63" t="s">
        <v>4070</v>
      </c>
      <c r="C195" s="79"/>
      <c r="D195" s="80">
        <v>1.0</v>
      </c>
      <c r="E195" s="96">
        <v>9.99</v>
      </c>
      <c r="F195" s="96">
        <f t="shared" si="13"/>
        <v>9.99</v>
      </c>
    </row>
    <row r="196">
      <c r="B196" s="63" t="s">
        <v>4071</v>
      </c>
      <c r="C196" s="79"/>
      <c r="D196" s="80">
        <v>1.0</v>
      </c>
      <c r="E196" s="96">
        <v>9.99</v>
      </c>
      <c r="F196" s="96">
        <f t="shared" si="13"/>
        <v>9.99</v>
      </c>
    </row>
    <row r="197">
      <c r="B197" s="63" t="s">
        <v>4072</v>
      </c>
      <c r="C197" s="79"/>
      <c r="D197" s="80">
        <v>1.0</v>
      </c>
      <c r="E197" s="96">
        <v>16.99</v>
      </c>
      <c r="F197" s="96">
        <f t="shared" si="13"/>
        <v>16.99</v>
      </c>
    </row>
    <row r="198">
      <c r="B198" s="63" t="s">
        <v>4073</v>
      </c>
      <c r="C198" s="79"/>
      <c r="D198" s="80">
        <v>1.0</v>
      </c>
      <c r="E198" s="96">
        <v>19.99</v>
      </c>
      <c r="F198" s="96">
        <f t="shared" si="13"/>
        <v>19.99</v>
      </c>
    </row>
    <row r="199">
      <c r="B199" s="63" t="s">
        <v>4074</v>
      </c>
      <c r="C199" s="79"/>
      <c r="D199" s="80">
        <v>1.0</v>
      </c>
      <c r="E199" s="96">
        <v>4.99</v>
      </c>
      <c r="F199" s="96">
        <f t="shared" si="13"/>
        <v>4.99</v>
      </c>
    </row>
    <row r="200">
      <c r="B200" s="63" t="s">
        <v>4075</v>
      </c>
      <c r="C200" s="79"/>
      <c r="D200" s="80">
        <v>1.0</v>
      </c>
      <c r="E200" s="96">
        <v>3.99</v>
      </c>
      <c r="F200" s="96">
        <f t="shared" si="13"/>
        <v>3.99</v>
      </c>
    </row>
    <row r="201">
      <c r="B201" s="63" t="s">
        <v>4076</v>
      </c>
      <c r="C201" s="79"/>
      <c r="D201" s="80">
        <v>1.0</v>
      </c>
      <c r="E201" s="96">
        <v>4.99</v>
      </c>
      <c r="F201" s="96">
        <f t="shared" si="13"/>
        <v>4.99</v>
      </c>
    </row>
    <row r="202">
      <c r="B202" s="63" t="s">
        <v>4077</v>
      </c>
      <c r="C202" s="79"/>
      <c r="D202" s="80">
        <v>1.0</v>
      </c>
      <c r="E202" s="96">
        <v>3.99</v>
      </c>
      <c r="F202" s="96">
        <f t="shared" si="13"/>
        <v>3.99</v>
      </c>
    </row>
    <row r="203">
      <c r="B203" s="63" t="s">
        <v>4078</v>
      </c>
      <c r="C203" s="79"/>
      <c r="D203" s="80">
        <v>1.0</v>
      </c>
      <c r="E203" s="96">
        <v>3.99</v>
      </c>
      <c r="F203" s="96">
        <f t="shared" si="13"/>
        <v>3.99</v>
      </c>
    </row>
    <row r="204">
      <c r="B204" s="63" t="s">
        <v>4079</v>
      </c>
      <c r="C204" s="79"/>
      <c r="D204" s="80">
        <v>3.0</v>
      </c>
    </row>
    <row r="205">
      <c r="B205" s="63" t="s">
        <v>4080</v>
      </c>
      <c r="C205" s="79"/>
      <c r="D205" s="80">
        <v>1.0</v>
      </c>
      <c r="E205" s="96">
        <v>12.99</v>
      </c>
      <c r="F205" s="96">
        <f t="shared" ref="F205:F210" si="14">MULTIPLY(D205, E205)</f>
        <v>12.99</v>
      </c>
    </row>
    <row r="206">
      <c r="B206" s="63" t="s">
        <v>4081</v>
      </c>
      <c r="C206" s="79"/>
      <c r="D206" s="80">
        <v>2.0</v>
      </c>
      <c r="E206" s="96">
        <v>5.99</v>
      </c>
      <c r="F206" s="96">
        <f t="shared" si="14"/>
        <v>11.98</v>
      </c>
    </row>
    <row r="207">
      <c r="B207" s="63" t="s">
        <v>4082</v>
      </c>
      <c r="C207" s="79"/>
      <c r="D207" s="80">
        <v>4.0</v>
      </c>
      <c r="E207" s="96">
        <v>14.0</v>
      </c>
      <c r="F207" s="96">
        <f t="shared" si="14"/>
        <v>56</v>
      </c>
    </row>
    <row r="208">
      <c r="B208" s="63" t="s">
        <v>4083</v>
      </c>
      <c r="C208" s="63" t="s">
        <v>4084</v>
      </c>
      <c r="D208" s="80">
        <v>1.0</v>
      </c>
      <c r="E208" s="96">
        <v>4.99</v>
      </c>
      <c r="F208" s="96">
        <f t="shared" si="14"/>
        <v>4.99</v>
      </c>
    </row>
    <row r="209">
      <c r="B209" s="63" t="s">
        <v>4085</v>
      </c>
      <c r="C209" s="79"/>
      <c r="D209" s="80">
        <v>1.0</v>
      </c>
      <c r="E209" s="96">
        <v>4.99</v>
      </c>
      <c r="F209" s="96">
        <f t="shared" si="14"/>
        <v>4.99</v>
      </c>
    </row>
    <row r="210">
      <c r="B210" s="63" t="s">
        <v>4086</v>
      </c>
      <c r="C210" s="63" t="s">
        <v>4087</v>
      </c>
      <c r="D210" s="80">
        <v>1.0</v>
      </c>
      <c r="E210" s="96">
        <v>7.99</v>
      </c>
      <c r="F210" s="96">
        <f t="shared" si="14"/>
        <v>7.99</v>
      </c>
    </row>
    <row r="211">
      <c r="B211" s="63" t="s">
        <v>4088</v>
      </c>
      <c r="C211" s="79"/>
      <c r="D211" s="80">
        <v>3.0</v>
      </c>
      <c r="E211" s="96">
        <v>39.99</v>
      </c>
      <c r="F211" s="105">
        <f>multiply(E211, 2)</f>
        <v>79.98</v>
      </c>
      <c r="G211" s="140">
        <f>multiply(E211, 1)</f>
        <v>39.99</v>
      </c>
    </row>
    <row r="212">
      <c r="B212" s="63" t="s">
        <v>4089</v>
      </c>
      <c r="C212" s="79"/>
      <c r="D212" s="80">
        <v>1.0</v>
      </c>
      <c r="E212" s="96">
        <v>6.99</v>
      </c>
      <c r="F212" s="96">
        <f t="shared" ref="F212:F241" si="15">MULTIPLY(D212, E212)</f>
        <v>6.99</v>
      </c>
    </row>
    <row r="213">
      <c r="B213" s="63" t="s">
        <v>4090</v>
      </c>
      <c r="C213" s="79"/>
      <c r="D213" s="80">
        <v>2.0</v>
      </c>
      <c r="E213" s="96">
        <v>9.99</v>
      </c>
      <c r="F213" s="96">
        <f t="shared" si="15"/>
        <v>19.98</v>
      </c>
      <c r="H213" s="105">
        <f>sum(F191:G213)</f>
        <v>427.76</v>
      </c>
    </row>
    <row r="214">
      <c r="A214" s="101">
        <v>44146.0</v>
      </c>
      <c r="B214" s="63" t="s">
        <v>4086</v>
      </c>
      <c r="C214" s="63" t="s">
        <v>4091</v>
      </c>
      <c r="D214" s="80">
        <v>2.0</v>
      </c>
      <c r="E214" s="96">
        <v>7.99</v>
      </c>
      <c r="F214" s="96">
        <f t="shared" si="15"/>
        <v>15.98</v>
      </c>
    </row>
    <row r="215">
      <c r="B215" s="63" t="s">
        <v>4092</v>
      </c>
      <c r="C215" s="63" t="s">
        <v>3931</v>
      </c>
      <c r="D215" s="80">
        <v>2.0</v>
      </c>
      <c r="E215" s="96">
        <v>12.99</v>
      </c>
      <c r="F215" s="96">
        <f t="shared" si="15"/>
        <v>25.98</v>
      </c>
    </row>
    <row r="216">
      <c r="B216" s="63" t="s">
        <v>4093</v>
      </c>
      <c r="C216" s="63" t="s">
        <v>3931</v>
      </c>
      <c r="D216" s="80">
        <v>1.0</v>
      </c>
      <c r="E216" s="96">
        <v>9.99</v>
      </c>
      <c r="F216" s="96">
        <f t="shared" si="15"/>
        <v>9.99</v>
      </c>
    </row>
    <row r="217">
      <c r="B217" s="63" t="s">
        <v>4094</v>
      </c>
      <c r="C217" s="63" t="s">
        <v>3931</v>
      </c>
      <c r="D217" s="80">
        <v>1.0</v>
      </c>
      <c r="E217" s="96">
        <v>24.99</v>
      </c>
      <c r="F217" s="96">
        <f t="shared" si="15"/>
        <v>24.99</v>
      </c>
    </row>
    <row r="218">
      <c r="B218" s="63" t="s">
        <v>4095</v>
      </c>
      <c r="C218" s="63" t="s">
        <v>3931</v>
      </c>
      <c r="D218" s="80">
        <v>1.0</v>
      </c>
      <c r="E218" s="96">
        <v>9.99</v>
      </c>
      <c r="F218" s="96">
        <f t="shared" si="15"/>
        <v>9.99</v>
      </c>
    </row>
    <row r="219">
      <c r="B219" s="63" t="s">
        <v>4096</v>
      </c>
      <c r="C219" s="63" t="s">
        <v>3931</v>
      </c>
      <c r="D219" s="80">
        <v>1.0</v>
      </c>
      <c r="F219" s="80">
        <f t="shared" si="15"/>
        <v>0</v>
      </c>
    </row>
    <row r="220">
      <c r="B220" s="63" t="s">
        <v>4097</v>
      </c>
      <c r="C220" s="63" t="s">
        <v>3931</v>
      </c>
      <c r="D220" s="80">
        <v>1.0</v>
      </c>
      <c r="E220" s="96">
        <v>6.99</v>
      </c>
      <c r="F220" s="96">
        <f t="shared" si="15"/>
        <v>6.99</v>
      </c>
    </row>
    <row r="221">
      <c r="B221" s="63" t="s">
        <v>4098</v>
      </c>
      <c r="C221" s="63" t="s">
        <v>3931</v>
      </c>
      <c r="D221" s="80">
        <v>1.0</v>
      </c>
      <c r="E221" s="96">
        <v>12.99</v>
      </c>
      <c r="F221" s="96">
        <f t="shared" si="15"/>
        <v>12.99</v>
      </c>
    </row>
    <row r="222">
      <c r="B222" s="63" t="s">
        <v>4099</v>
      </c>
      <c r="C222" s="63" t="s">
        <v>3941</v>
      </c>
      <c r="D222" s="80">
        <v>1.0</v>
      </c>
      <c r="E222" s="96">
        <v>5.99</v>
      </c>
      <c r="F222" s="96">
        <f t="shared" si="15"/>
        <v>5.99</v>
      </c>
    </row>
    <row r="223">
      <c r="B223" s="63" t="s">
        <v>4100</v>
      </c>
      <c r="C223" s="63" t="s">
        <v>3941</v>
      </c>
      <c r="D223" s="80">
        <v>1.0</v>
      </c>
      <c r="E223" s="96">
        <v>8.99</v>
      </c>
      <c r="F223" s="96">
        <f t="shared" si="15"/>
        <v>8.99</v>
      </c>
    </row>
    <row r="224">
      <c r="B224" s="63" t="s">
        <v>4101</v>
      </c>
      <c r="C224" s="63" t="s">
        <v>3931</v>
      </c>
      <c r="D224" s="80">
        <v>1.0</v>
      </c>
      <c r="E224" s="96">
        <v>6.99</v>
      </c>
      <c r="F224" s="96">
        <f t="shared" si="15"/>
        <v>6.99</v>
      </c>
    </row>
    <row r="225">
      <c r="B225" s="63" t="s">
        <v>4102</v>
      </c>
      <c r="C225" s="63" t="s">
        <v>4103</v>
      </c>
      <c r="D225" s="80">
        <v>1.0</v>
      </c>
      <c r="E225" s="96">
        <v>9.99</v>
      </c>
      <c r="F225" s="96">
        <f t="shared" si="15"/>
        <v>9.99</v>
      </c>
    </row>
    <row r="226">
      <c r="B226" s="63" t="s">
        <v>4104</v>
      </c>
      <c r="C226" s="63" t="s">
        <v>3931</v>
      </c>
      <c r="D226" s="80">
        <v>1.0</v>
      </c>
      <c r="E226" s="96">
        <v>9.99</v>
      </c>
      <c r="F226" s="96">
        <f t="shared" si="15"/>
        <v>9.99</v>
      </c>
    </row>
    <row r="227">
      <c r="B227" s="63" t="s">
        <v>4105</v>
      </c>
      <c r="C227" s="63" t="s">
        <v>3931</v>
      </c>
      <c r="D227" s="80">
        <v>1.0</v>
      </c>
      <c r="E227" s="96">
        <v>5.99</v>
      </c>
      <c r="F227" s="96">
        <f t="shared" si="15"/>
        <v>5.99</v>
      </c>
    </row>
    <row r="228">
      <c r="B228" s="63" t="s">
        <v>4106</v>
      </c>
      <c r="C228" s="63" t="s">
        <v>3931</v>
      </c>
      <c r="D228" s="80">
        <v>1.0</v>
      </c>
      <c r="E228" s="96">
        <v>14.99</v>
      </c>
      <c r="F228" s="96">
        <f t="shared" si="15"/>
        <v>14.99</v>
      </c>
    </row>
    <row r="229">
      <c r="B229" s="63" t="s">
        <v>4107</v>
      </c>
      <c r="C229" s="63" t="s">
        <v>3931</v>
      </c>
      <c r="D229" s="80">
        <v>1.0</v>
      </c>
      <c r="E229" s="96">
        <v>3.99</v>
      </c>
      <c r="F229" s="96">
        <f t="shared" si="15"/>
        <v>3.99</v>
      </c>
    </row>
    <row r="230">
      <c r="B230" s="63" t="s">
        <v>4108</v>
      </c>
      <c r="C230" s="63" t="s">
        <v>3931</v>
      </c>
      <c r="D230" s="80">
        <v>1.0</v>
      </c>
      <c r="E230" s="96">
        <v>6.99</v>
      </c>
      <c r="F230" s="96">
        <f t="shared" si="15"/>
        <v>6.99</v>
      </c>
    </row>
    <row r="231">
      <c r="B231" s="63" t="s">
        <v>4109</v>
      </c>
      <c r="C231" s="63" t="s">
        <v>3931</v>
      </c>
      <c r="D231" s="80">
        <v>1.0</v>
      </c>
      <c r="E231" s="96">
        <v>12.99</v>
      </c>
      <c r="F231" s="96">
        <f t="shared" si="15"/>
        <v>12.99</v>
      </c>
    </row>
    <row r="232">
      <c r="B232" s="63" t="s">
        <v>4110</v>
      </c>
      <c r="C232" s="63" t="s">
        <v>3931</v>
      </c>
      <c r="D232" s="80">
        <v>1.0</v>
      </c>
      <c r="E232" s="96">
        <v>5.99</v>
      </c>
      <c r="F232" s="96">
        <f t="shared" si="15"/>
        <v>5.99</v>
      </c>
    </row>
    <row r="233">
      <c r="B233" s="63" t="s">
        <v>4111</v>
      </c>
      <c r="C233" s="63" t="s">
        <v>3931</v>
      </c>
      <c r="D233" s="80">
        <v>1.0</v>
      </c>
      <c r="E233" s="96">
        <v>9.99</v>
      </c>
      <c r="F233" s="96">
        <f t="shared" si="15"/>
        <v>9.99</v>
      </c>
    </row>
    <row r="234">
      <c r="B234" s="63" t="s">
        <v>4112</v>
      </c>
      <c r="C234" s="63" t="s">
        <v>3931</v>
      </c>
      <c r="D234" s="80">
        <v>1.0</v>
      </c>
      <c r="E234" s="96">
        <v>4.99</v>
      </c>
      <c r="F234" s="96">
        <f t="shared" si="15"/>
        <v>4.99</v>
      </c>
    </row>
    <row r="235">
      <c r="B235" s="63" t="s">
        <v>4113</v>
      </c>
      <c r="C235" s="63" t="s">
        <v>3931</v>
      </c>
      <c r="D235" s="80">
        <v>1.0</v>
      </c>
      <c r="E235" s="96">
        <v>5.99</v>
      </c>
      <c r="F235" s="96">
        <f t="shared" si="15"/>
        <v>5.99</v>
      </c>
    </row>
    <row r="236">
      <c r="B236" s="63" t="s">
        <v>4114</v>
      </c>
      <c r="C236" s="63" t="s">
        <v>3931</v>
      </c>
      <c r="D236" s="80">
        <v>3.0</v>
      </c>
      <c r="E236" s="96">
        <v>3.99</v>
      </c>
      <c r="F236" s="96">
        <f t="shared" si="15"/>
        <v>11.97</v>
      </c>
    </row>
    <row r="237">
      <c r="B237" s="63" t="s">
        <v>4115</v>
      </c>
      <c r="C237" s="63" t="s">
        <v>3931</v>
      </c>
      <c r="D237" s="80">
        <v>1.0</v>
      </c>
      <c r="E237" s="96">
        <v>4.99</v>
      </c>
      <c r="F237" s="96">
        <f t="shared" si="15"/>
        <v>4.99</v>
      </c>
    </row>
    <row r="238">
      <c r="B238" s="63" t="s">
        <v>4116</v>
      </c>
      <c r="C238" s="63" t="s">
        <v>4117</v>
      </c>
      <c r="D238" s="80">
        <v>1.0</v>
      </c>
      <c r="E238" s="96">
        <v>12.99</v>
      </c>
      <c r="F238" s="96">
        <f t="shared" si="15"/>
        <v>12.99</v>
      </c>
    </row>
    <row r="239">
      <c r="B239" s="63" t="s">
        <v>4118</v>
      </c>
      <c r="C239" s="63" t="s">
        <v>3931</v>
      </c>
      <c r="D239" s="80">
        <v>1.0</v>
      </c>
      <c r="E239" s="96">
        <v>5.99</v>
      </c>
      <c r="F239" s="96">
        <f t="shared" si="15"/>
        <v>5.99</v>
      </c>
    </row>
    <row r="240">
      <c r="B240" s="63" t="s">
        <v>4119</v>
      </c>
      <c r="C240" s="63" t="s">
        <v>4120</v>
      </c>
      <c r="D240" s="80">
        <v>1.0</v>
      </c>
      <c r="E240" s="96">
        <v>9.99</v>
      </c>
      <c r="F240" s="96">
        <f t="shared" si="15"/>
        <v>9.99</v>
      </c>
    </row>
    <row r="241">
      <c r="B241" s="63" t="s">
        <v>4121</v>
      </c>
      <c r="C241" s="63" t="s">
        <v>46</v>
      </c>
      <c r="D241" s="80">
        <v>1.0</v>
      </c>
      <c r="E241" s="96">
        <v>7.99</v>
      </c>
      <c r="F241" s="96">
        <f t="shared" si="15"/>
        <v>7.99</v>
      </c>
    </row>
    <row r="242">
      <c r="B242" s="63" t="s">
        <v>4122</v>
      </c>
      <c r="C242" s="63" t="s">
        <v>4123</v>
      </c>
      <c r="D242" s="80">
        <v>1.0</v>
      </c>
      <c r="E242" s="96">
        <v>12.99</v>
      </c>
      <c r="G242" s="105">
        <f t="shared" ref="G242:G243" si="16">multiply(D242, E242)</f>
        <v>12.99</v>
      </c>
    </row>
    <row r="243">
      <c r="B243" s="63" t="s">
        <v>4124</v>
      </c>
      <c r="C243" s="63" t="s">
        <v>3473</v>
      </c>
      <c r="D243" s="80">
        <v>1.0</v>
      </c>
      <c r="E243" s="96">
        <v>12.99</v>
      </c>
      <c r="G243" s="105">
        <f t="shared" si="16"/>
        <v>12.99</v>
      </c>
    </row>
    <row r="244">
      <c r="B244" s="63" t="s">
        <v>4125</v>
      </c>
      <c r="C244" s="63" t="s">
        <v>46</v>
      </c>
      <c r="D244" s="80">
        <v>1.0</v>
      </c>
      <c r="E244" s="96">
        <v>29.99</v>
      </c>
      <c r="F244" s="96">
        <f>MULTIPLY(D244, E244)</f>
        <v>29.99</v>
      </c>
    </row>
    <row r="245">
      <c r="B245" s="63" t="s">
        <v>4126</v>
      </c>
      <c r="C245" s="63" t="s">
        <v>4127</v>
      </c>
      <c r="D245" s="80">
        <v>1.0</v>
      </c>
      <c r="E245" s="96">
        <v>5.99</v>
      </c>
      <c r="G245" s="105">
        <f t="shared" ref="G245:G247" si="17">multiply(D245, E245)</f>
        <v>5.99</v>
      </c>
    </row>
    <row r="246">
      <c r="B246" s="63" t="s">
        <v>4128</v>
      </c>
      <c r="C246" s="63" t="s">
        <v>123</v>
      </c>
      <c r="D246" s="80">
        <v>2.0</v>
      </c>
      <c r="E246" s="96">
        <v>5.99</v>
      </c>
      <c r="G246" s="105">
        <f t="shared" si="17"/>
        <v>11.98</v>
      </c>
    </row>
    <row r="247">
      <c r="B247" s="63" t="s">
        <v>4129</v>
      </c>
      <c r="C247" s="63" t="s">
        <v>123</v>
      </c>
      <c r="D247" s="80">
        <v>1.0</v>
      </c>
      <c r="E247" s="96">
        <v>15.99</v>
      </c>
      <c r="G247" s="105">
        <f t="shared" si="17"/>
        <v>15.99</v>
      </c>
      <c r="H247" s="105">
        <f>sum(F214:G247)</f>
        <v>364.62</v>
      </c>
    </row>
    <row r="248">
      <c r="A248" s="80" t="s">
        <v>4130</v>
      </c>
      <c r="B248" s="63" t="s">
        <v>4131</v>
      </c>
      <c r="C248" s="79"/>
      <c r="D248" s="80">
        <v>43.0</v>
      </c>
      <c r="E248" s="96">
        <v>5.99</v>
      </c>
      <c r="F248" s="96">
        <f t="shared" ref="F248:F354" si="18">MULTIPLY(D248, E248)</f>
        <v>257.57</v>
      </c>
    </row>
    <row r="249">
      <c r="B249" s="63" t="s">
        <v>4132</v>
      </c>
      <c r="C249" s="79"/>
      <c r="D249" s="80">
        <v>29.0</v>
      </c>
      <c r="E249" s="96">
        <v>4.98</v>
      </c>
      <c r="F249" s="96">
        <f t="shared" si="18"/>
        <v>144.42</v>
      </c>
    </row>
    <row r="250">
      <c r="B250" s="63" t="s">
        <v>4133</v>
      </c>
      <c r="C250" s="79"/>
      <c r="D250" s="80">
        <v>11.0</v>
      </c>
      <c r="E250" s="96">
        <v>4.98</v>
      </c>
      <c r="F250" s="96">
        <f t="shared" si="18"/>
        <v>54.78</v>
      </c>
      <c r="H250" s="105">
        <f>sum(F248:F250)</f>
        <v>456.77</v>
      </c>
    </row>
    <row r="251">
      <c r="A251" s="101">
        <v>44166.0</v>
      </c>
      <c r="B251" s="63" t="s">
        <v>4134</v>
      </c>
      <c r="C251" s="79"/>
      <c r="D251" s="80">
        <v>2.0</v>
      </c>
      <c r="E251" s="96">
        <v>3.99</v>
      </c>
      <c r="F251" s="96">
        <f t="shared" si="18"/>
        <v>7.98</v>
      </c>
    </row>
    <row r="252">
      <c r="B252" s="63" t="s">
        <v>4135</v>
      </c>
      <c r="C252" s="79"/>
      <c r="D252" s="80">
        <v>1.0</v>
      </c>
      <c r="E252" s="96">
        <v>9.99</v>
      </c>
      <c r="F252" s="96">
        <f t="shared" si="18"/>
        <v>9.99</v>
      </c>
    </row>
    <row r="253">
      <c r="B253" s="63" t="s">
        <v>4136</v>
      </c>
      <c r="C253" s="79"/>
      <c r="D253" s="80">
        <v>1.0</v>
      </c>
      <c r="E253" s="96">
        <v>14.99</v>
      </c>
      <c r="F253" s="96">
        <f t="shared" si="18"/>
        <v>14.99</v>
      </c>
    </row>
    <row r="254">
      <c r="B254" s="63" t="s">
        <v>4137</v>
      </c>
      <c r="C254" s="79"/>
      <c r="D254" s="80">
        <v>1.0</v>
      </c>
      <c r="E254" s="96">
        <v>24.99</v>
      </c>
      <c r="F254" s="96">
        <f t="shared" si="18"/>
        <v>24.99</v>
      </c>
    </row>
    <row r="255">
      <c r="B255" s="63" t="s">
        <v>4138</v>
      </c>
      <c r="C255" s="79"/>
      <c r="D255" s="80">
        <v>1.0</v>
      </c>
      <c r="E255" s="96">
        <v>14.99</v>
      </c>
      <c r="F255" s="96">
        <f t="shared" si="18"/>
        <v>14.99</v>
      </c>
    </row>
    <row r="256">
      <c r="B256" s="63" t="s">
        <v>4139</v>
      </c>
      <c r="C256" s="79"/>
      <c r="D256" s="80">
        <v>1.0</v>
      </c>
      <c r="E256" s="96">
        <v>12.99</v>
      </c>
      <c r="F256" s="96">
        <f t="shared" si="18"/>
        <v>12.99</v>
      </c>
    </row>
    <row r="257">
      <c r="B257" s="63" t="s">
        <v>4140</v>
      </c>
      <c r="C257" s="79"/>
      <c r="D257" s="80">
        <v>1.0</v>
      </c>
      <c r="E257" s="96">
        <v>3.99</v>
      </c>
      <c r="F257" s="96">
        <f t="shared" si="18"/>
        <v>3.99</v>
      </c>
    </row>
    <row r="258">
      <c r="B258" s="63" t="s">
        <v>4141</v>
      </c>
      <c r="C258" s="79"/>
      <c r="D258" s="80">
        <v>1.0</v>
      </c>
      <c r="E258" s="96">
        <v>4.99</v>
      </c>
      <c r="F258" s="96">
        <f t="shared" si="18"/>
        <v>4.99</v>
      </c>
    </row>
    <row r="259">
      <c r="B259" s="63" t="s">
        <v>4142</v>
      </c>
      <c r="C259" s="79"/>
      <c r="D259" s="80">
        <v>1.0</v>
      </c>
      <c r="E259" s="96">
        <v>19.99</v>
      </c>
      <c r="F259" s="96">
        <f t="shared" si="18"/>
        <v>19.99</v>
      </c>
    </row>
    <row r="260">
      <c r="B260" s="63" t="s">
        <v>4143</v>
      </c>
      <c r="C260" s="79"/>
      <c r="D260" s="80">
        <v>2.0</v>
      </c>
      <c r="E260" s="96">
        <v>19.99</v>
      </c>
      <c r="F260" s="96">
        <f t="shared" si="18"/>
        <v>39.98</v>
      </c>
    </row>
    <row r="261">
      <c r="B261" s="63" t="s">
        <v>4144</v>
      </c>
      <c r="C261" s="79"/>
      <c r="D261" s="80">
        <v>1.0</v>
      </c>
      <c r="E261" s="96">
        <v>19.99</v>
      </c>
      <c r="F261" s="96">
        <f t="shared" si="18"/>
        <v>19.99</v>
      </c>
    </row>
    <row r="262">
      <c r="B262" s="63" t="s">
        <v>4145</v>
      </c>
      <c r="C262" s="79"/>
      <c r="D262" s="80">
        <v>1.0</v>
      </c>
      <c r="E262" s="96">
        <v>40.0</v>
      </c>
      <c r="F262" s="96">
        <f t="shared" si="18"/>
        <v>40</v>
      </c>
      <c r="H262" s="105">
        <f>sum(F251:F262)</f>
        <v>214.87</v>
      </c>
    </row>
    <row r="263">
      <c r="A263" s="101">
        <v>44167.0</v>
      </c>
      <c r="B263" s="63" t="s">
        <v>4146</v>
      </c>
      <c r="C263" s="79"/>
      <c r="D263" s="80">
        <v>1.0</v>
      </c>
      <c r="E263" s="96">
        <v>14.99</v>
      </c>
      <c r="F263" s="96">
        <f t="shared" si="18"/>
        <v>14.99</v>
      </c>
    </row>
    <row r="264">
      <c r="B264" s="80" t="s">
        <v>4147</v>
      </c>
      <c r="C264" s="63"/>
      <c r="D264" s="80">
        <v>1.0</v>
      </c>
      <c r="E264" s="96">
        <v>9.99</v>
      </c>
      <c r="F264" s="96">
        <f t="shared" si="18"/>
        <v>9.99</v>
      </c>
    </row>
    <row r="265">
      <c r="B265" s="63" t="s">
        <v>4148</v>
      </c>
      <c r="C265" s="79"/>
      <c r="D265" s="80">
        <v>1.0</v>
      </c>
      <c r="E265" s="96">
        <v>9.99</v>
      </c>
      <c r="F265" s="96">
        <f t="shared" si="18"/>
        <v>9.99</v>
      </c>
    </row>
    <row r="266">
      <c r="B266" s="63" t="s">
        <v>4149</v>
      </c>
      <c r="C266" s="79"/>
      <c r="D266" s="80">
        <v>1.0</v>
      </c>
      <c r="E266" s="96">
        <v>9.99</v>
      </c>
      <c r="F266" s="96">
        <f t="shared" si="18"/>
        <v>9.99</v>
      </c>
    </row>
    <row r="267">
      <c r="B267" s="63" t="s">
        <v>4150</v>
      </c>
      <c r="C267" s="79"/>
      <c r="D267" s="80">
        <v>1.0</v>
      </c>
      <c r="E267" s="96">
        <v>5.99</v>
      </c>
      <c r="F267" s="96">
        <f t="shared" si="18"/>
        <v>5.99</v>
      </c>
    </row>
    <row r="268">
      <c r="B268" s="63" t="s">
        <v>4151</v>
      </c>
      <c r="C268" s="79"/>
      <c r="D268" s="80">
        <v>1.0</v>
      </c>
      <c r="E268" s="96">
        <v>19.99</v>
      </c>
      <c r="F268" s="96">
        <f t="shared" si="18"/>
        <v>19.99</v>
      </c>
    </row>
    <row r="269">
      <c r="B269" s="63" t="s">
        <v>4152</v>
      </c>
      <c r="C269" s="79"/>
      <c r="D269" s="80">
        <v>1.0</v>
      </c>
      <c r="E269" s="96">
        <v>12.99</v>
      </c>
      <c r="F269" s="96">
        <f t="shared" si="18"/>
        <v>12.99</v>
      </c>
    </row>
    <row r="270">
      <c r="B270" s="63" t="s">
        <v>4153</v>
      </c>
      <c r="C270" s="79"/>
      <c r="D270" s="80">
        <v>1.0</v>
      </c>
      <c r="E270" s="96">
        <v>3.99</v>
      </c>
      <c r="F270" s="96">
        <f t="shared" si="18"/>
        <v>3.99</v>
      </c>
    </row>
    <row r="271">
      <c r="B271" s="63" t="s">
        <v>4154</v>
      </c>
      <c r="C271" s="79"/>
      <c r="D271" s="80">
        <v>1.0</v>
      </c>
      <c r="E271" s="96">
        <v>3.99</v>
      </c>
      <c r="F271" s="96">
        <f t="shared" si="18"/>
        <v>3.99</v>
      </c>
    </row>
    <row r="272">
      <c r="B272" s="63" t="s">
        <v>4155</v>
      </c>
      <c r="C272" s="79"/>
      <c r="D272" s="80">
        <v>1.0</v>
      </c>
      <c r="E272" s="96">
        <v>9.99</v>
      </c>
      <c r="F272" s="96">
        <f t="shared" si="18"/>
        <v>9.99</v>
      </c>
      <c r="H272" s="105">
        <f>sum(F263:F272)</f>
        <v>101.9</v>
      </c>
    </row>
    <row r="273">
      <c r="A273" s="101">
        <v>44171.0</v>
      </c>
      <c r="B273" s="63" t="s">
        <v>4156</v>
      </c>
      <c r="C273" s="79"/>
      <c r="D273" s="80">
        <v>13.0</v>
      </c>
      <c r="E273" s="96">
        <v>2.99</v>
      </c>
      <c r="F273" s="96">
        <f t="shared" si="18"/>
        <v>38.87</v>
      </c>
    </row>
    <row r="274">
      <c r="B274" s="63" t="s">
        <v>4157</v>
      </c>
      <c r="C274" s="79"/>
      <c r="D274" s="80">
        <v>20.0</v>
      </c>
      <c r="E274" s="96">
        <v>3.99</v>
      </c>
      <c r="F274" s="96">
        <f t="shared" si="18"/>
        <v>79.8</v>
      </c>
    </row>
    <row r="275">
      <c r="B275" s="63" t="s">
        <v>4158</v>
      </c>
      <c r="C275" s="79"/>
      <c r="D275" s="80">
        <v>6.0</v>
      </c>
      <c r="E275" s="96">
        <v>3.99</v>
      </c>
      <c r="F275" s="96">
        <f t="shared" si="18"/>
        <v>23.94</v>
      </c>
    </row>
    <row r="276">
      <c r="B276" s="63" t="s">
        <v>4159</v>
      </c>
      <c r="C276" s="79"/>
      <c r="D276" s="80">
        <v>29.0</v>
      </c>
      <c r="E276" s="96">
        <v>1.0</v>
      </c>
      <c r="F276" s="96">
        <f t="shared" si="18"/>
        <v>29</v>
      </c>
    </row>
    <row r="277">
      <c r="B277" s="63" t="s">
        <v>4160</v>
      </c>
      <c r="C277" s="79"/>
      <c r="D277" s="80">
        <v>1.0</v>
      </c>
      <c r="E277" s="96">
        <v>1.99</v>
      </c>
      <c r="F277" s="96">
        <f t="shared" si="18"/>
        <v>1.99</v>
      </c>
    </row>
    <row r="278">
      <c r="B278" s="63" t="s">
        <v>4161</v>
      </c>
      <c r="C278" s="79"/>
      <c r="D278" s="80">
        <v>13.0</v>
      </c>
      <c r="E278" s="96">
        <v>2.99</v>
      </c>
      <c r="F278" s="96">
        <f t="shared" si="18"/>
        <v>38.87</v>
      </c>
    </row>
    <row r="279">
      <c r="B279" s="63" t="s">
        <v>4162</v>
      </c>
      <c r="C279" s="79"/>
      <c r="D279" s="80">
        <v>2.0</v>
      </c>
      <c r="E279" s="96">
        <v>4.99</v>
      </c>
      <c r="F279" s="96">
        <f t="shared" si="18"/>
        <v>9.98</v>
      </c>
    </row>
    <row r="280">
      <c r="B280" s="63" t="s">
        <v>4163</v>
      </c>
      <c r="C280" s="79"/>
      <c r="D280" s="80">
        <v>10.0</v>
      </c>
      <c r="E280" s="96">
        <v>1.99</v>
      </c>
      <c r="F280" s="96">
        <f t="shared" si="18"/>
        <v>19.9</v>
      </c>
    </row>
    <row r="281">
      <c r="B281" s="63" t="s">
        <v>4164</v>
      </c>
      <c r="C281" s="79"/>
      <c r="D281" s="80">
        <v>4.0</v>
      </c>
      <c r="E281" s="96">
        <v>3.99</v>
      </c>
      <c r="F281" s="96">
        <f t="shared" si="18"/>
        <v>15.96</v>
      </c>
    </row>
    <row r="282">
      <c r="B282" s="63" t="s">
        <v>4165</v>
      </c>
      <c r="C282" s="79"/>
      <c r="D282" s="80">
        <v>8.0</v>
      </c>
      <c r="E282" s="96">
        <v>3.99</v>
      </c>
      <c r="F282" s="96">
        <f t="shared" si="18"/>
        <v>31.92</v>
      </c>
    </row>
    <row r="283">
      <c r="B283" s="63" t="s">
        <v>4166</v>
      </c>
      <c r="C283" s="79"/>
      <c r="D283" s="80">
        <v>10.0</v>
      </c>
      <c r="E283" s="96">
        <v>5.99</v>
      </c>
      <c r="F283" s="96">
        <f t="shared" si="18"/>
        <v>59.9</v>
      </c>
      <c r="H283" s="105">
        <f>sum(F273:G283)</f>
        <v>350.13</v>
      </c>
    </row>
    <row r="284">
      <c r="A284" s="101">
        <v>43844.0</v>
      </c>
      <c r="B284" s="63" t="s">
        <v>4167</v>
      </c>
      <c r="C284" s="79"/>
      <c r="D284" s="80">
        <v>1.0</v>
      </c>
      <c r="E284" s="96">
        <v>12.99</v>
      </c>
      <c r="F284" s="96">
        <f t="shared" si="18"/>
        <v>12.99</v>
      </c>
    </row>
    <row r="285">
      <c r="B285" s="63" t="s">
        <v>4168</v>
      </c>
      <c r="C285" s="79"/>
      <c r="D285" s="80">
        <v>1.0</v>
      </c>
      <c r="E285" s="96">
        <v>19.99</v>
      </c>
      <c r="F285" s="96">
        <f t="shared" si="18"/>
        <v>19.99</v>
      </c>
    </row>
    <row r="286">
      <c r="B286" s="63" t="s">
        <v>4169</v>
      </c>
      <c r="C286" s="79"/>
      <c r="D286" s="80">
        <v>1.0</v>
      </c>
      <c r="E286" s="96">
        <v>2.99</v>
      </c>
      <c r="F286" s="96">
        <f t="shared" si="18"/>
        <v>2.99</v>
      </c>
    </row>
    <row r="287">
      <c r="B287" s="63" t="s">
        <v>4169</v>
      </c>
      <c r="C287" s="79"/>
      <c r="D287" s="80">
        <v>4.0</v>
      </c>
      <c r="E287" s="96">
        <v>3.99</v>
      </c>
      <c r="F287" s="96">
        <f t="shared" si="18"/>
        <v>15.96</v>
      </c>
    </row>
    <row r="288">
      <c r="B288" s="63" t="s">
        <v>4170</v>
      </c>
      <c r="C288" s="79"/>
      <c r="D288" s="80">
        <v>2.0</v>
      </c>
      <c r="E288" s="96">
        <v>5.99</v>
      </c>
      <c r="F288" s="96">
        <f t="shared" si="18"/>
        <v>11.98</v>
      </c>
    </row>
    <row r="289">
      <c r="B289" s="63" t="s">
        <v>4171</v>
      </c>
      <c r="C289" s="79"/>
      <c r="D289" s="80">
        <v>1.0</v>
      </c>
      <c r="E289" s="96">
        <v>4.99</v>
      </c>
      <c r="F289" s="96">
        <f t="shared" si="18"/>
        <v>4.99</v>
      </c>
    </row>
    <row r="290">
      <c r="B290" s="63" t="s">
        <v>4172</v>
      </c>
      <c r="C290" s="79"/>
      <c r="D290" s="80">
        <v>1.0</v>
      </c>
      <c r="E290" s="96">
        <v>7.99</v>
      </c>
      <c r="F290" s="96">
        <f t="shared" si="18"/>
        <v>7.99</v>
      </c>
    </row>
    <row r="291">
      <c r="B291" s="63" t="s">
        <v>4173</v>
      </c>
      <c r="C291" s="79"/>
      <c r="D291" s="80">
        <v>3.0</v>
      </c>
      <c r="E291" s="96">
        <v>19.99</v>
      </c>
      <c r="F291" s="96">
        <f t="shared" si="18"/>
        <v>59.97</v>
      </c>
    </row>
    <row r="292">
      <c r="B292" s="63" t="s">
        <v>4174</v>
      </c>
      <c r="C292" s="79"/>
      <c r="D292" s="80">
        <v>3.0</v>
      </c>
      <c r="E292" s="96">
        <v>7.99</v>
      </c>
      <c r="F292" s="96">
        <f t="shared" si="18"/>
        <v>23.97</v>
      </c>
    </row>
    <row r="293">
      <c r="B293" s="63" t="s">
        <v>4175</v>
      </c>
      <c r="C293" s="79"/>
      <c r="D293" s="80">
        <v>6.0</v>
      </c>
      <c r="E293" s="80">
        <v>3.99</v>
      </c>
      <c r="F293" s="80">
        <f t="shared" si="18"/>
        <v>23.94</v>
      </c>
    </row>
    <row r="294">
      <c r="B294" s="63" t="s">
        <v>4176</v>
      </c>
      <c r="C294" s="79"/>
      <c r="D294" s="80">
        <v>1.0</v>
      </c>
      <c r="E294" s="96">
        <v>3.99</v>
      </c>
      <c r="F294" s="96">
        <f t="shared" si="18"/>
        <v>3.99</v>
      </c>
    </row>
    <row r="295">
      <c r="B295" s="63" t="s">
        <v>4177</v>
      </c>
      <c r="C295" s="79"/>
      <c r="D295" s="80">
        <v>2.0</v>
      </c>
      <c r="E295" s="96">
        <v>9.99</v>
      </c>
      <c r="F295" s="96">
        <f t="shared" si="18"/>
        <v>19.98</v>
      </c>
    </row>
    <row r="296">
      <c r="B296" s="63" t="s">
        <v>4178</v>
      </c>
      <c r="C296" s="79"/>
      <c r="D296" s="80">
        <v>1.0</v>
      </c>
      <c r="E296" s="96">
        <v>9.99</v>
      </c>
      <c r="F296" s="96">
        <f t="shared" si="18"/>
        <v>9.99</v>
      </c>
    </row>
    <row r="297">
      <c r="B297" s="63" t="s">
        <v>4179</v>
      </c>
      <c r="C297" s="79"/>
      <c r="D297" s="80">
        <v>4.0</v>
      </c>
      <c r="E297" s="96">
        <v>9.99</v>
      </c>
      <c r="F297" s="96">
        <f t="shared" si="18"/>
        <v>39.96</v>
      </c>
    </row>
    <row r="298">
      <c r="B298" s="63" t="s">
        <v>4180</v>
      </c>
      <c r="C298" s="79"/>
      <c r="D298" s="80">
        <v>2.0</v>
      </c>
      <c r="E298" s="96">
        <v>10.99</v>
      </c>
      <c r="F298" s="96">
        <f t="shared" si="18"/>
        <v>21.98</v>
      </c>
    </row>
    <row r="299">
      <c r="B299" s="63" t="s">
        <v>4181</v>
      </c>
      <c r="C299" s="79"/>
      <c r="D299" s="80">
        <v>2.0</v>
      </c>
      <c r="E299" s="96">
        <v>7.99</v>
      </c>
      <c r="F299" s="96">
        <f t="shared" si="18"/>
        <v>15.98</v>
      </c>
    </row>
    <row r="300">
      <c r="B300" s="63" t="s">
        <v>4182</v>
      </c>
      <c r="C300" s="79"/>
      <c r="D300" s="80">
        <v>1.0</v>
      </c>
      <c r="E300" s="96">
        <v>6.99</v>
      </c>
      <c r="F300" s="96">
        <f t="shared" si="18"/>
        <v>6.99</v>
      </c>
    </row>
    <row r="301">
      <c r="B301" s="63" t="s">
        <v>4183</v>
      </c>
      <c r="C301" s="79"/>
      <c r="D301" s="80">
        <v>1.0</v>
      </c>
      <c r="E301" s="96">
        <v>4.99</v>
      </c>
      <c r="F301" s="96">
        <f t="shared" si="18"/>
        <v>4.99</v>
      </c>
    </row>
    <row r="302">
      <c r="B302" s="63" t="s">
        <v>4184</v>
      </c>
      <c r="C302" s="79"/>
      <c r="D302" s="80">
        <v>1.0</v>
      </c>
      <c r="E302" s="96">
        <v>10.99</v>
      </c>
      <c r="F302" s="96">
        <f t="shared" si="18"/>
        <v>10.99</v>
      </c>
    </row>
    <row r="303">
      <c r="B303" s="63" t="s">
        <v>4185</v>
      </c>
      <c r="C303" s="79"/>
      <c r="D303" s="80">
        <v>1.0</v>
      </c>
      <c r="E303" s="96">
        <v>9.99</v>
      </c>
      <c r="F303" s="96">
        <f t="shared" si="18"/>
        <v>9.99</v>
      </c>
    </row>
    <row r="304">
      <c r="B304" s="63" t="s">
        <v>4186</v>
      </c>
      <c r="C304" s="79"/>
      <c r="F304" s="80">
        <f t="shared" si="18"/>
        <v>0</v>
      </c>
    </row>
    <row r="305">
      <c r="B305" s="63" t="s">
        <v>4187</v>
      </c>
      <c r="C305" s="79"/>
      <c r="D305" s="80">
        <v>1.0</v>
      </c>
      <c r="E305" s="96">
        <v>9.99</v>
      </c>
      <c r="F305" s="96">
        <f t="shared" si="18"/>
        <v>9.99</v>
      </c>
    </row>
    <row r="306">
      <c r="B306" s="63" t="s">
        <v>4188</v>
      </c>
      <c r="C306" s="79"/>
      <c r="D306" s="80">
        <v>1.0</v>
      </c>
      <c r="E306" s="96">
        <v>3.99</v>
      </c>
      <c r="F306" s="96">
        <f t="shared" si="18"/>
        <v>3.99</v>
      </c>
    </row>
    <row r="307">
      <c r="B307" s="63" t="s">
        <v>4189</v>
      </c>
      <c r="C307" s="79"/>
      <c r="D307" s="80">
        <v>1.0</v>
      </c>
      <c r="E307" s="96">
        <v>7.99</v>
      </c>
      <c r="F307" s="96">
        <f t="shared" si="18"/>
        <v>7.99</v>
      </c>
    </row>
    <row r="308">
      <c r="B308" s="63" t="s">
        <v>4190</v>
      </c>
      <c r="C308" s="79"/>
      <c r="D308" s="80">
        <v>1.0</v>
      </c>
      <c r="E308" s="96">
        <v>6.99</v>
      </c>
      <c r="F308" s="96">
        <f t="shared" si="18"/>
        <v>6.99</v>
      </c>
    </row>
    <row r="309">
      <c r="B309" s="63" t="s">
        <v>4191</v>
      </c>
      <c r="C309" s="79"/>
      <c r="D309" s="80">
        <v>1.0</v>
      </c>
      <c r="E309" s="96">
        <v>7.99</v>
      </c>
      <c r="F309" s="96">
        <f t="shared" si="18"/>
        <v>7.99</v>
      </c>
    </row>
    <row r="310">
      <c r="B310" s="63" t="s">
        <v>4192</v>
      </c>
      <c r="C310" s="79"/>
      <c r="D310" s="80">
        <v>1.0</v>
      </c>
      <c r="E310" s="96">
        <v>24.99</v>
      </c>
      <c r="F310" s="96">
        <f t="shared" si="18"/>
        <v>24.99</v>
      </c>
    </row>
    <row r="311">
      <c r="B311" s="63" t="s">
        <v>4193</v>
      </c>
      <c r="C311" s="79"/>
      <c r="D311" s="80">
        <v>1.0</v>
      </c>
      <c r="E311" s="96">
        <v>5.99</v>
      </c>
      <c r="F311" s="96">
        <f t="shared" si="18"/>
        <v>5.99</v>
      </c>
    </row>
    <row r="312">
      <c r="B312" s="63" t="s">
        <v>4194</v>
      </c>
      <c r="C312" s="79"/>
      <c r="D312" s="80">
        <v>1.0</v>
      </c>
      <c r="E312" s="96">
        <v>9.99</v>
      </c>
      <c r="F312" s="96">
        <f t="shared" si="18"/>
        <v>9.99</v>
      </c>
    </row>
    <row r="313">
      <c r="B313" s="63" t="s">
        <v>4195</v>
      </c>
      <c r="C313" s="79"/>
      <c r="D313" s="80">
        <v>1.0</v>
      </c>
      <c r="E313" s="96">
        <v>7.99</v>
      </c>
      <c r="F313" s="96">
        <f t="shared" si="18"/>
        <v>7.99</v>
      </c>
    </row>
    <row r="314">
      <c r="B314" s="63" t="s">
        <v>4196</v>
      </c>
      <c r="C314" s="79"/>
      <c r="D314" s="80">
        <v>1.0</v>
      </c>
      <c r="E314" s="96">
        <v>7.99</v>
      </c>
      <c r="F314" s="96">
        <f t="shared" si="18"/>
        <v>7.99</v>
      </c>
    </row>
    <row r="315">
      <c r="B315" s="63" t="s">
        <v>4197</v>
      </c>
      <c r="C315" s="79"/>
      <c r="D315" s="80">
        <v>1.0</v>
      </c>
      <c r="E315" s="96">
        <v>17.89</v>
      </c>
      <c r="F315" s="96">
        <f t="shared" si="18"/>
        <v>17.89</v>
      </c>
    </row>
    <row r="316">
      <c r="B316" s="63" t="s">
        <v>4198</v>
      </c>
      <c r="C316" s="79"/>
      <c r="D316" s="80">
        <v>1.0</v>
      </c>
      <c r="E316" s="96">
        <v>5.99</v>
      </c>
      <c r="F316" s="96">
        <f t="shared" si="18"/>
        <v>5.99</v>
      </c>
    </row>
    <row r="317">
      <c r="B317" s="63" t="s">
        <v>4199</v>
      </c>
      <c r="C317" s="79"/>
      <c r="D317" s="80">
        <v>15.0</v>
      </c>
      <c r="E317" s="96">
        <v>3.99</v>
      </c>
      <c r="F317" s="96">
        <f t="shared" si="18"/>
        <v>59.85</v>
      </c>
    </row>
    <row r="318">
      <c r="B318" s="63" t="s">
        <v>4200</v>
      </c>
      <c r="C318" s="79"/>
      <c r="D318" s="80">
        <v>3.0</v>
      </c>
      <c r="E318" s="96">
        <v>6.99</v>
      </c>
      <c r="F318" s="96">
        <f t="shared" si="18"/>
        <v>20.97</v>
      </c>
      <c r="H318" s="105">
        <f>sum(F284:F318)</f>
        <v>528.21</v>
      </c>
    </row>
    <row r="319">
      <c r="A319" s="101">
        <v>44236.0</v>
      </c>
      <c r="B319" s="63" t="s">
        <v>4201</v>
      </c>
      <c r="C319" s="79"/>
      <c r="D319" s="80">
        <v>1.0</v>
      </c>
      <c r="E319" s="96">
        <v>16.99</v>
      </c>
      <c r="F319" s="96">
        <f t="shared" si="18"/>
        <v>16.99</v>
      </c>
    </row>
    <row r="320">
      <c r="B320" s="63" t="s">
        <v>4202</v>
      </c>
      <c r="C320" s="79"/>
      <c r="D320" s="80">
        <v>1.0</v>
      </c>
      <c r="E320" s="96">
        <v>19.99</v>
      </c>
      <c r="F320" s="96">
        <f t="shared" si="18"/>
        <v>19.99</v>
      </c>
    </row>
    <row r="321">
      <c r="B321" s="63" t="s">
        <v>4203</v>
      </c>
      <c r="C321" s="79"/>
      <c r="D321" s="80">
        <v>1.0</v>
      </c>
      <c r="E321" s="96">
        <v>16.99</v>
      </c>
      <c r="F321" s="96">
        <f t="shared" si="18"/>
        <v>16.99</v>
      </c>
    </row>
    <row r="322">
      <c r="B322" s="63" t="s">
        <v>4204</v>
      </c>
      <c r="C322" s="79"/>
      <c r="D322" s="80">
        <v>1.0</v>
      </c>
      <c r="E322" s="96">
        <v>3.99</v>
      </c>
      <c r="F322" s="96">
        <f t="shared" si="18"/>
        <v>3.99</v>
      </c>
    </row>
    <row r="323">
      <c r="B323" s="63" t="s">
        <v>4205</v>
      </c>
      <c r="C323" s="79"/>
      <c r="D323" s="80">
        <v>1.0</v>
      </c>
      <c r="E323" s="96">
        <v>14.99</v>
      </c>
      <c r="F323" s="96">
        <f t="shared" si="18"/>
        <v>14.99</v>
      </c>
    </row>
    <row r="324">
      <c r="B324" s="63" t="s">
        <v>4206</v>
      </c>
      <c r="C324" s="79"/>
      <c r="D324" s="80">
        <v>1.0</v>
      </c>
      <c r="E324" s="96">
        <v>2.99</v>
      </c>
      <c r="F324" s="96">
        <f t="shared" si="18"/>
        <v>2.99</v>
      </c>
    </row>
    <row r="325">
      <c r="B325" s="63" t="s">
        <v>4207</v>
      </c>
      <c r="C325" s="79"/>
      <c r="D325" s="80">
        <v>1.0</v>
      </c>
      <c r="E325" s="96">
        <v>12.99</v>
      </c>
      <c r="F325" s="96">
        <f t="shared" si="18"/>
        <v>12.99</v>
      </c>
    </row>
    <row r="326">
      <c r="B326" s="63" t="s">
        <v>4208</v>
      </c>
      <c r="C326" s="79"/>
      <c r="D326" s="80">
        <v>1.0</v>
      </c>
      <c r="E326" s="96">
        <v>5.99</v>
      </c>
      <c r="F326" s="96">
        <f t="shared" si="18"/>
        <v>5.99</v>
      </c>
    </row>
    <row r="327">
      <c r="B327" s="63" t="s">
        <v>4209</v>
      </c>
      <c r="C327" s="79"/>
      <c r="D327" s="80">
        <v>1.0</v>
      </c>
      <c r="E327" s="96">
        <v>7.99</v>
      </c>
      <c r="F327" s="96">
        <f t="shared" si="18"/>
        <v>7.99</v>
      </c>
    </row>
    <row r="328">
      <c r="B328" s="63" t="s">
        <v>4210</v>
      </c>
      <c r="C328" s="79"/>
      <c r="D328" s="80">
        <v>1.0</v>
      </c>
      <c r="E328" s="96">
        <v>12.99</v>
      </c>
      <c r="F328" s="96">
        <f t="shared" si="18"/>
        <v>12.99</v>
      </c>
    </row>
    <row r="329">
      <c r="B329" s="63" t="s">
        <v>4211</v>
      </c>
      <c r="C329" s="79"/>
      <c r="D329" s="80">
        <v>1.0</v>
      </c>
      <c r="E329" s="96">
        <v>7.99</v>
      </c>
      <c r="F329" s="96">
        <f t="shared" si="18"/>
        <v>7.99</v>
      </c>
    </row>
    <row r="330">
      <c r="B330" s="63" t="s">
        <v>4212</v>
      </c>
      <c r="C330" s="79"/>
      <c r="D330" s="80">
        <v>1.0</v>
      </c>
      <c r="F330" s="80">
        <f t="shared" si="18"/>
        <v>0</v>
      </c>
    </row>
    <row r="331">
      <c r="B331" s="63" t="s">
        <v>4213</v>
      </c>
      <c r="C331" s="79"/>
      <c r="D331" s="80">
        <v>1.0</v>
      </c>
      <c r="E331" s="96">
        <v>12.99</v>
      </c>
      <c r="F331" s="96">
        <f t="shared" si="18"/>
        <v>12.99</v>
      </c>
    </row>
    <row r="332">
      <c r="B332" s="63" t="s">
        <v>4214</v>
      </c>
      <c r="C332" s="79"/>
      <c r="D332" s="80">
        <v>1.0</v>
      </c>
      <c r="E332" s="96">
        <v>9.99</v>
      </c>
      <c r="F332" s="96">
        <f t="shared" si="18"/>
        <v>9.99</v>
      </c>
    </row>
    <row r="333">
      <c r="B333" s="63" t="s">
        <v>4215</v>
      </c>
      <c r="C333" s="79"/>
      <c r="D333" s="80">
        <v>1.0</v>
      </c>
      <c r="F333" s="80">
        <f t="shared" si="18"/>
        <v>0</v>
      </c>
    </row>
    <row r="334">
      <c r="B334" s="63" t="s">
        <v>4216</v>
      </c>
      <c r="C334" s="79"/>
      <c r="D334" s="80">
        <v>1.0</v>
      </c>
      <c r="E334" s="96">
        <v>5.99</v>
      </c>
      <c r="F334" s="96">
        <f t="shared" si="18"/>
        <v>5.99</v>
      </c>
    </row>
    <row r="335">
      <c r="B335" s="63" t="s">
        <v>4217</v>
      </c>
      <c r="C335" s="79"/>
      <c r="D335" s="80">
        <v>1.0</v>
      </c>
      <c r="E335" s="96">
        <v>5.99</v>
      </c>
      <c r="F335" s="96">
        <f t="shared" si="18"/>
        <v>5.99</v>
      </c>
    </row>
    <row r="336">
      <c r="B336" s="63" t="s">
        <v>4218</v>
      </c>
      <c r="C336" s="79"/>
      <c r="D336" s="80">
        <v>2.0</v>
      </c>
      <c r="E336" s="96">
        <v>4.99</v>
      </c>
      <c r="F336" s="96">
        <f t="shared" si="18"/>
        <v>9.98</v>
      </c>
    </row>
    <row r="337">
      <c r="B337" s="63" t="s">
        <v>4219</v>
      </c>
      <c r="C337" s="79"/>
      <c r="D337" s="80">
        <v>1.0</v>
      </c>
      <c r="E337" s="96">
        <v>9.99</v>
      </c>
      <c r="F337" s="96">
        <f t="shared" si="18"/>
        <v>9.99</v>
      </c>
    </row>
    <row r="338">
      <c r="B338" s="63" t="s">
        <v>4220</v>
      </c>
      <c r="C338" s="79"/>
      <c r="D338" s="80">
        <v>2.0</v>
      </c>
      <c r="E338" s="96">
        <v>2.99</v>
      </c>
      <c r="F338" s="96">
        <f t="shared" si="18"/>
        <v>5.98</v>
      </c>
    </row>
    <row r="339">
      <c r="B339" s="63" t="s">
        <v>4221</v>
      </c>
      <c r="C339" s="79"/>
      <c r="D339" s="80">
        <v>1.0</v>
      </c>
      <c r="E339" s="96">
        <v>9.99</v>
      </c>
      <c r="F339" s="96">
        <f t="shared" si="18"/>
        <v>9.99</v>
      </c>
      <c r="H339" s="105">
        <f>sum(F319:F339)</f>
        <v>194.79</v>
      </c>
    </row>
    <row r="340">
      <c r="A340" s="71">
        <v>44257.0</v>
      </c>
      <c r="B340" s="72" t="s">
        <v>4222</v>
      </c>
      <c r="C340" s="73"/>
      <c r="D340" s="110">
        <v>8.0</v>
      </c>
      <c r="E340" s="141">
        <v>14.99</v>
      </c>
      <c r="F340" s="141">
        <f t="shared" si="18"/>
        <v>119.92</v>
      </c>
      <c r="G340" s="73"/>
      <c r="H340" s="73"/>
    </row>
    <row r="341">
      <c r="A341" s="76"/>
      <c r="B341" s="72" t="s">
        <v>4222</v>
      </c>
      <c r="C341" s="73"/>
      <c r="D341" s="110">
        <v>20.0</v>
      </c>
      <c r="E341" s="141">
        <v>9.99</v>
      </c>
      <c r="F341" s="141">
        <f t="shared" si="18"/>
        <v>199.8</v>
      </c>
      <c r="G341" s="73"/>
      <c r="H341" s="73"/>
    </row>
    <row r="342">
      <c r="A342" s="76"/>
      <c r="B342" s="72" t="s">
        <v>4222</v>
      </c>
      <c r="C342" s="73"/>
      <c r="D342" s="110">
        <v>6.0</v>
      </c>
      <c r="E342" s="141">
        <v>16.99</v>
      </c>
      <c r="F342" s="141">
        <f t="shared" si="18"/>
        <v>101.94</v>
      </c>
      <c r="G342" s="73"/>
      <c r="H342" s="73"/>
    </row>
    <row r="343">
      <c r="A343" s="76"/>
      <c r="B343" s="72" t="s">
        <v>4222</v>
      </c>
      <c r="C343" s="73"/>
      <c r="D343" s="110">
        <v>24.0</v>
      </c>
      <c r="E343" s="141">
        <v>12.99</v>
      </c>
      <c r="F343" s="141">
        <f t="shared" si="18"/>
        <v>311.76</v>
      </c>
      <c r="G343" s="73"/>
      <c r="H343" s="73"/>
    </row>
    <row r="344">
      <c r="A344" s="76"/>
      <c r="B344" s="72" t="s">
        <v>4222</v>
      </c>
      <c r="C344" s="73"/>
      <c r="D344" s="110">
        <v>1.0</v>
      </c>
      <c r="E344" s="141">
        <v>20.99</v>
      </c>
      <c r="F344" s="141">
        <f t="shared" si="18"/>
        <v>20.99</v>
      </c>
      <c r="G344" s="73"/>
      <c r="H344" s="73"/>
    </row>
    <row r="345">
      <c r="A345" s="76"/>
      <c r="B345" s="72" t="s">
        <v>4222</v>
      </c>
      <c r="C345" s="73"/>
      <c r="D345" s="110">
        <v>3.0</v>
      </c>
      <c r="E345" s="141">
        <v>13.99</v>
      </c>
      <c r="F345" s="141">
        <f t="shared" si="18"/>
        <v>41.97</v>
      </c>
      <c r="G345" s="73"/>
      <c r="H345" s="73"/>
    </row>
    <row r="346">
      <c r="A346" s="76"/>
      <c r="B346" s="72" t="s">
        <v>4222</v>
      </c>
      <c r="C346" s="73"/>
      <c r="D346" s="110">
        <v>11.0</v>
      </c>
      <c r="E346" s="141">
        <v>18.99</v>
      </c>
      <c r="F346" s="141">
        <f t="shared" si="18"/>
        <v>208.89</v>
      </c>
      <c r="G346" s="73"/>
      <c r="H346" s="73"/>
    </row>
    <row r="347">
      <c r="A347" s="76"/>
      <c r="B347" s="72" t="s">
        <v>4222</v>
      </c>
      <c r="C347" s="73"/>
      <c r="D347" s="110">
        <v>1.0</v>
      </c>
      <c r="E347" s="141">
        <v>7.99</v>
      </c>
      <c r="F347" s="141">
        <f t="shared" si="18"/>
        <v>7.99</v>
      </c>
      <c r="G347" s="73"/>
      <c r="H347" s="141">
        <f>sum(F340:F347)</f>
        <v>1013.26</v>
      </c>
    </row>
    <row r="348">
      <c r="A348" s="76"/>
      <c r="B348" s="72" t="s">
        <v>4223</v>
      </c>
      <c r="C348" s="73"/>
      <c r="D348" s="110">
        <v>1.0</v>
      </c>
      <c r="E348" s="141">
        <v>29.99</v>
      </c>
      <c r="F348" s="141">
        <f t="shared" si="18"/>
        <v>29.99</v>
      </c>
      <c r="G348" s="73"/>
      <c r="H348" s="73"/>
    </row>
    <row r="349">
      <c r="A349" s="71">
        <v>44259.0</v>
      </c>
      <c r="B349" s="72" t="s">
        <v>4224</v>
      </c>
      <c r="C349" s="73"/>
      <c r="D349" s="110">
        <v>1.0</v>
      </c>
      <c r="E349" s="141">
        <v>4.99</v>
      </c>
      <c r="F349" s="141">
        <f t="shared" si="18"/>
        <v>4.99</v>
      </c>
      <c r="G349" s="73"/>
      <c r="H349" s="73"/>
    </row>
    <row r="350">
      <c r="A350" s="76"/>
      <c r="B350" s="72" t="s">
        <v>4225</v>
      </c>
      <c r="C350" s="73"/>
      <c r="D350" s="110">
        <v>1.0</v>
      </c>
      <c r="E350" s="141">
        <v>18.0</v>
      </c>
      <c r="F350" s="141">
        <f t="shared" si="18"/>
        <v>18</v>
      </c>
      <c r="G350" s="73"/>
      <c r="H350" s="73"/>
    </row>
    <row r="351">
      <c r="A351" s="76"/>
      <c r="B351" s="72" t="s">
        <v>4226</v>
      </c>
      <c r="C351" s="73"/>
      <c r="D351" s="110">
        <v>1.0</v>
      </c>
      <c r="E351" s="141">
        <v>24.99</v>
      </c>
      <c r="F351" s="141">
        <f t="shared" si="18"/>
        <v>24.99</v>
      </c>
      <c r="G351" s="73"/>
      <c r="H351" s="73"/>
    </row>
    <row r="352">
      <c r="A352" s="76"/>
      <c r="B352" s="72" t="s">
        <v>4227</v>
      </c>
      <c r="C352" s="73"/>
      <c r="D352" s="110">
        <v>1.0</v>
      </c>
      <c r="E352" s="141">
        <v>24.99</v>
      </c>
      <c r="F352" s="141">
        <f t="shared" si="18"/>
        <v>24.99</v>
      </c>
      <c r="G352" s="73"/>
      <c r="H352" s="73"/>
    </row>
    <row r="353">
      <c r="A353" s="76"/>
      <c r="B353" s="72" t="s">
        <v>4228</v>
      </c>
      <c r="C353" s="73"/>
      <c r="D353" s="110">
        <v>1.0</v>
      </c>
      <c r="E353" s="141">
        <v>16.99</v>
      </c>
      <c r="F353" s="141">
        <f t="shared" si="18"/>
        <v>16.99</v>
      </c>
      <c r="G353" s="73"/>
      <c r="H353" s="73"/>
    </row>
    <row r="354">
      <c r="A354" s="76"/>
      <c r="B354" s="72" t="s">
        <v>4229</v>
      </c>
      <c r="C354" s="73"/>
      <c r="D354" s="110">
        <v>1.0</v>
      </c>
      <c r="E354" s="141">
        <v>12.99</v>
      </c>
      <c r="F354" s="141">
        <f t="shared" si="18"/>
        <v>12.99</v>
      </c>
      <c r="G354" s="73"/>
      <c r="H354" s="73"/>
    </row>
    <row r="355">
      <c r="A355" s="76"/>
      <c r="B355" s="72" t="s">
        <v>4230</v>
      </c>
      <c r="C355" s="73"/>
      <c r="D355" s="110">
        <v>1.0</v>
      </c>
      <c r="E355" s="141">
        <v>4.99</v>
      </c>
      <c r="F355" s="142"/>
      <c r="G355" s="73"/>
      <c r="H355" s="141">
        <f>sum(F348:F355)</f>
        <v>132.94</v>
      </c>
    </row>
    <row r="356">
      <c r="A356" s="101">
        <v>44271.0</v>
      </c>
      <c r="B356" s="63" t="s">
        <v>4231</v>
      </c>
      <c r="C356" s="79"/>
      <c r="E356" s="96">
        <v>3.99</v>
      </c>
      <c r="F356" s="96">
        <f t="shared" ref="F356:F569" si="19">MULTIPLY(D356, E356)</f>
        <v>0</v>
      </c>
    </row>
    <row r="357">
      <c r="B357" s="63" t="s">
        <v>4232</v>
      </c>
      <c r="C357" s="79"/>
      <c r="D357" s="80">
        <v>1.0</v>
      </c>
      <c r="E357" s="96">
        <v>5.99</v>
      </c>
      <c r="F357" s="96">
        <f t="shared" si="19"/>
        <v>5.99</v>
      </c>
    </row>
    <row r="358">
      <c r="B358" s="63" t="s">
        <v>4233</v>
      </c>
      <c r="C358" s="79"/>
      <c r="E358" s="96">
        <v>6.99</v>
      </c>
      <c r="F358" s="96">
        <f t="shared" si="19"/>
        <v>0</v>
      </c>
    </row>
    <row r="359">
      <c r="B359" s="63" t="s">
        <v>4234</v>
      </c>
      <c r="C359" s="79"/>
      <c r="D359" s="80">
        <v>1.0</v>
      </c>
      <c r="E359" s="96">
        <v>19.99</v>
      </c>
      <c r="F359" s="96">
        <f t="shared" si="19"/>
        <v>19.99</v>
      </c>
    </row>
    <row r="360">
      <c r="B360" s="63" t="s">
        <v>4235</v>
      </c>
      <c r="C360" s="79"/>
      <c r="D360" s="80">
        <v>3.0</v>
      </c>
      <c r="E360" s="96">
        <v>24.99</v>
      </c>
      <c r="F360" s="96">
        <f t="shared" si="19"/>
        <v>74.97</v>
      </c>
    </row>
    <row r="361">
      <c r="B361" s="63" t="s">
        <v>4236</v>
      </c>
      <c r="C361" s="79"/>
      <c r="D361" s="80">
        <v>2.0</v>
      </c>
      <c r="E361" s="96">
        <v>16.99</v>
      </c>
      <c r="F361" s="96">
        <f t="shared" si="19"/>
        <v>33.98</v>
      </c>
    </row>
    <row r="362">
      <c r="B362" s="63" t="s">
        <v>4237</v>
      </c>
      <c r="C362" s="79"/>
      <c r="D362" s="80">
        <v>1.0</v>
      </c>
      <c r="E362" s="96">
        <v>19.99</v>
      </c>
      <c r="F362" s="96">
        <f t="shared" si="19"/>
        <v>19.99</v>
      </c>
    </row>
    <row r="363">
      <c r="B363" s="63" t="s">
        <v>4238</v>
      </c>
      <c r="C363" s="79"/>
      <c r="D363" s="80">
        <v>4.0</v>
      </c>
      <c r="E363" s="96">
        <v>4.99</v>
      </c>
      <c r="F363" s="96">
        <f t="shared" si="19"/>
        <v>19.96</v>
      </c>
    </row>
    <row r="364">
      <c r="B364" s="63" t="s">
        <v>4239</v>
      </c>
      <c r="C364" s="79"/>
      <c r="D364" s="80">
        <v>3.0</v>
      </c>
      <c r="E364" s="96">
        <v>15.99</v>
      </c>
      <c r="F364" s="96">
        <f t="shared" si="19"/>
        <v>47.97</v>
      </c>
    </row>
    <row r="365">
      <c r="B365" s="63" t="s">
        <v>4240</v>
      </c>
      <c r="C365" s="79"/>
      <c r="D365" s="80">
        <v>1.0</v>
      </c>
      <c r="E365" s="96">
        <v>19.99</v>
      </c>
      <c r="F365" s="96">
        <f t="shared" si="19"/>
        <v>19.99</v>
      </c>
    </row>
    <row r="366">
      <c r="B366" s="63" t="s">
        <v>4241</v>
      </c>
      <c r="C366" s="79"/>
      <c r="D366" s="80">
        <v>1.0</v>
      </c>
      <c r="E366" s="96">
        <v>24.99</v>
      </c>
      <c r="F366" s="96">
        <f t="shared" si="19"/>
        <v>24.99</v>
      </c>
    </row>
    <row r="367">
      <c r="B367" s="63" t="s">
        <v>4242</v>
      </c>
      <c r="C367" s="79"/>
      <c r="D367" s="80">
        <v>1.0</v>
      </c>
      <c r="E367" s="96">
        <v>6.99</v>
      </c>
      <c r="F367" s="96">
        <f t="shared" si="19"/>
        <v>6.99</v>
      </c>
    </row>
    <row r="368">
      <c r="B368" s="63" t="s">
        <v>4243</v>
      </c>
      <c r="C368" s="79"/>
      <c r="D368" s="80">
        <v>2.0</v>
      </c>
      <c r="E368" s="96">
        <v>7.99</v>
      </c>
      <c r="F368" s="96">
        <f t="shared" si="19"/>
        <v>15.98</v>
      </c>
    </row>
    <row r="369">
      <c r="B369" s="63" t="s">
        <v>4244</v>
      </c>
      <c r="C369" s="79"/>
      <c r="D369" s="80">
        <v>1.0</v>
      </c>
      <c r="E369" s="96">
        <v>3.99</v>
      </c>
      <c r="F369" s="96">
        <f t="shared" si="19"/>
        <v>3.99</v>
      </c>
    </row>
    <row r="370">
      <c r="B370" s="63" t="s">
        <v>4245</v>
      </c>
      <c r="C370" s="79"/>
      <c r="D370" s="80">
        <v>2.0</v>
      </c>
      <c r="E370" s="96">
        <v>0.99</v>
      </c>
      <c r="F370" s="96">
        <f t="shared" si="19"/>
        <v>1.98</v>
      </c>
    </row>
    <row r="371">
      <c r="B371" s="63" t="s">
        <v>4246</v>
      </c>
      <c r="C371" s="79"/>
      <c r="E371" s="96">
        <v>4.99</v>
      </c>
      <c r="F371" s="96">
        <f t="shared" si="19"/>
        <v>0</v>
      </c>
    </row>
    <row r="372">
      <c r="B372" s="63" t="s">
        <v>4247</v>
      </c>
      <c r="C372" s="79"/>
      <c r="E372" s="96">
        <v>1.99</v>
      </c>
      <c r="F372" s="96">
        <f t="shared" si="19"/>
        <v>0</v>
      </c>
    </row>
    <row r="373">
      <c r="B373" s="63" t="s">
        <v>4248</v>
      </c>
      <c r="C373" s="79"/>
      <c r="D373" s="80">
        <v>1.0</v>
      </c>
      <c r="E373" s="96">
        <v>1.79</v>
      </c>
      <c r="F373" s="96">
        <f t="shared" si="19"/>
        <v>1.79</v>
      </c>
    </row>
    <row r="374">
      <c r="B374" s="63" t="s">
        <v>4249</v>
      </c>
      <c r="C374" s="79"/>
      <c r="D374" s="80">
        <v>1.0</v>
      </c>
      <c r="E374" s="96">
        <v>4.99</v>
      </c>
      <c r="F374" s="96">
        <f t="shared" si="19"/>
        <v>4.99</v>
      </c>
    </row>
    <row r="375">
      <c r="B375" s="63" t="s">
        <v>4250</v>
      </c>
      <c r="C375" s="79"/>
      <c r="D375" s="80">
        <v>1.0</v>
      </c>
      <c r="E375" s="96">
        <v>7.99</v>
      </c>
      <c r="F375" s="96">
        <f t="shared" si="19"/>
        <v>7.99</v>
      </c>
    </row>
    <row r="376">
      <c r="B376" s="63" t="s">
        <v>4251</v>
      </c>
      <c r="C376" s="79"/>
      <c r="D376" s="80">
        <v>1.0</v>
      </c>
      <c r="E376" s="96">
        <v>9.99</v>
      </c>
      <c r="F376" s="96">
        <f t="shared" si="19"/>
        <v>9.99</v>
      </c>
    </row>
    <row r="377">
      <c r="B377" s="63" t="s">
        <v>4252</v>
      </c>
      <c r="C377" s="79"/>
      <c r="D377" s="80">
        <v>1.0</v>
      </c>
      <c r="E377" s="96">
        <v>6.99</v>
      </c>
      <c r="F377" s="96">
        <f t="shared" si="19"/>
        <v>6.99</v>
      </c>
    </row>
    <row r="378">
      <c r="B378" s="63" t="s">
        <v>4253</v>
      </c>
      <c r="C378" s="79"/>
      <c r="D378" s="80">
        <v>3.0</v>
      </c>
      <c r="E378" s="96">
        <v>3.99</v>
      </c>
      <c r="F378" s="96">
        <f t="shared" si="19"/>
        <v>11.97</v>
      </c>
    </row>
    <row r="379">
      <c r="B379" s="63" t="s">
        <v>4254</v>
      </c>
      <c r="C379" s="79"/>
      <c r="D379" s="80">
        <v>1.0</v>
      </c>
      <c r="E379" s="96">
        <v>7.99</v>
      </c>
      <c r="F379" s="96">
        <f t="shared" si="19"/>
        <v>7.99</v>
      </c>
    </row>
    <row r="380">
      <c r="B380" s="63" t="s">
        <v>4255</v>
      </c>
      <c r="C380" s="79"/>
      <c r="D380" s="80">
        <v>1.0</v>
      </c>
      <c r="E380" s="96">
        <v>16.99</v>
      </c>
      <c r="F380" s="96">
        <f t="shared" si="19"/>
        <v>16.99</v>
      </c>
    </row>
    <row r="381">
      <c r="B381" s="63" t="s">
        <v>4256</v>
      </c>
      <c r="C381" s="79"/>
      <c r="D381" s="80">
        <v>3.0</v>
      </c>
      <c r="E381" s="96">
        <v>9.99</v>
      </c>
      <c r="F381" s="96">
        <f t="shared" si="19"/>
        <v>29.97</v>
      </c>
    </row>
    <row r="382">
      <c r="B382" s="63" t="s">
        <v>4257</v>
      </c>
      <c r="C382" s="79"/>
      <c r="D382" s="80">
        <v>1.0</v>
      </c>
      <c r="E382" s="96">
        <v>3.99</v>
      </c>
      <c r="F382" s="96">
        <f t="shared" si="19"/>
        <v>3.99</v>
      </c>
    </row>
    <row r="383">
      <c r="B383" s="63" t="s">
        <v>4258</v>
      </c>
      <c r="C383" s="79"/>
      <c r="D383" s="80">
        <v>1.0</v>
      </c>
      <c r="E383" s="96">
        <v>3.99</v>
      </c>
      <c r="F383" s="96">
        <f t="shared" si="19"/>
        <v>3.99</v>
      </c>
    </row>
    <row r="384">
      <c r="B384" s="63" t="s">
        <v>4259</v>
      </c>
      <c r="C384" s="79"/>
      <c r="D384" s="80">
        <v>3.0</v>
      </c>
      <c r="E384" s="96">
        <v>2.99</v>
      </c>
      <c r="F384" s="96">
        <f t="shared" si="19"/>
        <v>8.97</v>
      </c>
    </row>
    <row r="385">
      <c r="B385" s="63" t="s">
        <v>4259</v>
      </c>
      <c r="C385" s="79"/>
      <c r="D385" s="80">
        <v>7.0</v>
      </c>
      <c r="E385" s="96">
        <v>3.99</v>
      </c>
      <c r="F385" s="96">
        <f t="shared" si="19"/>
        <v>27.93</v>
      </c>
    </row>
    <row r="386">
      <c r="B386" s="63" t="s">
        <v>4259</v>
      </c>
      <c r="C386" s="79"/>
      <c r="D386" s="80">
        <v>5.0</v>
      </c>
      <c r="E386" s="96">
        <v>4.99</v>
      </c>
      <c r="F386" s="96">
        <f t="shared" si="19"/>
        <v>24.95</v>
      </c>
    </row>
    <row r="387">
      <c r="B387" s="63" t="s">
        <v>4259</v>
      </c>
      <c r="C387" s="79"/>
      <c r="D387" s="80">
        <v>5.0</v>
      </c>
      <c r="E387" s="96">
        <v>5.99</v>
      </c>
      <c r="F387" s="96">
        <f t="shared" si="19"/>
        <v>29.95</v>
      </c>
    </row>
    <row r="388">
      <c r="B388" s="63" t="s">
        <v>4259</v>
      </c>
      <c r="C388" s="79"/>
      <c r="D388" s="80">
        <v>1.0</v>
      </c>
      <c r="E388" s="96">
        <v>6.99</v>
      </c>
      <c r="F388" s="96">
        <f t="shared" si="19"/>
        <v>6.99</v>
      </c>
    </row>
    <row r="389">
      <c r="B389" s="63" t="s">
        <v>4259</v>
      </c>
      <c r="C389" s="79"/>
      <c r="D389" s="80">
        <v>1.0</v>
      </c>
      <c r="E389" s="96">
        <v>7.99</v>
      </c>
      <c r="F389" s="96">
        <f t="shared" si="19"/>
        <v>7.99</v>
      </c>
    </row>
    <row r="390">
      <c r="B390" s="63" t="s">
        <v>4259</v>
      </c>
      <c r="C390" s="79"/>
      <c r="D390" s="80">
        <v>1.0</v>
      </c>
      <c r="E390" s="96">
        <v>8.99</v>
      </c>
      <c r="F390" s="96">
        <f t="shared" si="19"/>
        <v>8.99</v>
      </c>
    </row>
    <row r="391">
      <c r="B391" s="63" t="s">
        <v>4259</v>
      </c>
      <c r="C391" s="79"/>
      <c r="D391" s="80">
        <v>3.0</v>
      </c>
      <c r="E391" s="96">
        <v>14.99</v>
      </c>
      <c r="F391" s="96">
        <f t="shared" si="19"/>
        <v>44.97</v>
      </c>
    </row>
    <row r="392">
      <c r="B392" s="63" t="s">
        <v>4259</v>
      </c>
      <c r="C392" s="79"/>
      <c r="D392" s="80">
        <v>2.0</v>
      </c>
      <c r="E392" s="96">
        <v>19.99</v>
      </c>
      <c r="F392" s="96">
        <f t="shared" si="19"/>
        <v>39.98</v>
      </c>
    </row>
    <row r="393">
      <c r="B393" s="63" t="s">
        <v>4260</v>
      </c>
      <c r="C393" s="79"/>
      <c r="D393" s="80">
        <v>10.0</v>
      </c>
      <c r="E393" s="96">
        <v>5.99</v>
      </c>
      <c r="F393" s="96">
        <f t="shared" si="19"/>
        <v>59.9</v>
      </c>
    </row>
    <row r="394">
      <c r="B394" s="63" t="s">
        <v>4260</v>
      </c>
      <c r="C394" s="79"/>
      <c r="D394" s="80">
        <v>1.0</v>
      </c>
      <c r="E394" s="96">
        <v>7.99</v>
      </c>
      <c r="F394" s="96">
        <f t="shared" si="19"/>
        <v>7.99</v>
      </c>
    </row>
    <row r="395">
      <c r="B395" s="63" t="s">
        <v>4261</v>
      </c>
      <c r="C395" s="79"/>
      <c r="D395" s="80">
        <v>1.0</v>
      </c>
      <c r="E395" s="96">
        <v>14.99</v>
      </c>
      <c r="F395" s="96">
        <f t="shared" si="19"/>
        <v>14.99</v>
      </c>
    </row>
    <row r="396">
      <c r="B396" s="63" t="s">
        <v>4262</v>
      </c>
      <c r="C396" s="79"/>
      <c r="D396" s="80">
        <v>1.0</v>
      </c>
      <c r="E396" s="96">
        <v>9.99</v>
      </c>
      <c r="F396" s="96">
        <f t="shared" si="19"/>
        <v>9.99</v>
      </c>
    </row>
    <row r="397">
      <c r="B397" s="63" t="s">
        <v>4263</v>
      </c>
      <c r="C397" s="79"/>
      <c r="D397" s="80">
        <v>1.0</v>
      </c>
      <c r="E397" s="96">
        <v>9.99</v>
      </c>
      <c r="F397" s="96">
        <f t="shared" si="19"/>
        <v>9.99</v>
      </c>
    </row>
    <row r="398">
      <c r="B398" s="63" t="s">
        <v>4264</v>
      </c>
      <c r="C398" s="79"/>
      <c r="D398" s="80">
        <v>1.0</v>
      </c>
      <c r="E398" s="96">
        <v>9.99</v>
      </c>
      <c r="F398" s="96">
        <f t="shared" si="19"/>
        <v>9.99</v>
      </c>
    </row>
    <row r="399">
      <c r="B399" s="63" t="s">
        <v>4265</v>
      </c>
      <c r="C399" s="79"/>
      <c r="D399" s="80">
        <v>1.0</v>
      </c>
      <c r="E399" s="96">
        <v>3.99</v>
      </c>
      <c r="F399" s="96">
        <f t="shared" si="19"/>
        <v>3.99</v>
      </c>
    </row>
    <row r="400">
      <c r="B400" s="63" t="s">
        <v>4266</v>
      </c>
      <c r="C400" s="79"/>
      <c r="D400" s="80">
        <v>1.0</v>
      </c>
      <c r="E400" s="96">
        <v>7.99</v>
      </c>
      <c r="F400" s="96">
        <f t="shared" si="19"/>
        <v>7.99</v>
      </c>
    </row>
    <row r="401">
      <c r="B401" s="63" t="s">
        <v>4267</v>
      </c>
      <c r="C401" s="79"/>
      <c r="D401" s="80">
        <v>1.0</v>
      </c>
      <c r="E401" s="96">
        <v>3.99</v>
      </c>
      <c r="F401" s="96">
        <f t="shared" si="19"/>
        <v>3.99</v>
      </c>
    </row>
    <row r="402">
      <c r="B402" s="63" t="s">
        <v>4268</v>
      </c>
      <c r="C402" s="79"/>
      <c r="D402" s="80">
        <v>1.0</v>
      </c>
      <c r="E402" s="96">
        <v>4.99</v>
      </c>
      <c r="F402" s="96">
        <f t="shared" si="19"/>
        <v>4.99</v>
      </c>
    </row>
    <row r="403">
      <c r="B403" s="63" t="s">
        <v>4269</v>
      </c>
      <c r="C403" s="79"/>
      <c r="D403" s="80">
        <v>1.0</v>
      </c>
      <c r="E403" s="96">
        <v>12.99</v>
      </c>
      <c r="F403" s="96">
        <f t="shared" si="19"/>
        <v>12.99</v>
      </c>
    </row>
    <row r="404">
      <c r="B404" s="63" t="s">
        <v>4270</v>
      </c>
      <c r="C404" s="79"/>
      <c r="D404" s="80">
        <v>1.0</v>
      </c>
      <c r="E404" s="96">
        <v>3.99</v>
      </c>
      <c r="F404" s="96">
        <f t="shared" si="19"/>
        <v>3.99</v>
      </c>
    </row>
    <row r="405">
      <c r="B405" s="63" t="s">
        <v>4271</v>
      </c>
      <c r="C405" s="79"/>
      <c r="D405" s="80">
        <v>1.0</v>
      </c>
      <c r="E405" s="96">
        <v>4.99</v>
      </c>
      <c r="F405" s="96">
        <f t="shared" si="19"/>
        <v>4.99</v>
      </c>
    </row>
    <row r="406">
      <c r="B406" s="63" t="s">
        <v>4272</v>
      </c>
      <c r="C406" s="79"/>
      <c r="D406" s="80">
        <v>1.0</v>
      </c>
      <c r="E406" s="96">
        <v>3.99</v>
      </c>
      <c r="F406" s="96">
        <f t="shared" si="19"/>
        <v>3.99</v>
      </c>
    </row>
    <row r="407">
      <c r="B407" s="63" t="s">
        <v>4273</v>
      </c>
      <c r="C407" s="79"/>
      <c r="D407" s="80">
        <v>1.0</v>
      </c>
      <c r="E407" s="96">
        <v>3.99</v>
      </c>
      <c r="F407" s="96">
        <f t="shared" si="19"/>
        <v>3.99</v>
      </c>
    </row>
    <row r="408">
      <c r="B408" s="63" t="s">
        <v>4274</v>
      </c>
      <c r="C408" s="79"/>
      <c r="D408" s="80">
        <v>1.0</v>
      </c>
      <c r="E408" s="96">
        <v>3.99</v>
      </c>
      <c r="F408" s="96">
        <f t="shared" si="19"/>
        <v>3.99</v>
      </c>
    </row>
    <row r="409">
      <c r="B409" s="63" t="s">
        <v>4275</v>
      </c>
      <c r="C409" s="79"/>
      <c r="D409" s="80">
        <v>2.0</v>
      </c>
      <c r="E409" s="96">
        <v>7.99</v>
      </c>
      <c r="F409" s="96">
        <f t="shared" si="19"/>
        <v>15.98</v>
      </c>
    </row>
    <row r="410">
      <c r="B410" s="63" t="s">
        <v>4276</v>
      </c>
      <c r="C410" s="79"/>
      <c r="D410" s="80">
        <v>1.0</v>
      </c>
      <c r="E410" s="96">
        <v>7.99</v>
      </c>
      <c r="F410" s="96">
        <f t="shared" si="19"/>
        <v>7.99</v>
      </c>
    </row>
    <row r="411">
      <c r="B411" s="63" t="s">
        <v>4277</v>
      </c>
      <c r="C411" s="79"/>
      <c r="D411" s="80">
        <v>1.0</v>
      </c>
      <c r="E411" s="96">
        <v>4.99</v>
      </c>
      <c r="F411" s="96">
        <f t="shared" si="19"/>
        <v>4.99</v>
      </c>
    </row>
    <row r="412">
      <c r="B412" s="63" t="s">
        <v>4278</v>
      </c>
      <c r="C412" s="79"/>
      <c r="D412" s="80">
        <v>4.0</v>
      </c>
      <c r="E412" s="96">
        <v>7.99</v>
      </c>
      <c r="F412" s="96">
        <f t="shared" si="19"/>
        <v>31.96</v>
      </c>
    </row>
    <row r="413">
      <c r="B413" s="63" t="s">
        <v>4279</v>
      </c>
      <c r="C413" s="79"/>
      <c r="D413" s="80">
        <v>1.0</v>
      </c>
      <c r="E413" s="96">
        <v>3.99</v>
      </c>
      <c r="F413" s="96">
        <f t="shared" si="19"/>
        <v>3.99</v>
      </c>
    </row>
    <row r="414">
      <c r="B414" s="63" t="s">
        <v>4280</v>
      </c>
      <c r="C414" s="79"/>
      <c r="D414" s="80">
        <v>1.0</v>
      </c>
      <c r="E414" s="96">
        <v>9.99</v>
      </c>
      <c r="F414" s="96">
        <f t="shared" si="19"/>
        <v>9.99</v>
      </c>
    </row>
    <row r="415">
      <c r="B415" s="63" t="s">
        <v>4281</v>
      </c>
      <c r="C415" s="79"/>
      <c r="D415" s="80">
        <v>1.0</v>
      </c>
      <c r="E415" s="96">
        <v>9.99</v>
      </c>
      <c r="F415" s="96">
        <f t="shared" si="19"/>
        <v>9.99</v>
      </c>
    </row>
    <row r="416">
      <c r="B416" s="63" t="s">
        <v>4282</v>
      </c>
      <c r="C416" s="79"/>
      <c r="D416" s="80">
        <v>1.0</v>
      </c>
      <c r="E416" s="96">
        <v>10.99</v>
      </c>
      <c r="F416" s="96">
        <f t="shared" si="19"/>
        <v>10.99</v>
      </c>
    </row>
    <row r="417">
      <c r="B417" s="63" t="s">
        <v>4283</v>
      </c>
      <c r="C417" s="79"/>
      <c r="D417" s="80">
        <v>1.0</v>
      </c>
      <c r="E417" s="96">
        <v>3.99</v>
      </c>
      <c r="F417" s="96">
        <f t="shared" si="19"/>
        <v>3.99</v>
      </c>
    </row>
    <row r="418">
      <c r="B418" s="63" t="s">
        <v>4284</v>
      </c>
      <c r="C418" s="79"/>
      <c r="D418" s="80">
        <v>1.0</v>
      </c>
      <c r="E418" s="96">
        <v>5.99</v>
      </c>
      <c r="F418" s="96">
        <f t="shared" si="19"/>
        <v>5.99</v>
      </c>
    </row>
    <row r="419">
      <c r="B419" s="63" t="s">
        <v>4285</v>
      </c>
      <c r="C419" s="79"/>
      <c r="D419" s="80">
        <v>1.0</v>
      </c>
      <c r="E419" s="96">
        <v>29.99</v>
      </c>
      <c r="F419" s="96">
        <f t="shared" si="19"/>
        <v>29.99</v>
      </c>
    </row>
    <row r="420">
      <c r="B420" s="63" t="s">
        <v>4286</v>
      </c>
      <c r="C420" s="79"/>
      <c r="D420" s="80">
        <v>1.0</v>
      </c>
      <c r="E420" s="96">
        <v>7.99</v>
      </c>
      <c r="F420" s="96">
        <f t="shared" si="19"/>
        <v>7.99</v>
      </c>
    </row>
    <row r="421">
      <c r="B421" s="63" t="s">
        <v>4287</v>
      </c>
      <c r="C421" s="79"/>
      <c r="D421" s="80">
        <v>1.0</v>
      </c>
      <c r="E421" s="96">
        <v>4.99</v>
      </c>
      <c r="F421" s="96">
        <f t="shared" si="19"/>
        <v>4.99</v>
      </c>
    </row>
    <row r="422">
      <c r="B422" s="63" t="s">
        <v>4288</v>
      </c>
      <c r="C422" s="79"/>
      <c r="D422" s="80">
        <v>1.0</v>
      </c>
      <c r="F422" s="80">
        <f t="shared" si="19"/>
        <v>0</v>
      </c>
    </row>
    <row r="423">
      <c r="B423" s="63" t="s">
        <v>4289</v>
      </c>
      <c r="C423" s="79"/>
      <c r="D423" s="80">
        <v>1.0</v>
      </c>
      <c r="E423" s="96">
        <v>9.99</v>
      </c>
      <c r="F423" s="96">
        <f t="shared" si="19"/>
        <v>9.99</v>
      </c>
    </row>
    <row r="424">
      <c r="B424" s="63" t="s">
        <v>4290</v>
      </c>
      <c r="C424" s="79"/>
      <c r="D424" s="80">
        <v>1.0</v>
      </c>
      <c r="E424" s="96">
        <v>4.99</v>
      </c>
      <c r="F424" s="96">
        <f t="shared" si="19"/>
        <v>4.99</v>
      </c>
    </row>
    <row r="425">
      <c r="B425" s="63" t="s">
        <v>4291</v>
      </c>
      <c r="C425" s="79"/>
      <c r="D425" s="80">
        <v>1.0</v>
      </c>
      <c r="E425" s="96">
        <v>5.99</v>
      </c>
      <c r="F425" s="96">
        <f t="shared" si="19"/>
        <v>5.99</v>
      </c>
    </row>
    <row r="426">
      <c r="B426" s="63" t="s">
        <v>4292</v>
      </c>
      <c r="C426" s="79"/>
      <c r="D426" s="80">
        <v>1.0</v>
      </c>
      <c r="E426" s="96">
        <v>3.99</v>
      </c>
      <c r="F426" s="96">
        <f t="shared" si="19"/>
        <v>3.99</v>
      </c>
    </row>
    <row r="427">
      <c r="B427" s="63" t="s">
        <v>4293</v>
      </c>
      <c r="C427" s="63" t="s">
        <v>4294</v>
      </c>
      <c r="D427" s="80">
        <v>1.0</v>
      </c>
      <c r="E427" s="96">
        <v>4.99</v>
      </c>
      <c r="F427" s="96">
        <f t="shared" si="19"/>
        <v>4.99</v>
      </c>
    </row>
    <row r="428">
      <c r="B428" s="63" t="s">
        <v>4295</v>
      </c>
      <c r="C428" s="63" t="s">
        <v>4296</v>
      </c>
      <c r="D428" s="80">
        <v>1.0</v>
      </c>
      <c r="E428" s="96">
        <v>16.99</v>
      </c>
      <c r="F428" s="96">
        <f t="shared" si="19"/>
        <v>16.99</v>
      </c>
    </row>
    <row r="429">
      <c r="B429" s="63" t="s">
        <v>4297</v>
      </c>
      <c r="C429" s="79"/>
      <c r="D429" s="80">
        <v>2.0</v>
      </c>
      <c r="E429" s="96">
        <v>16.99</v>
      </c>
      <c r="F429" s="96">
        <f t="shared" si="19"/>
        <v>33.98</v>
      </c>
    </row>
    <row r="430">
      <c r="B430" s="63" t="s">
        <v>4298</v>
      </c>
      <c r="C430" s="79"/>
      <c r="D430" s="80">
        <v>1.0</v>
      </c>
      <c r="E430" s="96">
        <v>9.99</v>
      </c>
      <c r="F430" s="96">
        <f t="shared" si="19"/>
        <v>9.99</v>
      </c>
    </row>
    <row r="431">
      <c r="B431" s="63" t="s">
        <v>4299</v>
      </c>
      <c r="C431" s="79"/>
      <c r="D431" s="80">
        <v>1.0</v>
      </c>
      <c r="E431" s="96">
        <v>24.99</v>
      </c>
      <c r="F431" s="96">
        <f t="shared" si="19"/>
        <v>24.99</v>
      </c>
    </row>
    <row r="432">
      <c r="B432" s="63" t="s">
        <v>4300</v>
      </c>
      <c r="C432" s="79"/>
      <c r="D432" s="80">
        <v>1.0</v>
      </c>
      <c r="E432" s="96">
        <v>5.99</v>
      </c>
      <c r="F432" s="96">
        <f t="shared" si="19"/>
        <v>5.99</v>
      </c>
    </row>
    <row r="433">
      <c r="B433" s="63" t="s">
        <v>4301</v>
      </c>
      <c r="C433" s="79"/>
      <c r="D433" s="80">
        <v>1.0</v>
      </c>
      <c r="E433" s="96">
        <v>4.99</v>
      </c>
      <c r="F433" s="96">
        <f t="shared" si="19"/>
        <v>4.99</v>
      </c>
    </row>
    <row r="434">
      <c r="B434" s="63" t="s">
        <v>4302</v>
      </c>
      <c r="C434" s="79"/>
      <c r="D434" s="80">
        <v>1.0</v>
      </c>
      <c r="E434" s="96">
        <v>7.99</v>
      </c>
      <c r="F434" s="96">
        <f t="shared" si="19"/>
        <v>7.99</v>
      </c>
    </row>
    <row r="435">
      <c r="B435" s="63" t="s">
        <v>4303</v>
      </c>
      <c r="C435" s="79"/>
      <c r="D435" s="80">
        <v>1.0</v>
      </c>
      <c r="E435" s="96">
        <v>8.99</v>
      </c>
      <c r="F435" s="96">
        <f t="shared" si="19"/>
        <v>8.99</v>
      </c>
    </row>
    <row r="436">
      <c r="B436" s="63" t="s">
        <v>4304</v>
      </c>
      <c r="C436" s="79"/>
      <c r="D436" s="80">
        <v>1.0</v>
      </c>
      <c r="E436" s="96">
        <v>5.99</v>
      </c>
      <c r="F436" s="96">
        <f t="shared" si="19"/>
        <v>5.99</v>
      </c>
    </row>
    <row r="437">
      <c r="B437" s="63" t="s">
        <v>4305</v>
      </c>
      <c r="C437" s="79"/>
      <c r="D437" s="80">
        <v>1.0</v>
      </c>
      <c r="E437" s="96">
        <v>4.99</v>
      </c>
      <c r="F437" s="96">
        <f t="shared" si="19"/>
        <v>4.99</v>
      </c>
    </row>
    <row r="438">
      <c r="B438" s="63" t="s">
        <v>4306</v>
      </c>
      <c r="C438" s="79"/>
      <c r="D438" s="80">
        <v>1.0</v>
      </c>
      <c r="E438" s="96">
        <v>3.99</v>
      </c>
      <c r="F438" s="96">
        <f t="shared" si="19"/>
        <v>3.99</v>
      </c>
    </row>
    <row r="439">
      <c r="B439" s="63" t="s">
        <v>4307</v>
      </c>
      <c r="C439" s="79"/>
      <c r="D439" s="80">
        <v>1.0</v>
      </c>
      <c r="E439" s="96">
        <v>5.99</v>
      </c>
      <c r="F439" s="96">
        <f t="shared" si="19"/>
        <v>5.99</v>
      </c>
      <c r="H439" s="105">
        <f>sum(F356:F439)</f>
        <v>1085.54</v>
      </c>
    </row>
    <row r="440">
      <c r="A440" s="101">
        <v>44272.0</v>
      </c>
      <c r="B440" s="63" t="s">
        <v>4308</v>
      </c>
      <c r="C440" s="79"/>
      <c r="D440" s="80">
        <v>1.0</v>
      </c>
      <c r="E440" s="96">
        <v>6.99</v>
      </c>
      <c r="F440" s="96">
        <f t="shared" si="19"/>
        <v>6.99</v>
      </c>
    </row>
    <row r="441">
      <c r="B441" s="63" t="s">
        <v>4309</v>
      </c>
      <c r="C441" s="79"/>
      <c r="D441" s="80">
        <v>1.0</v>
      </c>
      <c r="E441" s="96">
        <v>9.99</v>
      </c>
      <c r="F441" s="96">
        <f t="shared" si="19"/>
        <v>9.99</v>
      </c>
    </row>
    <row r="442">
      <c r="B442" s="63" t="s">
        <v>4310</v>
      </c>
      <c r="C442" s="79"/>
      <c r="D442" s="80">
        <v>1.0</v>
      </c>
      <c r="E442" s="96">
        <v>14.99</v>
      </c>
      <c r="F442" s="96">
        <f t="shared" si="19"/>
        <v>14.99</v>
      </c>
    </row>
    <row r="443">
      <c r="B443" s="63" t="s">
        <v>4311</v>
      </c>
      <c r="C443" s="79"/>
      <c r="D443" s="80">
        <v>1.0</v>
      </c>
      <c r="E443" s="96">
        <v>5.99</v>
      </c>
      <c r="F443" s="96">
        <f t="shared" si="19"/>
        <v>5.99</v>
      </c>
      <c r="H443" s="105">
        <f>sum(F440:F443)</f>
        <v>37.96</v>
      </c>
    </row>
    <row r="444">
      <c r="A444" s="101">
        <v>44300.0</v>
      </c>
      <c r="B444" s="63" t="s">
        <v>4312</v>
      </c>
      <c r="C444" s="63" t="s">
        <v>4313</v>
      </c>
      <c r="D444" s="80">
        <v>60.0</v>
      </c>
      <c r="E444" s="96">
        <v>5.99</v>
      </c>
      <c r="F444" s="96">
        <f t="shared" si="19"/>
        <v>359.4</v>
      </c>
    </row>
    <row r="445">
      <c r="B445" s="63" t="s">
        <v>4314</v>
      </c>
      <c r="C445" s="63" t="s">
        <v>4313</v>
      </c>
      <c r="D445" s="80">
        <v>4.0</v>
      </c>
      <c r="E445" s="96"/>
      <c r="F445" s="96">
        <f t="shared" si="19"/>
        <v>0</v>
      </c>
    </row>
    <row r="446">
      <c r="B446" s="63" t="s">
        <v>4315</v>
      </c>
      <c r="C446" s="63" t="s">
        <v>4313</v>
      </c>
      <c r="D446" s="80">
        <v>6.0</v>
      </c>
      <c r="E446" s="96"/>
      <c r="F446" s="96">
        <f t="shared" si="19"/>
        <v>0</v>
      </c>
    </row>
    <row r="447">
      <c r="B447" s="63" t="s">
        <v>4316</v>
      </c>
      <c r="C447" s="63" t="s">
        <v>4313</v>
      </c>
      <c r="D447" s="80">
        <v>4.0</v>
      </c>
      <c r="F447" s="80">
        <f t="shared" si="19"/>
        <v>0</v>
      </c>
    </row>
    <row r="448">
      <c r="B448" s="63" t="s">
        <v>4317</v>
      </c>
      <c r="C448" s="79"/>
      <c r="D448" s="80">
        <v>1.0</v>
      </c>
      <c r="F448" s="80">
        <f t="shared" si="19"/>
        <v>0</v>
      </c>
    </row>
    <row r="449">
      <c r="B449" s="63" t="s">
        <v>4312</v>
      </c>
      <c r="C449" s="79"/>
      <c r="D449" s="80">
        <v>2.0</v>
      </c>
      <c r="E449" s="96">
        <v>10.99</v>
      </c>
      <c r="F449" s="96">
        <f t="shared" si="19"/>
        <v>21.98</v>
      </c>
    </row>
    <row r="450">
      <c r="B450" s="63" t="s">
        <v>4318</v>
      </c>
      <c r="C450" s="79"/>
      <c r="D450" s="80">
        <v>1.0</v>
      </c>
      <c r="F450" s="80">
        <f t="shared" si="19"/>
        <v>0</v>
      </c>
    </row>
    <row r="451">
      <c r="B451" s="63" t="s">
        <v>4319</v>
      </c>
      <c r="C451" s="79"/>
      <c r="D451" s="80">
        <v>1.0</v>
      </c>
      <c r="F451" s="80">
        <f t="shared" si="19"/>
        <v>0</v>
      </c>
    </row>
    <row r="452">
      <c r="B452" s="63" t="s">
        <v>4320</v>
      </c>
      <c r="C452" s="79"/>
      <c r="D452" s="80">
        <v>1.0</v>
      </c>
      <c r="F452" s="80">
        <f t="shared" si="19"/>
        <v>0</v>
      </c>
    </row>
    <row r="453">
      <c r="B453" s="63" t="s">
        <v>4321</v>
      </c>
      <c r="C453" s="79"/>
      <c r="D453" s="80">
        <v>2.0</v>
      </c>
      <c r="F453" s="80">
        <f t="shared" si="19"/>
        <v>0</v>
      </c>
    </row>
    <row r="454">
      <c r="B454" s="63" t="s">
        <v>4322</v>
      </c>
      <c r="C454" s="79"/>
      <c r="D454" s="80">
        <v>1.0</v>
      </c>
      <c r="F454" s="80">
        <f t="shared" si="19"/>
        <v>0</v>
      </c>
    </row>
    <row r="455">
      <c r="B455" s="63" t="s">
        <v>4323</v>
      </c>
      <c r="C455" s="79"/>
      <c r="D455" s="80">
        <v>1.0</v>
      </c>
      <c r="F455" s="80">
        <f t="shared" si="19"/>
        <v>0</v>
      </c>
    </row>
    <row r="456">
      <c r="B456" s="63" t="s">
        <v>4324</v>
      </c>
      <c r="C456" s="79"/>
      <c r="D456" s="80">
        <v>1.0</v>
      </c>
      <c r="F456" s="80">
        <f t="shared" si="19"/>
        <v>0</v>
      </c>
      <c r="H456" s="105">
        <f>sum(F444:F456)</f>
        <v>381.38</v>
      </c>
    </row>
    <row r="457">
      <c r="A457" s="101">
        <v>44308.0</v>
      </c>
      <c r="B457" s="63" t="s">
        <v>4325</v>
      </c>
      <c r="C457" s="79"/>
      <c r="D457" s="80">
        <v>1.0</v>
      </c>
      <c r="E457" s="96">
        <v>7.99</v>
      </c>
      <c r="F457" s="96">
        <f t="shared" si="19"/>
        <v>7.99</v>
      </c>
    </row>
    <row r="458">
      <c r="B458" s="63" t="s">
        <v>4326</v>
      </c>
      <c r="C458" s="79"/>
      <c r="D458" s="80">
        <v>2.0</v>
      </c>
      <c r="E458" s="96">
        <v>11.99</v>
      </c>
      <c r="F458" s="96">
        <f t="shared" si="19"/>
        <v>23.98</v>
      </c>
    </row>
    <row r="459">
      <c r="B459" s="63" t="s">
        <v>4327</v>
      </c>
      <c r="C459" s="79"/>
      <c r="D459" s="80">
        <v>1.0</v>
      </c>
      <c r="E459" s="96">
        <v>9.99</v>
      </c>
      <c r="F459" s="96">
        <f t="shared" si="19"/>
        <v>9.99</v>
      </c>
    </row>
    <row r="460">
      <c r="B460" s="63" t="s">
        <v>4328</v>
      </c>
      <c r="C460" s="79"/>
      <c r="D460" s="80">
        <v>10.0</v>
      </c>
      <c r="E460" s="96">
        <v>12.99</v>
      </c>
      <c r="F460" s="96">
        <f t="shared" si="19"/>
        <v>129.9</v>
      </c>
    </row>
    <row r="461">
      <c r="B461" s="63" t="s">
        <v>4329</v>
      </c>
      <c r="C461" s="79"/>
      <c r="D461" s="80">
        <v>1.0</v>
      </c>
      <c r="E461" s="96">
        <v>9.99</v>
      </c>
      <c r="F461" s="96">
        <f t="shared" si="19"/>
        <v>9.99</v>
      </c>
    </row>
    <row r="462">
      <c r="B462" s="63" t="s">
        <v>4330</v>
      </c>
      <c r="C462" s="79"/>
      <c r="D462" s="80">
        <v>1.0</v>
      </c>
      <c r="E462" s="96">
        <v>19.99</v>
      </c>
      <c r="F462" s="96">
        <f t="shared" si="19"/>
        <v>19.99</v>
      </c>
    </row>
    <row r="463">
      <c r="B463" s="63" t="s">
        <v>4331</v>
      </c>
      <c r="C463" s="79"/>
      <c r="D463" s="80">
        <v>1.0</v>
      </c>
      <c r="E463" s="96">
        <v>10.99</v>
      </c>
      <c r="F463" s="96">
        <f t="shared" si="19"/>
        <v>10.99</v>
      </c>
    </row>
    <row r="464">
      <c r="B464" s="63" t="s">
        <v>4332</v>
      </c>
      <c r="C464" s="79"/>
      <c r="D464" s="80">
        <v>1.0</v>
      </c>
      <c r="E464" s="96">
        <v>99.99</v>
      </c>
      <c r="F464" s="96">
        <f t="shared" si="19"/>
        <v>99.99</v>
      </c>
    </row>
    <row r="465">
      <c r="B465" s="63" t="s">
        <v>4333</v>
      </c>
      <c r="C465" s="79"/>
      <c r="D465" s="80">
        <v>1.0</v>
      </c>
      <c r="E465" s="96">
        <v>14.99</v>
      </c>
      <c r="F465" s="96">
        <f t="shared" si="19"/>
        <v>14.99</v>
      </c>
    </row>
    <row r="466">
      <c r="B466" s="63" t="s">
        <v>4334</v>
      </c>
      <c r="C466" s="79"/>
      <c r="D466" s="80">
        <v>1.0</v>
      </c>
      <c r="E466" s="96">
        <v>18.99</v>
      </c>
      <c r="F466" s="96">
        <f t="shared" si="19"/>
        <v>18.99</v>
      </c>
    </row>
    <row r="467">
      <c r="B467" s="63" t="s">
        <v>4335</v>
      </c>
      <c r="C467" s="79"/>
      <c r="D467" s="80">
        <v>1.0</v>
      </c>
      <c r="E467" s="96">
        <v>19.99</v>
      </c>
      <c r="F467" s="96">
        <f t="shared" si="19"/>
        <v>19.99</v>
      </c>
    </row>
    <row r="468">
      <c r="B468" s="63" t="s">
        <v>4336</v>
      </c>
      <c r="C468" s="79"/>
      <c r="D468" s="80">
        <v>1.0</v>
      </c>
      <c r="E468" s="96">
        <v>4.99</v>
      </c>
      <c r="F468" s="96">
        <f t="shared" si="19"/>
        <v>4.99</v>
      </c>
    </row>
    <row r="469">
      <c r="B469" s="63" t="s">
        <v>4337</v>
      </c>
      <c r="C469" s="79"/>
      <c r="D469" s="80">
        <v>1.0</v>
      </c>
      <c r="E469" s="96">
        <v>11.99</v>
      </c>
      <c r="F469" s="96">
        <f t="shared" si="19"/>
        <v>11.99</v>
      </c>
    </row>
    <row r="470">
      <c r="B470" s="63" t="s">
        <v>4338</v>
      </c>
      <c r="C470" s="79"/>
      <c r="D470" s="80">
        <v>1.0</v>
      </c>
      <c r="E470" s="96">
        <v>3.99</v>
      </c>
      <c r="F470" s="96">
        <f t="shared" si="19"/>
        <v>3.99</v>
      </c>
    </row>
    <row r="471">
      <c r="B471" s="63" t="s">
        <v>4339</v>
      </c>
      <c r="C471" s="79"/>
      <c r="D471" s="80">
        <v>1.0</v>
      </c>
      <c r="E471" s="96">
        <v>5.99</v>
      </c>
      <c r="F471" s="96">
        <f t="shared" si="19"/>
        <v>5.99</v>
      </c>
    </row>
    <row r="472">
      <c r="B472" s="63" t="s">
        <v>4340</v>
      </c>
      <c r="C472" s="79"/>
      <c r="D472" s="80">
        <v>1.0</v>
      </c>
      <c r="E472" s="96">
        <v>7.99</v>
      </c>
      <c r="F472" s="96">
        <f t="shared" si="19"/>
        <v>7.99</v>
      </c>
    </row>
    <row r="473">
      <c r="B473" s="63" t="s">
        <v>4341</v>
      </c>
      <c r="C473" s="79"/>
      <c r="D473" s="80">
        <v>1.0</v>
      </c>
      <c r="E473" s="96">
        <v>12.99</v>
      </c>
      <c r="F473" s="96">
        <f t="shared" si="19"/>
        <v>12.99</v>
      </c>
    </row>
    <row r="474">
      <c r="B474" s="63" t="s">
        <v>4342</v>
      </c>
      <c r="C474" s="79"/>
      <c r="D474" s="80">
        <v>1.0</v>
      </c>
      <c r="E474" s="96">
        <v>4.99</v>
      </c>
      <c r="F474" s="96">
        <f t="shared" si="19"/>
        <v>4.99</v>
      </c>
    </row>
    <row r="475">
      <c r="B475" s="63" t="s">
        <v>4343</v>
      </c>
      <c r="C475" s="79"/>
      <c r="D475" s="80">
        <v>1.0</v>
      </c>
      <c r="E475" s="96">
        <v>4.99</v>
      </c>
      <c r="F475" s="96">
        <f t="shared" si="19"/>
        <v>4.99</v>
      </c>
    </row>
    <row r="476">
      <c r="B476" s="63" t="s">
        <v>4344</v>
      </c>
      <c r="C476" s="79"/>
      <c r="D476" s="80">
        <v>4.0</v>
      </c>
      <c r="E476" s="96">
        <v>12.99</v>
      </c>
      <c r="F476" s="96">
        <f t="shared" si="19"/>
        <v>51.96</v>
      </c>
    </row>
    <row r="477">
      <c r="B477" s="63" t="s">
        <v>4345</v>
      </c>
      <c r="C477" s="79"/>
      <c r="D477" s="80">
        <v>1.0</v>
      </c>
      <c r="E477" s="96">
        <v>5.99</v>
      </c>
      <c r="F477" s="96">
        <f t="shared" si="19"/>
        <v>5.99</v>
      </c>
    </row>
    <row r="478">
      <c r="B478" s="63" t="s">
        <v>4346</v>
      </c>
      <c r="C478" s="79"/>
      <c r="D478" s="80">
        <v>1.0</v>
      </c>
      <c r="E478" s="96">
        <v>19.99</v>
      </c>
      <c r="F478" s="96">
        <f t="shared" si="19"/>
        <v>19.99</v>
      </c>
    </row>
    <row r="479">
      <c r="B479" s="63" t="s">
        <v>4347</v>
      </c>
      <c r="C479" s="79"/>
      <c r="D479" s="80">
        <v>2.0</v>
      </c>
      <c r="E479" s="96">
        <v>24.99</v>
      </c>
      <c r="F479" s="96">
        <f t="shared" si="19"/>
        <v>49.98</v>
      </c>
    </row>
    <row r="480">
      <c r="B480" s="63" t="s">
        <v>4348</v>
      </c>
      <c r="C480" s="79"/>
      <c r="D480" s="80">
        <v>2.0</v>
      </c>
      <c r="E480" s="96">
        <v>9.99</v>
      </c>
      <c r="F480" s="96">
        <f t="shared" si="19"/>
        <v>19.98</v>
      </c>
    </row>
    <row r="481">
      <c r="B481" s="63" t="s">
        <v>4349</v>
      </c>
      <c r="C481" s="79"/>
      <c r="D481" s="80">
        <v>1.0</v>
      </c>
      <c r="E481" s="96">
        <v>14.99</v>
      </c>
      <c r="F481" s="96">
        <f t="shared" si="19"/>
        <v>14.99</v>
      </c>
    </row>
    <row r="482">
      <c r="B482" s="63" t="s">
        <v>4350</v>
      </c>
      <c r="C482" s="79"/>
      <c r="D482" s="80">
        <v>3.0</v>
      </c>
      <c r="E482" s="96">
        <v>14.99</v>
      </c>
      <c r="F482" s="96">
        <f t="shared" si="19"/>
        <v>44.97</v>
      </c>
    </row>
    <row r="483">
      <c r="B483" s="63" t="s">
        <v>4351</v>
      </c>
      <c r="C483" s="79"/>
      <c r="D483" s="80">
        <v>1.0</v>
      </c>
      <c r="E483" s="96">
        <v>16.99</v>
      </c>
      <c r="F483" s="96">
        <f t="shared" si="19"/>
        <v>16.99</v>
      </c>
    </row>
    <row r="484">
      <c r="B484" s="63" t="s">
        <v>4352</v>
      </c>
      <c r="C484" s="79"/>
      <c r="D484" s="80">
        <v>1.0</v>
      </c>
      <c r="E484" s="96">
        <v>14.99</v>
      </c>
      <c r="F484" s="96">
        <f t="shared" si="19"/>
        <v>14.99</v>
      </c>
    </row>
    <row r="485">
      <c r="B485" s="63" t="s">
        <v>4353</v>
      </c>
      <c r="C485" s="79"/>
      <c r="D485" s="80">
        <v>1.0</v>
      </c>
      <c r="E485" s="96">
        <v>19.99</v>
      </c>
      <c r="F485" s="96">
        <f t="shared" si="19"/>
        <v>19.99</v>
      </c>
    </row>
    <row r="486">
      <c r="B486" s="63" t="s">
        <v>4354</v>
      </c>
      <c r="C486" s="79"/>
      <c r="D486" s="80">
        <v>2.0</v>
      </c>
      <c r="E486" s="96">
        <v>29.99</v>
      </c>
      <c r="F486" s="96">
        <f t="shared" si="19"/>
        <v>59.98</v>
      </c>
    </row>
    <row r="487">
      <c r="B487" s="63" t="s">
        <v>4355</v>
      </c>
      <c r="C487" s="79"/>
      <c r="D487" s="80">
        <v>2.0</v>
      </c>
      <c r="E487" s="96">
        <v>19.99</v>
      </c>
      <c r="F487" s="96">
        <f t="shared" si="19"/>
        <v>39.98</v>
      </c>
    </row>
    <row r="488">
      <c r="B488" s="63" t="s">
        <v>4356</v>
      </c>
      <c r="C488" s="79"/>
      <c r="D488" s="80">
        <v>1.0</v>
      </c>
      <c r="E488" s="96">
        <v>19.99</v>
      </c>
      <c r="F488" s="96">
        <f t="shared" si="19"/>
        <v>19.99</v>
      </c>
    </row>
    <row r="489">
      <c r="B489" s="63" t="s">
        <v>4357</v>
      </c>
      <c r="C489" s="79"/>
      <c r="D489" s="80">
        <v>1.0</v>
      </c>
      <c r="E489" s="96">
        <v>4.99</v>
      </c>
      <c r="F489" s="96">
        <f t="shared" si="19"/>
        <v>4.99</v>
      </c>
    </row>
    <row r="490">
      <c r="B490" s="63" t="s">
        <v>4358</v>
      </c>
      <c r="C490" s="79"/>
      <c r="D490" s="80">
        <v>1.0</v>
      </c>
      <c r="E490" s="96">
        <v>12.99</v>
      </c>
      <c r="F490" s="96">
        <f t="shared" si="19"/>
        <v>12.99</v>
      </c>
    </row>
    <row r="491">
      <c r="B491" s="63" t="s">
        <v>4359</v>
      </c>
      <c r="C491" s="79"/>
      <c r="D491" s="80">
        <v>1.0</v>
      </c>
      <c r="E491" s="96">
        <v>19.99</v>
      </c>
      <c r="F491" s="96">
        <f t="shared" si="19"/>
        <v>19.99</v>
      </c>
    </row>
    <row r="492">
      <c r="B492" s="63" t="s">
        <v>4360</v>
      </c>
      <c r="C492" s="79"/>
      <c r="D492" s="80">
        <v>2.0</v>
      </c>
      <c r="E492" s="96">
        <v>19.99</v>
      </c>
      <c r="F492" s="96">
        <f t="shared" si="19"/>
        <v>39.98</v>
      </c>
    </row>
    <row r="493">
      <c r="B493" s="63" t="s">
        <v>4361</v>
      </c>
      <c r="C493" s="79"/>
      <c r="D493" s="80">
        <v>1.0</v>
      </c>
      <c r="E493" s="96">
        <v>5.99</v>
      </c>
      <c r="F493" s="96">
        <f t="shared" si="19"/>
        <v>5.99</v>
      </c>
    </row>
    <row r="494">
      <c r="B494" s="63" t="s">
        <v>4362</v>
      </c>
      <c r="C494" s="79"/>
      <c r="D494" s="80">
        <v>1.0</v>
      </c>
      <c r="E494" s="96">
        <v>19.99</v>
      </c>
      <c r="F494" s="96">
        <f t="shared" si="19"/>
        <v>19.99</v>
      </c>
    </row>
    <row r="495">
      <c r="B495" s="63" t="s">
        <v>4363</v>
      </c>
      <c r="C495" s="79"/>
      <c r="D495" s="80">
        <v>1.0</v>
      </c>
      <c r="E495" s="96">
        <v>16.99</v>
      </c>
      <c r="F495" s="96">
        <f t="shared" si="19"/>
        <v>16.99</v>
      </c>
    </row>
    <row r="496">
      <c r="B496" s="63" t="s">
        <v>4364</v>
      </c>
      <c r="C496" s="79"/>
      <c r="D496" s="80">
        <v>1.0</v>
      </c>
      <c r="E496" s="96">
        <v>4.99</v>
      </c>
      <c r="F496" s="96">
        <f t="shared" si="19"/>
        <v>4.99</v>
      </c>
    </row>
    <row r="497">
      <c r="B497" s="63" t="s">
        <v>4365</v>
      </c>
      <c r="C497" s="79"/>
      <c r="D497" s="80">
        <v>1.0</v>
      </c>
      <c r="E497" s="96">
        <v>14.99</v>
      </c>
      <c r="F497" s="96">
        <f t="shared" si="19"/>
        <v>14.99</v>
      </c>
    </row>
    <row r="498">
      <c r="B498" s="63" t="s">
        <v>4366</v>
      </c>
      <c r="C498" s="79"/>
      <c r="D498" s="80">
        <v>1.0</v>
      </c>
      <c r="E498" s="96">
        <v>12.99</v>
      </c>
      <c r="F498" s="96">
        <f t="shared" si="19"/>
        <v>12.99</v>
      </c>
    </row>
    <row r="499">
      <c r="B499" s="63" t="s">
        <v>4367</v>
      </c>
      <c r="C499" s="79"/>
      <c r="D499" s="80">
        <v>1.0</v>
      </c>
      <c r="E499" s="96">
        <v>16.99</v>
      </c>
      <c r="F499" s="96">
        <f t="shared" si="19"/>
        <v>16.99</v>
      </c>
      <c r="H499" s="105">
        <f>sum(F457:F499)</f>
        <v>975.37</v>
      </c>
    </row>
    <row r="500">
      <c r="A500" s="143">
        <v>44424.0</v>
      </c>
      <c r="B500" s="63" t="s">
        <v>4368</v>
      </c>
      <c r="C500" s="79"/>
      <c r="D500" s="80">
        <v>1.0</v>
      </c>
      <c r="E500" s="96">
        <v>19.99</v>
      </c>
      <c r="F500" s="96">
        <f t="shared" si="19"/>
        <v>19.99</v>
      </c>
    </row>
    <row r="501">
      <c r="B501" s="63" t="s">
        <v>4369</v>
      </c>
      <c r="C501" s="79"/>
      <c r="D501" s="80">
        <v>1.0</v>
      </c>
      <c r="E501" s="96">
        <v>4.99</v>
      </c>
      <c r="F501" s="96">
        <f t="shared" si="19"/>
        <v>4.99</v>
      </c>
    </row>
    <row r="502">
      <c r="B502" s="63" t="s">
        <v>4370</v>
      </c>
      <c r="C502" s="79"/>
      <c r="D502" s="80">
        <v>1.0</v>
      </c>
      <c r="E502" s="96">
        <v>30.99</v>
      </c>
      <c r="F502" s="96">
        <f t="shared" si="19"/>
        <v>30.99</v>
      </c>
    </row>
    <row r="503">
      <c r="B503" s="63" t="s">
        <v>4371</v>
      </c>
      <c r="C503" s="79"/>
      <c r="D503" s="80">
        <v>1.0</v>
      </c>
      <c r="E503" s="96">
        <v>2.99</v>
      </c>
      <c r="F503" s="96">
        <f t="shared" si="19"/>
        <v>2.99</v>
      </c>
    </row>
    <row r="504">
      <c r="B504" s="63" t="s">
        <v>4372</v>
      </c>
      <c r="C504" s="79"/>
      <c r="D504" s="80">
        <v>1.0</v>
      </c>
      <c r="E504" s="96">
        <v>12.99</v>
      </c>
      <c r="F504" s="96">
        <f t="shared" si="19"/>
        <v>12.99</v>
      </c>
    </row>
    <row r="505">
      <c r="B505" s="63" t="s">
        <v>4373</v>
      </c>
      <c r="C505" s="79"/>
      <c r="D505" s="80">
        <v>1.0</v>
      </c>
      <c r="E505" s="96">
        <v>3.99</v>
      </c>
      <c r="F505" s="96">
        <f t="shared" si="19"/>
        <v>3.99</v>
      </c>
    </row>
    <row r="506">
      <c r="B506" s="63" t="s">
        <v>4374</v>
      </c>
      <c r="C506" s="79"/>
      <c r="D506" s="80">
        <v>1.0</v>
      </c>
      <c r="E506" s="96">
        <v>12.99</v>
      </c>
      <c r="F506" s="96">
        <f t="shared" si="19"/>
        <v>12.99</v>
      </c>
      <c r="H506" s="105">
        <f>sum(F500:F506)</f>
        <v>88.93</v>
      </c>
    </row>
    <row r="507">
      <c r="A507" s="101">
        <v>44428.0</v>
      </c>
      <c r="B507" s="63" t="s">
        <v>4375</v>
      </c>
      <c r="C507" s="79"/>
      <c r="D507" s="80">
        <v>1.0</v>
      </c>
      <c r="E507" s="96">
        <v>7.99</v>
      </c>
      <c r="F507" s="96">
        <f t="shared" si="19"/>
        <v>7.99</v>
      </c>
    </row>
    <row r="508">
      <c r="B508" s="63" t="s">
        <v>203</v>
      </c>
      <c r="C508" s="79"/>
      <c r="D508" s="80">
        <v>1.0</v>
      </c>
      <c r="E508" s="96">
        <v>2.99</v>
      </c>
      <c r="F508" s="96">
        <f t="shared" si="19"/>
        <v>2.99</v>
      </c>
    </row>
    <row r="509">
      <c r="B509" s="63" t="s">
        <v>4376</v>
      </c>
      <c r="C509" s="63" t="s">
        <v>4377</v>
      </c>
      <c r="D509" s="80">
        <v>1.0</v>
      </c>
      <c r="E509" s="96">
        <v>19.99</v>
      </c>
      <c r="F509" s="96">
        <f t="shared" si="19"/>
        <v>19.99</v>
      </c>
    </row>
    <row r="510">
      <c r="B510" s="63" t="s">
        <v>4378</v>
      </c>
      <c r="C510" s="79"/>
      <c r="D510" s="80">
        <v>1.0</v>
      </c>
      <c r="E510" s="96">
        <v>5.99</v>
      </c>
      <c r="F510" s="96">
        <f t="shared" si="19"/>
        <v>5.99</v>
      </c>
    </row>
    <row r="511">
      <c r="B511" s="63" t="s">
        <v>4379</v>
      </c>
      <c r="C511" s="79"/>
      <c r="D511" s="80">
        <v>1.0</v>
      </c>
      <c r="E511" s="96">
        <v>5.99</v>
      </c>
      <c r="F511" s="96">
        <f t="shared" si="19"/>
        <v>5.99</v>
      </c>
    </row>
    <row r="512">
      <c r="B512" s="63" t="s">
        <v>4380</v>
      </c>
      <c r="C512" s="63" t="s">
        <v>4381</v>
      </c>
      <c r="D512" s="80">
        <v>3.0</v>
      </c>
      <c r="E512" s="96">
        <v>8.99</v>
      </c>
      <c r="F512" s="96">
        <f t="shared" si="19"/>
        <v>26.97</v>
      </c>
    </row>
    <row r="513">
      <c r="B513" s="63" t="s">
        <v>4382</v>
      </c>
      <c r="C513" s="79"/>
      <c r="D513" s="80">
        <v>1.0</v>
      </c>
      <c r="E513" s="96">
        <v>7.99</v>
      </c>
      <c r="F513" s="96">
        <f t="shared" si="19"/>
        <v>7.99</v>
      </c>
    </row>
    <row r="514">
      <c r="B514" s="63" t="s">
        <v>4383</v>
      </c>
      <c r="C514" s="79"/>
      <c r="D514" s="80">
        <v>1.0</v>
      </c>
      <c r="E514" s="96">
        <v>3.99</v>
      </c>
      <c r="F514" s="96">
        <f t="shared" si="19"/>
        <v>3.99</v>
      </c>
    </row>
    <row r="515">
      <c r="B515" s="63" t="s">
        <v>4384</v>
      </c>
      <c r="C515" s="79"/>
      <c r="D515" s="80">
        <v>1.0</v>
      </c>
      <c r="E515" s="96">
        <v>5.99</v>
      </c>
      <c r="F515" s="96">
        <f t="shared" si="19"/>
        <v>5.99</v>
      </c>
    </row>
    <row r="516">
      <c r="B516" s="63" t="s">
        <v>4385</v>
      </c>
      <c r="C516" s="79"/>
      <c r="D516" s="80">
        <v>1.0</v>
      </c>
      <c r="E516" s="96">
        <v>5.99</v>
      </c>
      <c r="F516" s="96">
        <f t="shared" si="19"/>
        <v>5.99</v>
      </c>
    </row>
    <row r="517">
      <c r="B517" s="63" t="s">
        <v>4386</v>
      </c>
      <c r="C517" s="79"/>
      <c r="D517" s="80">
        <v>1.0</v>
      </c>
      <c r="E517" s="96">
        <v>7.99</v>
      </c>
      <c r="F517" s="96">
        <f t="shared" si="19"/>
        <v>7.99</v>
      </c>
    </row>
    <row r="518">
      <c r="B518" s="63" t="s">
        <v>4387</v>
      </c>
      <c r="C518" s="63" t="s">
        <v>4388</v>
      </c>
      <c r="D518" s="80">
        <v>1.0</v>
      </c>
      <c r="E518" s="96">
        <v>24.99</v>
      </c>
      <c r="F518" s="96">
        <f t="shared" si="19"/>
        <v>24.99</v>
      </c>
    </row>
    <row r="519">
      <c r="B519" s="63" t="s">
        <v>4389</v>
      </c>
      <c r="C519" s="79"/>
      <c r="D519" s="80">
        <v>1.0</v>
      </c>
      <c r="E519" s="96">
        <v>7.99</v>
      </c>
      <c r="F519" s="96">
        <f t="shared" si="19"/>
        <v>7.99</v>
      </c>
    </row>
    <row r="520">
      <c r="B520" s="63" t="s">
        <v>4390</v>
      </c>
      <c r="C520" s="79"/>
      <c r="D520" s="80">
        <v>1.0</v>
      </c>
      <c r="E520" s="96">
        <v>7.99</v>
      </c>
      <c r="F520" s="96">
        <f t="shared" si="19"/>
        <v>7.99</v>
      </c>
      <c r="H520" s="105">
        <f>sum(F507:F520)</f>
        <v>142.84</v>
      </c>
    </row>
    <row r="521">
      <c r="A521" s="101">
        <v>44482.0</v>
      </c>
      <c r="B521" s="63" t="s">
        <v>4391</v>
      </c>
      <c r="C521" s="79"/>
      <c r="D521" s="80">
        <v>1.0</v>
      </c>
      <c r="E521" s="96">
        <v>49.99</v>
      </c>
      <c r="F521" s="96">
        <f t="shared" si="19"/>
        <v>49.99</v>
      </c>
    </row>
    <row r="522">
      <c r="A522" s="101"/>
      <c r="B522" s="63" t="s">
        <v>4392</v>
      </c>
      <c r="C522" s="63" t="s">
        <v>4393</v>
      </c>
      <c r="D522" s="80">
        <v>2.0</v>
      </c>
      <c r="E522" s="96">
        <v>8.99</v>
      </c>
      <c r="F522" s="96">
        <f t="shared" si="19"/>
        <v>17.98</v>
      </c>
    </row>
    <row r="523">
      <c r="A523" s="101"/>
      <c r="B523" s="63" t="s">
        <v>4394</v>
      </c>
      <c r="C523" s="79"/>
      <c r="D523" s="80">
        <v>1.0</v>
      </c>
      <c r="E523" s="96">
        <v>19.99</v>
      </c>
      <c r="F523" s="96">
        <f t="shared" si="19"/>
        <v>19.99</v>
      </c>
    </row>
    <row r="524">
      <c r="A524" s="101"/>
      <c r="B524" s="63" t="s">
        <v>4395</v>
      </c>
      <c r="C524" s="79"/>
      <c r="D524" s="80">
        <v>1.0</v>
      </c>
      <c r="E524" s="96">
        <v>8.99</v>
      </c>
      <c r="F524" s="96">
        <f t="shared" si="19"/>
        <v>8.99</v>
      </c>
    </row>
    <row r="525">
      <c r="A525" s="101"/>
      <c r="B525" s="63" t="s">
        <v>4396</v>
      </c>
      <c r="C525" s="79"/>
      <c r="D525" s="80">
        <v>4.0</v>
      </c>
      <c r="E525" s="96">
        <v>3.99</v>
      </c>
      <c r="F525" s="96">
        <f t="shared" si="19"/>
        <v>15.96</v>
      </c>
    </row>
    <row r="526">
      <c r="A526" s="101"/>
      <c r="B526" s="63" t="s">
        <v>4397</v>
      </c>
      <c r="C526" s="79"/>
      <c r="D526" s="80">
        <v>1.0</v>
      </c>
      <c r="E526" s="96">
        <v>7.99</v>
      </c>
      <c r="F526" s="96">
        <f t="shared" si="19"/>
        <v>7.99</v>
      </c>
    </row>
    <row r="527">
      <c r="A527" s="101"/>
      <c r="B527" s="63" t="s">
        <v>4398</v>
      </c>
      <c r="C527" s="79"/>
      <c r="D527" s="80">
        <v>1.0</v>
      </c>
      <c r="E527" s="96">
        <v>9.99</v>
      </c>
      <c r="F527" s="96">
        <f t="shared" si="19"/>
        <v>9.99</v>
      </c>
    </row>
    <row r="528">
      <c r="A528" s="101"/>
      <c r="B528" s="63" t="s">
        <v>4399</v>
      </c>
      <c r="C528" s="79"/>
      <c r="D528" s="80">
        <v>1.0</v>
      </c>
      <c r="E528" s="96">
        <v>2.99</v>
      </c>
      <c r="F528" s="96">
        <f t="shared" si="19"/>
        <v>2.99</v>
      </c>
    </row>
    <row r="529">
      <c r="A529" s="101"/>
      <c r="B529" s="63" t="s">
        <v>4400</v>
      </c>
      <c r="C529" s="79"/>
      <c r="D529" s="80">
        <v>1.0</v>
      </c>
      <c r="E529" s="96">
        <v>3.99</v>
      </c>
      <c r="F529" s="96">
        <f t="shared" si="19"/>
        <v>3.99</v>
      </c>
    </row>
    <row r="530">
      <c r="A530" s="101"/>
      <c r="B530" s="63" t="s">
        <v>4401</v>
      </c>
      <c r="C530" s="63" t="s">
        <v>4402</v>
      </c>
      <c r="D530" s="80">
        <v>1.0</v>
      </c>
      <c r="E530" s="96">
        <v>9.99</v>
      </c>
      <c r="F530" s="96">
        <f t="shared" si="19"/>
        <v>9.99</v>
      </c>
    </row>
    <row r="531">
      <c r="A531" s="101"/>
      <c r="B531" s="63" t="s">
        <v>4403</v>
      </c>
      <c r="C531" s="79"/>
      <c r="D531" s="80">
        <v>4.0</v>
      </c>
      <c r="E531" s="96">
        <v>3.99</v>
      </c>
      <c r="F531" s="96">
        <f t="shared" si="19"/>
        <v>15.96</v>
      </c>
    </row>
    <row r="532">
      <c r="A532" s="101"/>
      <c r="B532" s="63" t="s">
        <v>4404</v>
      </c>
      <c r="C532" s="79"/>
      <c r="D532" s="80">
        <v>1.0</v>
      </c>
      <c r="E532" s="96">
        <v>5.99</v>
      </c>
      <c r="F532" s="96">
        <f t="shared" si="19"/>
        <v>5.99</v>
      </c>
    </row>
    <row r="533">
      <c r="A533" s="101"/>
      <c r="B533" s="63" t="s">
        <v>4405</v>
      </c>
      <c r="C533" s="79"/>
      <c r="D533" s="80">
        <v>3.0</v>
      </c>
      <c r="E533" s="96">
        <v>6.99</v>
      </c>
      <c r="F533" s="96">
        <f t="shared" si="19"/>
        <v>20.97</v>
      </c>
    </row>
    <row r="534">
      <c r="A534" s="101"/>
      <c r="B534" s="63" t="s">
        <v>4406</v>
      </c>
      <c r="C534" s="79"/>
      <c r="D534" s="80">
        <v>1.0</v>
      </c>
      <c r="E534" s="96">
        <v>14.99</v>
      </c>
      <c r="F534" s="96">
        <f t="shared" si="19"/>
        <v>14.99</v>
      </c>
    </row>
    <row r="535">
      <c r="A535" s="101"/>
      <c r="B535" s="63" t="s">
        <v>4407</v>
      </c>
      <c r="C535" s="79"/>
      <c r="D535" s="80">
        <v>2.0</v>
      </c>
      <c r="E535" s="96">
        <v>8.99</v>
      </c>
      <c r="F535" s="96">
        <f t="shared" si="19"/>
        <v>17.98</v>
      </c>
    </row>
    <row r="536">
      <c r="A536" s="101"/>
      <c r="B536" s="63" t="s">
        <v>4408</v>
      </c>
      <c r="C536" s="79"/>
      <c r="D536" s="80">
        <v>2.0</v>
      </c>
      <c r="E536" s="96">
        <v>6.99</v>
      </c>
      <c r="F536" s="96">
        <f t="shared" si="19"/>
        <v>13.98</v>
      </c>
    </row>
    <row r="537">
      <c r="A537" s="101"/>
      <c r="B537" s="63" t="s">
        <v>4409</v>
      </c>
      <c r="C537" s="79"/>
      <c r="D537" s="80">
        <v>2.0</v>
      </c>
      <c r="E537" s="96">
        <v>5.99</v>
      </c>
      <c r="F537" s="96">
        <f t="shared" si="19"/>
        <v>11.98</v>
      </c>
    </row>
    <row r="538">
      <c r="A538" s="101"/>
      <c r="B538" s="63" t="s">
        <v>4410</v>
      </c>
      <c r="C538" s="79"/>
      <c r="D538" s="80">
        <v>10.0</v>
      </c>
      <c r="E538" s="96">
        <v>5.99</v>
      </c>
      <c r="F538" s="96">
        <f t="shared" si="19"/>
        <v>59.9</v>
      </c>
    </row>
    <row r="539">
      <c r="A539" s="101"/>
      <c r="B539" s="63" t="s">
        <v>4411</v>
      </c>
      <c r="C539" s="79"/>
      <c r="D539" s="80">
        <v>1.0</v>
      </c>
      <c r="E539" s="96">
        <v>6.99</v>
      </c>
      <c r="F539" s="96">
        <f t="shared" si="19"/>
        <v>6.99</v>
      </c>
    </row>
    <row r="540">
      <c r="A540" s="101"/>
      <c r="B540" s="63" t="s">
        <v>4412</v>
      </c>
      <c r="C540" s="79"/>
      <c r="D540" s="80">
        <v>1.0</v>
      </c>
      <c r="E540" s="96">
        <v>9.99</v>
      </c>
      <c r="F540" s="96">
        <f t="shared" si="19"/>
        <v>9.99</v>
      </c>
    </row>
    <row r="541">
      <c r="A541" s="101"/>
      <c r="B541" s="63" t="s">
        <v>4413</v>
      </c>
      <c r="C541" s="79"/>
      <c r="D541" s="80">
        <v>1.0</v>
      </c>
      <c r="E541" s="96">
        <v>9.99</v>
      </c>
      <c r="F541" s="96">
        <f t="shared" si="19"/>
        <v>9.99</v>
      </c>
    </row>
    <row r="542">
      <c r="A542" s="101"/>
      <c r="B542" s="63" t="s">
        <v>4414</v>
      </c>
      <c r="C542" s="79"/>
      <c r="D542" s="80">
        <v>2.0</v>
      </c>
      <c r="E542" s="96">
        <v>5.99</v>
      </c>
      <c r="F542" s="96">
        <f t="shared" si="19"/>
        <v>11.98</v>
      </c>
    </row>
    <row r="543">
      <c r="A543" s="101"/>
      <c r="B543" s="63" t="s">
        <v>4415</v>
      </c>
      <c r="C543" s="63" t="s">
        <v>4416</v>
      </c>
      <c r="D543" s="80">
        <v>2.0</v>
      </c>
      <c r="E543" s="96">
        <v>9.99</v>
      </c>
      <c r="F543" s="96">
        <f t="shared" si="19"/>
        <v>19.98</v>
      </c>
    </row>
    <row r="544">
      <c r="A544" s="101"/>
      <c r="B544" s="63" t="s">
        <v>4417</v>
      </c>
      <c r="C544" s="63"/>
      <c r="D544" s="80">
        <v>1.0</v>
      </c>
      <c r="E544" s="96">
        <v>6.99</v>
      </c>
      <c r="F544" s="96">
        <f t="shared" si="19"/>
        <v>6.99</v>
      </c>
    </row>
    <row r="545">
      <c r="A545" s="101"/>
      <c r="B545" s="63" t="s">
        <v>4418</v>
      </c>
      <c r="C545" s="63"/>
      <c r="D545" s="80">
        <v>1.0</v>
      </c>
      <c r="E545" s="96">
        <v>5.99</v>
      </c>
      <c r="F545" s="96">
        <f t="shared" si="19"/>
        <v>5.99</v>
      </c>
    </row>
    <row r="546">
      <c r="A546" s="101"/>
      <c r="B546" s="63" t="s">
        <v>4419</v>
      </c>
      <c r="C546" s="63"/>
      <c r="D546" s="80">
        <v>1.0</v>
      </c>
      <c r="E546" s="96">
        <v>5.99</v>
      </c>
      <c r="F546" s="96">
        <f t="shared" si="19"/>
        <v>5.99</v>
      </c>
    </row>
    <row r="547">
      <c r="A547" s="101"/>
      <c r="B547" s="63" t="s">
        <v>4420</v>
      </c>
      <c r="C547" s="63"/>
      <c r="D547" s="80">
        <v>1.0</v>
      </c>
      <c r="E547" s="96">
        <v>3.99</v>
      </c>
      <c r="F547" s="96">
        <f t="shared" si="19"/>
        <v>3.99</v>
      </c>
    </row>
    <row r="548">
      <c r="A548" s="101"/>
      <c r="B548" s="63" t="s">
        <v>4421</v>
      </c>
      <c r="C548" s="63"/>
      <c r="D548" s="80">
        <v>1.0</v>
      </c>
      <c r="E548" s="96">
        <v>6.99</v>
      </c>
      <c r="F548" s="96">
        <f t="shared" si="19"/>
        <v>6.99</v>
      </c>
    </row>
    <row r="549">
      <c r="A549" s="101"/>
      <c r="B549" s="63" t="s">
        <v>4422</v>
      </c>
      <c r="C549" s="63"/>
      <c r="D549" s="80">
        <v>1.0</v>
      </c>
      <c r="E549" s="96">
        <v>10.99</v>
      </c>
      <c r="F549" s="96">
        <f t="shared" si="19"/>
        <v>10.99</v>
      </c>
    </row>
    <row r="550">
      <c r="A550" s="101"/>
      <c r="B550" s="63" t="s">
        <v>4423</v>
      </c>
      <c r="C550" s="63" t="s">
        <v>4424</v>
      </c>
      <c r="D550" s="80">
        <v>1.0</v>
      </c>
      <c r="E550" s="96">
        <v>29.99</v>
      </c>
      <c r="F550" s="96">
        <f t="shared" si="19"/>
        <v>29.99</v>
      </c>
    </row>
    <row r="551">
      <c r="A551" s="101"/>
      <c r="B551" s="63" t="s">
        <v>4259</v>
      </c>
      <c r="C551" s="63"/>
      <c r="D551" s="80">
        <v>3.0</v>
      </c>
      <c r="E551" s="96">
        <v>7.99</v>
      </c>
      <c r="F551" s="96">
        <f t="shared" si="19"/>
        <v>23.97</v>
      </c>
    </row>
    <row r="552">
      <c r="A552" s="101"/>
      <c r="B552" s="63" t="s">
        <v>4259</v>
      </c>
      <c r="C552" s="63"/>
      <c r="D552" s="80">
        <v>4.0</v>
      </c>
      <c r="E552" s="96">
        <v>5.99</v>
      </c>
      <c r="F552" s="96">
        <f t="shared" si="19"/>
        <v>23.96</v>
      </c>
    </row>
    <row r="553">
      <c r="A553" s="101"/>
      <c r="B553" s="63" t="s">
        <v>4259</v>
      </c>
      <c r="C553" s="63"/>
      <c r="D553" s="80">
        <v>1.0</v>
      </c>
      <c r="E553" s="96">
        <v>3.99</v>
      </c>
      <c r="F553" s="96">
        <f t="shared" si="19"/>
        <v>3.99</v>
      </c>
    </row>
    <row r="554">
      <c r="A554" s="101"/>
      <c r="B554" s="63" t="s">
        <v>4425</v>
      </c>
      <c r="C554" s="63"/>
      <c r="D554" s="80">
        <v>1.0</v>
      </c>
      <c r="E554" s="96">
        <v>12.99</v>
      </c>
      <c r="F554" s="96">
        <f t="shared" si="19"/>
        <v>12.99</v>
      </c>
    </row>
    <row r="555">
      <c r="A555" s="101"/>
      <c r="B555" s="63" t="s">
        <v>4426</v>
      </c>
      <c r="C555" s="63"/>
      <c r="D555" s="80">
        <v>1.0</v>
      </c>
      <c r="E555" s="96">
        <v>4.99</v>
      </c>
      <c r="F555" s="96">
        <f t="shared" si="19"/>
        <v>4.99</v>
      </c>
    </row>
    <row r="556">
      <c r="A556" s="101"/>
      <c r="B556" s="63" t="s">
        <v>4427</v>
      </c>
      <c r="C556" s="63" t="s">
        <v>2675</v>
      </c>
      <c r="D556" s="80">
        <v>5.0</v>
      </c>
      <c r="E556" s="96">
        <v>12.99</v>
      </c>
      <c r="F556" s="96">
        <f t="shared" si="19"/>
        <v>64.95</v>
      </c>
    </row>
    <row r="557">
      <c r="A557" s="101"/>
      <c r="B557" s="63" t="s">
        <v>4428</v>
      </c>
      <c r="C557" s="63"/>
      <c r="D557" s="80">
        <v>1.0</v>
      </c>
      <c r="E557" s="96">
        <v>4.99</v>
      </c>
      <c r="F557" s="96">
        <f t="shared" si="19"/>
        <v>4.99</v>
      </c>
    </row>
    <row r="558">
      <c r="A558" s="101"/>
      <c r="B558" s="63" t="s">
        <v>4429</v>
      </c>
      <c r="C558" s="63" t="s">
        <v>4430</v>
      </c>
      <c r="D558" s="80">
        <v>1.0</v>
      </c>
      <c r="E558" s="96">
        <v>6.99</v>
      </c>
      <c r="F558" s="96">
        <f t="shared" si="19"/>
        <v>6.99</v>
      </c>
    </row>
    <row r="559">
      <c r="A559" s="101"/>
      <c r="B559" s="63" t="s">
        <v>4431</v>
      </c>
      <c r="C559" s="63"/>
      <c r="D559" s="80">
        <v>1.0</v>
      </c>
      <c r="E559" s="96">
        <v>9.99</v>
      </c>
      <c r="F559" s="96">
        <f t="shared" si="19"/>
        <v>9.99</v>
      </c>
    </row>
    <row r="560">
      <c r="A560" s="101"/>
      <c r="B560" s="63" t="s">
        <v>4005</v>
      </c>
      <c r="C560" s="63"/>
      <c r="D560" s="80">
        <v>1.0</v>
      </c>
      <c r="E560" s="96">
        <v>7.99</v>
      </c>
      <c r="F560" s="96">
        <f t="shared" si="19"/>
        <v>7.99</v>
      </c>
    </row>
    <row r="561">
      <c r="A561" s="101"/>
      <c r="B561" s="63" t="s">
        <v>4432</v>
      </c>
      <c r="C561" s="63"/>
      <c r="D561" s="80">
        <v>1.0</v>
      </c>
      <c r="E561" s="96">
        <v>3.99</v>
      </c>
      <c r="F561" s="96">
        <f t="shared" si="19"/>
        <v>3.99</v>
      </c>
    </row>
    <row r="562">
      <c r="A562" s="101"/>
      <c r="B562" s="63" t="s">
        <v>4433</v>
      </c>
      <c r="C562" s="63"/>
      <c r="D562" s="80">
        <v>1.0</v>
      </c>
      <c r="E562" s="96">
        <v>24.99</v>
      </c>
      <c r="F562" s="96">
        <f t="shared" si="19"/>
        <v>24.99</v>
      </c>
      <c r="H562" s="105">
        <f>sum(F521:F562)</f>
        <v>633.26</v>
      </c>
    </row>
    <row r="563">
      <c r="A563" s="101">
        <v>44489.0</v>
      </c>
      <c r="B563" s="63" t="s">
        <v>4434</v>
      </c>
      <c r="C563" s="79"/>
      <c r="D563" s="80">
        <v>4.0</v>
      </c>
      <c r="E563" s="96">
        <v>19.99</v>
      </c>
      <c r="F563" s="96">
        <f t="shared" si="19"/>
        <v>79.96</v>
      </c>
    </row>
    <row r="564">
      <c r="B564" s="63" t="s">
        <v>4435</v>
      </c>
      <c r="C564" s="79"/>
      <c r="D564" s="80">
        <v>1.0</v>
      </c>
      <c r="E564" s="96">
        <v>5.5</v>
      </c>
      <c r="F564" s="96">
        <f t="shared" si="19"/>
        <v>5.5</v>
      </c>
    </row>
    <row r="565">
      <c r="B565" s="63" t="s">
        <v>4436</v>
      </c>
      <c r="C565" s="79"/>
      <c r="D565" s="80">
        <v>2.0</v>
      </c>
      <c r="E565" s="96">
        <v>1.99</v>
      </c>
      <c r="F565" s="96">
        <f t="shared" si="19"/>
        <v>3.98</v>
      </c>
    </row>
    <row r="566">
      <c r="B566" s="63" t="s">
        <v>4437</v>
      </c>
      <c r="C566" s="79"/>
      <c r="D566" s="80">
        <v>2.0</v>
      </c>
      <c r="E566" s="96">
        <v>5.99</v>
      </c>
      <c r="F566" s="96">
        <f t="shared" si="19"/>
        <v>11.98</v>
      </c>
    </row>
    <row r="567">
      <c r="B567" s="63" t="s">
        <v>4438</v>
      </c>
      <c r="C567" s="79"/>
      <c r="D567" s="80">
        <v>2.0</v>
      </c>
      <c r="E567" s="96">
        <v>14.99</v>
      </c>
      <c r="F567" s="96">
        <f t="shared" si="19"/>
        <v>29.98</v>
      </c>
    </row>
    <row r="568">
      <c r="B568" s="63" t="s">
        <v>4439</v>
      </c>
      <c r="C568" s="79"/>
      <c r="D568" s="80">
        <v>1.0</v>
      </c>
      <c r="E568" s="96">
        <v>14.99</v>
      </c>
      <c r="F568" s="96">
        <f t="shared" si="19"/>
        <v>14.99</v>
      </c>
    </row>
    <row r="569">
      <c r="B569" s="63" t="s">
        <v>4440</v>
      </c>
      <c r="C569" s="79"/>
      <c r="D569" s="80">
        <v>1.0</v>
      </c>
      <c r="E569" s="96">
        <v>3.99</v>
      </c>
      <c r="F569" s="96">
        <f t="shared" si="19"/>
        <v>3.99</v>
      </c>
      <c r="H569" s="105">
        <f>sum(F563:F569)</f>
        <v>150.38</v>
      </c>
    </row>
    <row r="570">
      <c r="B570" s="79"/>
      <c r="C570" s="79"/>
    </row>
    <row r="571">
      <c r="B571" s="79"/>
      <c r="C571" s="79"/>
    </row>
    <row r="572">
      <c r="B572" s="79"/>
      <c r="C572" s="79"/>
    </row>
    <row r="573">
      <c r="B573" s="79"/>
      <c r="C573" s="79"/>
    </row>
    <row r="574">
      <c r="B574" s="79"/>
      <c r="C574" s="79"/>
    </row>
    <row r="575">
      <c r="B575" s="79"/>
      <c r="C575" s="79"/>
    </row>
    <row r="576">
      <c r="B576" s="79"/>
      <c r="C576" s="79"/>
    </row>
    <row r="577">
      <c r="B577" s="79"/>
      <c r="C577" s="79"/>
    </row>
    <row r="578">
      <c r="B578" s="79"/>
      <c r="C578" s="79"/>
    </row>
    <row r="579">
      <c r="B579" s="79"/>
      <c r="C579" s="79"/>
    </row>
    <row r="580">
      <c r="B580" s="79"/>
      <c r="C580" s="79"/>
    </row>
    <row r="581">
      <c r="B581" s="79"/>
      <c r="C581" s="79"/>
    </row>
    <row r="582">
      <c r="B582" s="79"/>
      <c r="C582" s="79"/>
    </row>
    <row r="583">
      <c r="B583" s="79"/>
      <c r="C583" s="79"/>
    </row>
    <row r="584">
      <c r="B584" s="79"/>
      <c r="C584" s="79"/>
    </row>
    <row r="585">
      <c r="B585" s="79"/>
      <c r="C585" s="79"/>
    </row>
    <row r="586">
      <c r="B586" s="79"/>
      <c r="C586" s="79"/>
    </row>
    <row r="587">
      <c r="B587" s="79"/>
      <c r="C587" s="79"/>
    </row>
    <row r="588">
      <c r="B588" s="79"/>
      <c r="C588" s="79"/>
    </row>
    <row r="589">
      <c r="B589" s="79"/>
      <c r="C589" s="79"/>
    </row>
    <row r="590">
      <c r="B590" s="79"/>
      <c r="C590" s="79"/>
    </row>
    <row r="591">
      <c r="B591" s="79"/>
      <c r="C591" s="79"/>
    </row>
    <row r="592">
      <c r="B592" s="79"/>
      <c r="C592" s="79"/>
    </row>
    <row r="593">
      <c r="B593" s="79"/>
      <c r="C593" s="79"/>
    </row>
    <row r="594">
      <c r="B594" s="79"/>
      <c r="C594" s="79"/>
    </row>
    <row r="595">
      <c r="B595" s="79"/>
      <c r="C595" s="79"/>
    </row>
    <row r="596">
      <c r="B596" s="79"/>
      <c r="C596" s="79"/>
    </row>
    <row r="597">
      <c r="B597" s="79"/>
      <c r="C597" s="79"/>
    </row>
    <row r="598">
      <c r="B598" s="79"/>
      <c r="C598" s="79"/>
    </row>
    <row r="599">
      <c r="B599" s="79"/>
      <c r="C599" s="79"/>
    </row>
    <row r="600">
      <c r="B600" s="79"/>
      <c r="C600" s="79"/>
    </row>
    <row r="601">
      <c r="B601" s="79"/>
      <c r="C601" s="79"/>
    </row>
    <row r="602">
      <c r="B602" s="79"/>
      <c r="C602" s="79"/>
    </row>
    <row r="603">
      <c r="B603" s="79"/>
      <c r="C603" s="79"/>
    </row>
    <row r="604">
      <c r="B604" s="79"/>
      <c r="C604" s="79"/>
    </row>
    <row r="605">
      <c r="B605" s="79"/>
      <c r="C605" s="79"/>
    </row>
    <row r="606">
      <c r="B606" s="79"/>
      <c r="C606" s="79"/>
    </row>
    <row r="607">
      <c r="B607" s="79"/>
      <c r="C607" s="79"/>
    </row>
    <row r="608">
      <c r="B608" s="79"/>
      <c r="C608" s="79"/>
    </row>
    <row r="609">
      <c r="B609" s="79"/>
      <c r="C609" s="79"/>
    </row>
    <row r="610">
      <c r="B610" s="79"/>
      <c r="C610" s="79"/>
    </row>
    <row r="611">
      <c r="B611" s="79"/>
      <c r="C611" s="79"/>
    </row>
    <row r="612">
      <c r="B612" s="79"/>
      <c r="C612" s="79"/>
    </row>
    <row r="613">
      <c r="B613" s="79"/>
      <c r="C613" s="79"/>
    </row>
    <row r="614">
      <c r="B614" s="79"/>
      <c r="C614" s="79"/>
    </row>
    <row r="615">
      <c r="B615" s="79"/>
      <c r="C615" s="79"/>
    </row>
    <row r="616">
      <c r="B616" s="79"/>
      <c r="C616" s="79"/>
    </row>
    <row r="617">
      <c r="B617" s="79"/>
      <c r="C617" s="79"/>
    </row>
    <row r="618">
      <c r="B618" s="79"/>
      <c r="C618" s="79"/>
    </row>
    <row r="619">
      <c r="B619" s="79"/>
      <c r="C619" s="79"/>
    </row>
    <row r="620">
      <c r="B620" s="79"/>
      <c r="C620" s="79"/>
    </row>
    <row r="621">
      <c r="B621" s="79"/>
      <c r="C621" s="79"/>
    </row>
    <row r="622">
      <c r="B622" s="79"/>
      <c r="C622" s="79"/>
    </row>
    <row r="623">
      <c r="B623" s="79"/>
      <c r="C623" s="79"/>
    </row>
    <row r="624">
      <c r="B624" s="79"/>
      <c r="C624" s="79"/>
    </row>
    <row r="625">
      <c r="B625" s="79"/>
      <c r="C625" s="79"/>
    </row>
    <row r="626">
      <c r="B626" s="79"/>
      <c r="C626" s="79"/>
    </row>
    <row r="627">
      <c r="B627" s="79"/>
      <c r="C627" s="79"/>
    </row>
    <row r="628">
      <c r="B628" s="79"/>
      <c r="C628" s="79"/>
    </row>
    <row r="629">
      <c r="B629" s="79"/>
      <c r="C629" s="79"/>
    </row>
    <row r="630">
      <c r="B630" s="79"/>
      <c r="C630" s="79"/>
    </row>
    <row r="631">
      <c r="B631" s="79"/>
      <c r="C631" s="79"/>
    </row>
    <row r="632">
      <c r="B632" s="79"/>
      <c r="C632" s="79"/>
    </row>
    <row r="633">
      <c r="B633" s="79"/>
      <c r="C633" s="79"/>
    </row>
    <row r="634">
      <c r="B634" s="79"/>
      <c r="C634" s="79"/>
    </row>
    <row r="635">
      <c r="B635" s="79"/>
      <c r="C635" s="79"/>
    </row>
    <row r="636">
      <c r="B636" s="79"/>
      <c r="C636" s="79"/>
    </row>
    <row r="637">
      <c r="B637" s="79"/>
      <c r="C637" s="79"/>
    </row>
    <row r="638">
      <c r="B638" s="79"/>
      <c r="C638" s="79"/>
    </row>
    <row r="639">
      <c r="B639" s="79"/>
      <c r="C639" s="79"/>
    </row>
    <row r="640">
      <c r="B640" s="79"/>
      <c r="C640" s="79"/>
    </row>
    <row r="641">
      <c r="B641" s="79"/>
      <c r="C641" s="79"/>
    </row>
    <row r="642">
      <c r="B642" s="79"/>
      <c r="C642" s="79"/>
    </row>
    <row r="643">
      <c r="B643" s="79"/>
      <c r="C643" s="79"/>
    </row>
    <row r="644">
      <c r="B644" s="79"/>
      <c r="C644" s="79"/>
    </row>
    <row r="645">
      <c r="B645" s="79"/>
      <c r="C645" s="79"/>
    </row>
    <row r="646">
      <c r="B646" s="79"/>
      <c r="C646" s="79"/>
    </row>
    <row r="647">
      <c r="B647" s="79"/>
      <c r="C647" s="79"/>
    </row>
    <row r="648">
      <c r="B648" s="79"/>
      <c r="C648" s="79"/>
    </row>
    <row r="649">
      <c r="B649" s="79"/>
      <c r="C649" s="79"/>
    </row>
    <row r="650">
      <c r="B650" s="79"/>
      <c r="C650" s="79"/>
    </row>
    <row r="651">
      <c r="B651" s="79"/>
      <c r="C651" s="79"/>
    </row>
    <row r="652">
      <c r="B652" s="79"/>
      <c r="C652" s="79"/>
    </row>
    <row r="653">
      <c r="B653" s="79"/>
      <c r="C653" s="79"/>
    </row>
    <row r="654">
      <c r="B654" s="79"/>
      <c r="C654" s="79"/>
    </row>
    <row r="655">
      <c r="B655" s="79"/>
      <c r="C655" s="79"/>
    </row>
    <row r="656">
      <c r="B656" s="79"/>
      <c r="C656" s="79"/>
    </row>
    <row r="657">
      <c r="B657" s="79"/>
      <c r="C657" s="79"/>
    </row>
    <row r="658">
      <c r="B658" s="79"/>
      <c r="C658" s="79"/>
    </row>
    <row r="659">
      <c r="B659" s="79"/>
      <c r="C659" s="79"/>
    </row>
    <row r="660">
      <c r="B660" s="79"/>
      <c r="C660" s="79"/>
    </row>
    <row r="661">
      <c r="B661" s="79"/>
      <c r="C661" s="79"/>
    </row>
    <row r="662">
      <c r="B662" s="79"/>
      <c r="C662" s="79"/>
    </row>
    <row r="663">
      <c r="B663" s="79"/>
      <c r="C663" s="79"/>
    </row>
    <row r="664">
      <c r="B664" s="79"/>
      <c r="C664" s="79"/>
    </row>
    <row r="665">
      <c r="B665" s="79"/>
      <c r="C665" s="79"/>
    </row>
    <row r="666">
      <c r="B666" s="79"/>
      <c r="C666" s="79"/>
    </row>
    <row r="667">
      <c r="B667" s="79"/>
      <c r="C667" s="79"/>
    </row>
    <row r="668">
      <c r="B668" s="79"/>
      <c r="C668" s="79"/>
    </row>
    <row r="669">
      <c r="B669" s="79"/>
      <c r="C669" s="79"/>
    </row>
    <row r="670">
      <c r="B670" s="79"/>
      <c r="C670" s="79"/>
    </row>
    <row r="671">
      <c r="B671" s="79"/>
      <c r="C671" s="79"/>
    </row>
    <row r="672">
      <c r="B672" s="79"/>
      <c r="C672" s="79"/>
    </row>
    <row r="673">
      <c r="B673" s="79"/>
      <c r="C673" s="79"/>
    </row>
    <row r="674">
      <c r="B674" s="79"/>
      <c r="C674" s="79"/>
    </row>
    <row r="675">
      <c r="B675" s="79"/>
      <c r="C675" s="79"/>
    </row>
    <row r="676">
      <c r="B676" s="79"/>
      <c r="C676" s="79"/>
    </row>
    <row r="677">
      <c r="B677" s="79"/>
      <c r="C677" s="79"/>
    </row>
    <row r="678">
      <c r="B678" s="79"/>
      <c r="C678" s="79"/>
    </row>
    <row r="679">
      <c r="B679" s="79"/>
      <c r="C679" s="79"/>
    </row>
    <row r="680">
      <c r="B680" s="79"/>
      <c r="C680" s="79"/>
    </row>
    <row r="681">
      <c r="B681" s="79"/>
      <c r="C681" s="79"/>
    </row>
    <row r="682">
      <c r="B682" s="79"/>
      <c r="C682" s="79"/>
    </row>
    <row r="683">
      <c r="B683" s="79"/>
      <c r="C683" s="79"/>
    </row>
    <row r="684">
      <c r="B684" s="79"/>
      <c r="C684" s="79"/>
    </row>
    <row r="685">
      <c r="B685" s="79"/>
      <c r="C685" s="79"/>
    </row>
    <row r="686">
      <c r="B686" s="79"/>
      <c r="C686" s="79"/>
    </row>
    <row r="687">
      <c r="B687" s="79"/>
      <c r="C687" s="79"/>
    </row>
    <row r="688">
      <c r="B688" s="79"/>
      <c r="C688" s="79"/>
    </row>
    <row r="689">
      <c r="B689" s="79"/>
      <c r="C689" s="79"/>
    </row>
    <row r="690">
      <c r="B690" s="79"/>
      <c r="C690" s="79"/>
    </row>
    <row r="691">
      <c r="B691" s="79"/>
      <c r="C691" s="79"/>
    </row>
    <row r="692">
      <c r="B692" s="79"/>
      <c r="C692" s="79"/>
    </row>
    <row r="693">
      <c r="B693" s="79"/>
      <c r="C693" s="79"/>
    </row>
    <row r="694">
      <c r="B694" s="79"/>
      <c r="C694" s="79"/>
    </row>
    <row r="695">
      <c r="B695" s="79"/>
      <c r="C695" s="79"/>
    </row>
    <row r="696">
      <c r="B696" s="79"/>
      <c r="C696" s="79"/>
    </row>
    <row r="697">
      <c r="B697" s="79"/>
      <c r="C697" s="79"/>
    </row>
    <row r="698">
      <c r="B698" s="79"/>
      <c r="C698" s="79"/>
    </row>
    <row r="699">
      <c r="B699" s="79"/>
      <c r="C699" s="79"/>
    </row>
    <row r="700">
      <c r="B700" s="79"/>
      <c r="C700" s="79"/>
    </row>
    <row r="701">
      <c r="B701" s="79"/>
      <c r="C701" s="79"/>
    </row>
    <row r="702">
      <c r="B702" s="79"/>
      <c r="C702" s="79"/>
    </row>
    <row r="703">
      <c r="B703" s="79"/>
      <c r="C703" s="79"/>
    </row>
    <row r="704">
      <c r="B704" s="79"/>
      <c r="C704" s="79"/>
    </row>
    <row r="705">
      <c r="B705" s="79"/>
      <c r="C705" s="79"/>
    </row>
    <row r="706">
      <c r="B706" s="79"/>
      <c r="C706" s="79"/>
    </row>
    <row r="707">
      <c r="B707" s="79"/>
      <c r="C707" s="79"/>
    </row>
    <row r="708">
      <c r="B708" s="79"/>
      <c r="C708" s="79"/>
    </row>
    <row r="709">
      <c r="B709" s="79"/>
      <c r="C709" s="79"/>
    </row>
    <row r="710">
      <c r="B710" s="79"/>
      <c r="C710" s="79"/>
    </row>
    <row r="711">
      <c r="B711" s="79"/>
      <c r="C711" s="79"/>
    </row>
    <row r="712">
      <c r="B712" s="79"/>
      <c r="C712" s="79"/>
    </row>
    <row r="713">
      <c r="B713" s="79"/>
      <c r="C713" s="79"/>
    </row>
    <row r="714">
      <c r="B714" s="79"/>
      <c r="C714" s="79"/>
    </row>
    <row r="715">
      <c r="B715" s="79"/>
      <c r="C715" s="79"/>
    </row>
    <row r="716">
      <c r="B716" s="79"/>
      <c r="C716" s="79"/>
    </row>
    <row r="717">
      <c r="B717" s="79"/>
      <c r="C717" s="79"/>
    </row>
    <row r="718">
      <c r="B718" s="79"/>
      <c r="C718" s="79"/>
    </row>
    <row r="719">
      <c r="B719" s="79"/>
      <c r="C719" s="79"/>
    </row>
    <row r="720">
      <c r="B720" s="79"/>
      <c r="C720" s="79"/>
    </row>
    <row r="721">
      <c r="B721" s="79"/>
      <c r="C721" s="79"/>
    </row>
    <row r="722">
      <c r="B722" s="79"/>
      <c r="C722" s="79"/>
    </row>
    <row r="723">
      <c r="B723" s="79"/>
      <c r="C723" s="79"/>
    </row>
    <row r="724">
      <c r="B724" s="79"/>
      <c r="C724" s="79"/>
    </row>
    <row r="725">
      <c r="B725" s="79"/>
      <c r="C725" s="79"/>
    </row>
    <row r="726">
      <c r="B726" s="79"/>
      <c r="C726" s="79"/>
    </row>
    <row r="727">
      <c r="B727" s="79"/>
      <c r="C727" s="79"/>
    </row>
    <row r="728">
      <c r="B728" s="79"/>
      <c r="C728" s="79"/>
    </row>
    <row r="729">
      <c r="B729" s="79"/>
      <c r="C729" s="79"/>
    </row>
    <row r="730">
      <c r="B730" s="79"/>
      <c r="C730" s="79"/>
    </row>
    <row r="731">
      <c r="B731" s="79"/>
      <c r="C731" s="79"/>
    </row>
    <row r="732">
      <c r="B732" s="79"/>
      <c r="C732" s="79"/>
    </row>
    <row r="733">
      <c r="B733" s="79"/>
      <c r="C733" s="79"/>
    </row>
    <row r="734">
      <c r="B734" s="79"/>
      <c r="C734" s="79"/>
    </row>
    <row r="735">
      <c r="B735" s="79"/>
      <c r="C735" s="79"/>
    </row>
    <row r="736">
      <c r="B736" s="79"/>
      <c r="C736" s="79"/>
    </row>
    <row r="737">
      <c r="B737" s="79"/>
      <c r="C737" s="79"/>
    </row>
    <row r="738">
      <c r="B738" s="79"/>
      <c r="C738" s="79"/>
    </row>
    <row r="739">
      <c r="B739" s="79"/>
      <c r="C739" s="79"/>
    </row>
    <row r="740">
      <c r="B740" s="79"/>
      <c r="C740" s="79"/>
    </row>
    <row r="741">
      <c r="B741" s="79"/>
      <c r="C741" s="79"/>
    </row>
    <row r="742">
      <c r="B742" s="79"/>
      <c r="C742" s="79"/>
    </row>
    <row r="743">
      <c r="B743" s="79"/>
      <c r="C743" s="79"/>
    </row>
    <row r="744">
      <c r="B744" s="79"/>
      <c r="C744" s="79"/>
    </row>
    <row r="745">
      <c r="B745" s="79"/>
      <c r="C745" s="79"/>
    </row>
    <row r="746">
      <c r="B746" s="79"/>
      <c r="C746" s="79"/>
    </row>
    <row r="747">
      <c r="B747" s="79"/>
      <c r="C747" s="79"/>
    </row>
    <row r="748">
      <c r="B748" s="79"/>
      <c r="C748" s="79"/>
    </row>
    <row r="749">
      <c r="B749" s="79"/>
      <c r="C749" s="79"/>
    </row>
    <row r="750">
      <c r="B750" s="79"/>
      <c r="C750" s="79"/>
    </row>
    <row r="751">
      <c r="B751" s="79"/>
      <c r="C751" s="79"/>
    </row>
    <row r="752">
      <c r="B752" s="79"/>
      <c r="C752" s="79"/>
    </row>
    <row r="753">
      <c r="B753" s="79"/>
      <c r="C753" s="79"/>
    </row>
    <row r="754">
      <c r="B754" s="79"/>
      <c r="C754" s="79"/>
    </row>
    <row r="755">
      <c r="B755" s="79"/>
      <c r="C755" s="79"/>
    </row>
    <row r="756">
      <c r="B756" s="79"/>
      <c r="C756" s="79"/>
    </row>
    <row r="757">
      <c r="B757" s="79"/>
      <c r="C757" s="79"/>
    </row>
    <row r="758">
      <c r="B758" s="79"/>
      <c r="C758" s="79"/>
    </row>
    <row r="759">
      <c r="B759" s="79"/>
      <c r="C759" s="79"/>
    </row>
    <row r="760">
      <c r="B760" s="79"/>
      <c r="C760" s="79"/>
    </row>
    <row r="761">
      <c r="B761" s="79"/>
      <c r="C761" s="79"/>
    </row>
    <row r="762">
      <c r="B762" s="79"/>
      <c r="C762" s="79"/>
    </row>
    <row r="763">
      <c r="B763" s="79"/>
      <c r="C763" s="79"/>
    </row>
    <row r="764">
      <c r="B764" s="79"/>
      <c r="C764" s="79"/>
    </row>
    <row r="765">
      <c r="B765" s="79"/>
      <c r="C765" s="79"/>
    </row>
    <row r="766">
      <c r="B766" s="79"/>
      <c r="C766" s="79"/>
    </row>
    <row r="767">
      <c r="B767" s="79"/>
      <c r="C767" s="79"/>
    </row>
    <row r="768">
      <c r="B768" s="79"/>
      <c r="C768" s="79"/>
    </row>
    <row r="769">
      <c r="B769" s="79"/>
      <c r="C769" s="79"/>
    </row>
    <row r="770">
      <c r="B770" s="79"/>
      <c r="C770" s="79"/>
    </row>
    <row r="771">
      <c r="B771" s="79"/>
      <c r="C771" s="79"/>
    </row>
    <row r="772">
      <c r="B772" s="79"/>
      <c r="C772" s="79"/>
    </row>
    <row r="773">
      <c r="B773" s="79"/>
      <c r="C773" s="79"/>
    </row>
    <row r="774">
      <c r="B774" s="79"/>
      <c r="C774" s="79"/>
    </row>
    <row r="775">
      <c r="B775" s="79"/>
      <c r="C775" s="79"/>
    </row>
    <row r="776">
      <c r="B776" s="79"/>
      <c r="C776" s="79"/>
    </row>
    <row r="777">
      <c r="B777" s="79"/>
      <c r="C777" s="79"/>
    </row>
    <row r="778">
      <c r="B778" s="79"/>
      <c r="C778" s="79"/>
    </row>
    <row r="779">
      <c r="B779" s="79"/>
      <c r="C779" s="79"/>
    </row>
    <row r="780">
      <c r="B780" s="79"/>
      <c r="C780" s="79"/>
    </row>
    <row r="781">
      <c r="B781" s="79"/>
      <c r="C781" s="79"/>
    </row>
    <row r="782">
      <c r="B782" s="79"/>
      <c r="C782" s="79"/>
    </row>
    <row r="783">
      <c r="B783" s="79"/>
      <c r="C783" s="79"/>
    </row>
    <row r="784">
      <c r="B784" s="79"/>
      <c r="C784" s="79"/>
    </row>
    <row r="785">
      <c r="B785" s="79"/>
      <c r="C785" s="79"/>
    </row>
    <row r="786">
      <c r="B786" s="79"/>
      <c r="C786" s="79"/>
    </row>
    <row r="787">
      <c r="B787" s="79"/>
      <c r="C787" s="79"/>
    </row>
    <row r="788">
      <c r="B788" s="79"/>
      <c r="C788" s="79"/>
    </row>
    <row r="789">
      <c r="B789" s="79"/>
      <c r="C789" s="79"/>
    </row>
    <row r="790">
      <c r="B790" s="79"/>
      <c r="C790" s="79"/>
    </row>
    <row r="791">
      <c r="B791" s="79"/>
      <c r="C791" s="79"/>
    </row>
    <row r="792">
      <c r="B792" s="79"/>
      <c r="C792" s="79"/>
    </row>
    <row r="793">
      <c r="B793" s="79"/>
      <c r="C793" s="79"/>
    </row>
    <row r="794">
      <c r="B794" s="79"/>
      <c r="C794" s="79"/>
    </row>
    <row r="795">
      <c r="B795" s="79"/>
      <c r="C795" s="79"/>
    </row>
    <row r="796">
      <c r="B796" s="79"/>
      <c r="C796" s="79"/>
    </row>
    <row r="797">
      <c r="B797" s="79"/>
      <c r="C797" s="79"/>
    </row>
    <row r="798">
      <c r="B798" s="79"/>
      <c r="C798" s="79"/>
    </row>
    <row r="799">
      <c r="B799" s="79"/>
      <c r="C799" s="79"/>
    </row>
    <row r="800">
      <c r="B800" s="79"/>
      <c r="C800" s="79"/>
    </row>
    <row r="801">
      <c r="B801" s="79"/>
      <c r="C801" s="79"/>
    </row>
    <row r="802">
      <c r="B802" s="79"/>
      <c r="C802" s="79"/>
    </row>
    <row r="803">
      <c r="B803" s="79"/>
      <c r="C803" s="79"/>
    </row>
    <row r="804">
      <c r="B804" s="79"/>
      <c r="C804" s="79"/>
    </row>
    <row r="805">
      <c r="B805" s="79"/>
      <c r="C805" s="79"/>
    </row>
    <row r="806">
      <c r="B806" s="79"/>
      <c r="C806" s="79"/>
    </row>
    <row r="807">
      <c r="B807" s="79"/>
      <c r="C807" s="79"/>
    </row>
    <row r="808">
      <c r="B808" s="79"/>
      <c r="C808" s="79"/>
    </row>
    <row r="809">
      <c r="B809" s="79"/>
      <c r="C809" s="79"/>
    </row>
    <row r="810">
      <c r="B810" s="79"/>
      <c r="C810" s="79"/>
    </row>
    <row r="811">
      <c r="B811" s="79"/>
      <c r="C811" s="79"/>
    </row>
    <row r="812">
      <c r="B812" s="79"/>
      <c r="C812" s="79"/>
    </row>
    <row r="813">
      <c r="B813" s="79"/>
      <c r="C813" s="79"/>
    </row>
    <row r="814">
      <c r="B814" s="79"/>
      <c r="C814" s="79"/>
    </row>
    <row r="815">
      <c r="B815" s="79"/>
      <c r="C815" s="79"/>
    </row>
    <row r="816">
      <c r="B816" s="79"/>
      <c r="C816" s="79"/>
    </row>
    <row r="817">
      <c r="B817" s="79"/>
      <c r="C817" s="79"/>
    </row>
    <row r="818">
      <c r="B818" s="79"/>
      <c r="C818" s="79"/>
    </row>
    <row r="819">
      <c r="B819" s="79"/>
      <c r="C819" s="79"/>
    </row>
    <row r="820">
      <c r="B820" s="79"/>
      <c r="C820" s="79"/>
    </row>
    <row r="821">
      <c r="B821" s="79"/>
      <c r="C821" s="79"/>
    </row>
    <row r="822">
      <c r="B822" s="79"/>
      <c r="C822" s="79"/>
    </row>
    <row r="823">
      <c r="B823" s="79"/>
      <c r="C823" s="79"/>
    </row>
    <row r="824">
      <c r="B824" s="79"/>
      <c r="C824" s="79"/>
    </row>
    <row r="825">
      <c r="B825" s="79"/>
      <c r="C825" s="79"/>
    </row>
    <row r="826">
      <c r="B826" s="79"/>
      <c r="C826" s="79"/>
    </row>
    <row r="827">
      <c r="B827" s="79"/>
      <c r="C827" s="79"/>
    </row>
    <row r="828">
      <c r="B828" s="79"/>
      <c r="C828" s="79"/>
    </row>
    <row r="829">
      <c r="B829" s="79"/>
      <c r="C829" s="79"/>
    </row>
    <row r="830">
      <c r="B830" s="79"/>
      <c r="C830" s="79"/>
    </row>
    <row r="831">
      <c r="B831" s="79"/>
      <c r="C831" s="79"/>
    </row>
    <row r="832">
      <c r="B832" s="79"/>
      <c r="C832" s="79"/>
    </row>
    <row r="833">
      <c r="B833" s="79"/>
      <c r="C833" s="79"/>
    </row>
    <row r="834">
      <c r="B834" s="79"/>
      <c r="C834" s="79"/>
    </row>
    <row r="835">
      <c r="B835" s="79"/>
      <c r="C835" s="79"/>
    </row>
    <row r="836">
      <c r="B836" s="79"/>
      <c r="C836" s="79"/>
    </row>
    <row r="837">
      <c r="B837" s="79"/>
      <c r="C837" s="79"/>
    </row>
    <row r="838">
      <c r="B838" s="79"/>
      <c r="C838" s="79"/>
    </row>
    <row r="839">
      <c r="B839" s="79"/>
      <c r="C839" s="79"/>
    </row>
    <row r="840">
      <c r="B840" s="79"/>
      <c r="C840" s="79"/>
    </row>
    <row r="841">
      <c r="B841" s="79"/>
      <c r="C841" s="79"/>
    </row>
    <row r="842">
      <c r="B842" s="79"/>
      <c r="C842" s="79"/>
    </row>
    <row r="843">
      <c r="B843" s="79"/>
      <c r="C843" s="79"/>
    </row>
    <row r="844">
      <c r="B844" s="79"/>
      <c r="C844" s="79"/>
    </row>
    <row r="845">
      <c r="B845" s="79"/>
      <c r="C845" s="79"/>
    </row>
    <row r="846">
      <c r="B846" s="79"/>
      <c r="C846" s="79"/>
    </row>
    <row r="847">
      <c r="B847" s="79"/>
      <c r="C847" s="79"/>
    </row>
    <row r="848">
      <c r="B848" s="79"/>
      <c r="C848" s="79"/>
    </row>
    <row r="849">
      <c r="B849" s="79"/>
      <c r="C849" s="79"/>
    </row>
    <row r="850">
      <c r="B850" s="79"/>
      <c r="C850" s="79"/>
    </row>
    <row r="851">
      <c r="B851" s="79"/>
      <c r="C851" s="79"/>
    </row>
    <row r="852">
      <c r="B852" s="79"/>
      <c r="C852" s="79"/>
    </row>
    <row r="853">
      <c r="B853" s="79"/>
      <c r="C853" s="79"/>
    </row>
    <row r="854">
      <c r="B854" s="79"/>
      <c r="C854" s="79"/>
    </row>
    <row r="855">
      <c r="B855" s="79"/>
      <c r="C855" s="79"/>
    </row>
    <row r="856">
      <c r="B856" s="79"/>
      <c r="C856" s="79"/>
    </row>
    <row r="857">
      <c r="B857" s="79"/>
      <c r="C857" s="79"/>
    </row>
    <row r="858">
      <c r="B858" s="79"/>
      <c r="C858" s="79"/>
    </row>
    <row r="859">
      <c r="B859" s="79"/>
      <c r="C859" s="79"/>
    </row>
    <row r="860">
      <c r="B860" s="79"/>
      <c r="C860" s="79"/>
    </row>
    <row r="861">
      <c r="B861" s="79"/>
      <c r="C861" s="79"/>
    </row>
    <row r="862">
      <c r="B862" s="79"/>
      <c r="C862" s="79"/>
    </row>
    <row r="863">
      <c r="B863" s="79"/>
      <c r="C863" s="79"/>
    </row>
    <row r="864">
      <c r="B864" s="79"/>
      <c r="C864" s="79"/>
    </row>
    <row r="865">
      <c r="B865" s="79"/>
      <c r="C865" s="79"/>
    </row>
    <row r="866">
      <c r="B866" s="79"/>
      <c r="C866" s="79"/>
    </row>
    <row r="867">
      <c r="B867" s="79"/>
      <c r="C867" s="79"/>
    </row>
    <row r="868">
      <c r="B868" s="79"/>
      <c r="C868" s="79"/>
    </row>
    <row r="869">
      <c r="B869" s="79"/>
      <c r="C869" s="79"/>
    </row>
    <row r="870">
      <c r="B870" s="79"/>
      <c r="C870" s="79"/>
    </row>
    <row r="871">
      <c r="B871" s="79"/>
      <c r="C871" s="79"/>
    </row>
    <row r="872">
      <c r="B872" s="79"/>
      <c r="C872" s="79"/>
    </row>
    <row r="873">
      <c r="B873" s="79"/>
      <c r="C873" s="79"/>
    </row>
    <row r="874">
      <c r="B874" s="79"/>
      <c r="C874" s="79"/>
    </row>
    <row r="875">
      <c r="B875" s="79"/>
      <c r="C875" s="79"/>
    </row>
    <row r="876">
      <c r="B876" s="79"/>
      <c r="C876" s="79"/>
    </row>
    <row r="877">
      <c r="B877" s="79"/>
      <c r="C877" s="79"/>
    </row>
    <row r="878">
      <c r="B878" s="79"/>
      <c r="C878" s="79"/>
    </row>
    <row r="879">
      <c r="B879" s="79"/>
      <c r="C879" s="79"/>
    </row>
    <row r="880">
      <c r="B880" s="79"/>
      <c r="C880" s="79"/>
    </row>
    <row r="881">
      <c r="B881" s="79"/>
      <c r="C881" s="79"/>
    </row>
    <row r="882">
      <c r="B882" s="79"/>
      <c r="C882" s="79"/>
    </row>
    <row r="883">
      <c r="B883" s="79"/>
      <c r="C883" s="79"/>
    </row>
    <row r="884">
      <c r="B884" s="79"/>
      <c r="C884" s="79"/>
    </row>
    <row r="885">
      <c r="B885" s="79"/>
      <c r="C885" s="79"/>
    </row>
    <row r="886">
      <c r="B886" s="79"/>
      <c r="C886" s="79"/>
    </row>
    <row r="887">
      <c r="B887" s="79"/>
      <c r="C887" s="79"/>
    </row>
    <row r="888">
      <c r="B888" s="79"/>
      <c r="C888" s="79"/>
    </row>
    <row r="889">
      <c r="B889" s="79"/>
      <c r="C889" s="79"/>
    </row>
    <row r="890">
      <c r="B890" s="79"/>
      <c r="C890" s="79"/>
    </row>
    <row r="891">
      <c r="B891" s="79"/>
      <c r="C891" s="79"/>
    </row>
    <row r="892">
      <c r="B892" s="79"/>
      <c r="C892" s="79"/>
    </row>
    <row r="893">
      <c r="B893" s="79"/>
      <c r="C893" s="79"/>
    </row>
    <row r="894">
      <c r="B894" s="79"/>
      <c r="C894" s="79"/>
    </row>
    <row r="895">
      <c r="B895" s="79"/>
      <c r="C895" s="79"/>
    </row>
    <row r="896">
      <c r="B896" s="79"/>
      <c r="C896" s="79"/>
    </row>
    <row r="897">
      <c r="B897" s="79"/>
      <c r="C897" s="79"/>
    </row>
    <row r="898">
      <c r="B898" s="79"/>
      <c r="C898" s="79"/>
    </row>
    <row r="899">
      <c r="B899" s="79"/>
      <c r="C899" s="79"/>
    </row>
    <row r="900">
      <c r="B900" s="79"/>
      <c r="C900" s="79"/>
    </row>
    <row r="901">
      <c r="B901" s="79"/>
      <c r="C901" s="79"/>
    </row>
    <row r="902">
      <c r="B902" s="79"/>
      <c r="C902" s="79"/>
    </row>
    <row r="903">
      <c r="B903" s="79"/>
      <c r="C903" s="79"/>
    </row>
    <row r="904">
      <c r="B904" s="79"/>
      <c r="C904" s="79"/>
    </row>
    <row r="905">
      <c r="B905" s="79"/>
      <c r="C905" s="79"/>
    </row>
    <row r="906">
      <c r="B906" s="79"/>
      <c r="C906" s="79"/>
    </row>
    <row r="907">
      <c r="B907" s="79"/>
      <c r="C907" s="79"/>
    </row>
    <row r="908">
      <c r="B908" s="79"/>
      <c r="C908" s="79"/>
    </row>
    <row r="909">
      <c r="B909" s="79"/>
      <c r="C909" s="79"/>
    </row>
    <row r="910">
      <c r="B910" s="79"/>
      <c r="C910" s="79"/>
    </row>
    <row r="911">
      <c r="B911" s="79"/>
      <c r="C911" s="79"/>
    </row>
    <row r="912">
      <c r="B912" s="79"/>
      <c r="C912" s="79"/>
    </row>
    <row r="913">
      <c r="B913" s="79"/>
      <c r="C913" s="79"/>
    </row>
    <row r="914">
      <c r="B914" s="79"/>
      <c r="C914" s="79"/>
    </row>
    <row r="915">
      <c r="B915" s="79"/>
      <c r="C915" s="79"/>
    </row>
    <row r="916">
      <c r="B916" s="79"/>
      <c r="C916" s="79"/>
    </row>
    <row r="917">
      <c r="B917" s="79"/>
      <c r="C917" s="79"/>
    </row>
    <row r="918">
      <c r="B918" s="79"/>
      <c r="C918" s="79"/>
    </row>
    <row r="919">
      <c r="B919" s="79"/>
      <c r="C919" s="79"/>
    </row>
    <row r="920">
      <c r="B920" s="79"/>
      <c r="C920" s="79"/>
    </row>
    <row r="921">
      <c r="B921" s="79"/>
      <c r="C921" s="79"/>
    </row>
    <row r="922">
      <c r="B922" s="79"/>
      <c r="C922" s="79"/>
    </row>
    <row r="923">
      <c r="B923" s="79"/>
      <c r="C923" s="79"/>
    </row>
    <row r="924">
      <c r="B924" s="79"/>
      <c r="C924" s="79"/>
    </row>
    <row r="925">
      <c r="B925" s="79"/>
      <c r="C925" s="79"/>
    </row>
    <row r="926">
      <c r="B926" s="79"/>
      <c r="C926" s="79"/>
    </row>
    <row r="927">
      <c r="B927" s="79"/>
      <c r="C927" s="79"/>
    </row>
    <row r="928">
      <c r="B928" s="79"/>
      <c r="C928" s="79"/>
    </row>
    <row r="929">
      <c r="B929" s="79"/>
      <c r="C929" s="79"/>
    </row>
    <row r="930">
      <c r="B930" s="79"/>
      <c r="C930" s="79"/>
    </row>
    <row r="931">
      <c r="B931" s="79"/>
      <c r="C931" s="79"/>
    </row>
    <row r="932">
      <c r="B932" s="79"/>
      <c r="C932" s="79"/>
    </row>
    <row r="933">
      <c r="B933" s="79"/>
      <c r="C933" s="79"/>
    </row>
    <row r="934">
      <c r="B934" s="79"/>
      <c r="C934" s="79"/>
    </row>
    <row r="935">
      <c r="B935" s="79"/>
      <c r="C935" s="79"/>
    </row>
    <row r="936">
      <c r="B936" s="79"/>
      <c r="C936" s="79"/>
    </row>
    <row r="937">
      <c r="B937" s="79"/>
      <c r="C937" s="79"/>
    </row>
    <row r="938">
      <c r="B938" s="79"/>
      <c r="C938" s="79"/>
    </row>
    <row r="939">
      <c r="B939" s="79"/>
      <c r="C939" s="79"/>
    </row>
    <row r="940">
      <c r="B940" s="79"/>
      <c r="C940" s="79"/>
    </row>
    <row r="941">
      <c r="B941" s="79"/>
      <c r="C941" s="79"/>
    </row>
    <row r="942">
      <c r="B942" s="79"/>
      <c r="C942" s="79"/>
    </row>
    <row r="943">
      <c r="B943" s="79"/>
      <c r="C943" s="79"/>
    </row>
    <row r="944">
      <c r="B944" s="79"/>
      <c r="C944" s="79"/>
    </row>
    <row r="945">
      <c r="B945" s="79"/>
      <c r="C945" s="79"/>
    </row>
    <row r="946">
      <c r="B946" s="79"/>
      <c r="C946" s="79"/>
    </row>
    <row r="947">
      <c r="B947" s="79"/>
      <c r="C947" s="79"/>
    </row>
    <row r="948">
      <c r="B948" s="79"/>
      <c r="C948" s="79"/>
    </row>
    <row r="949">
      <c r="B949" s="79"/>
      <c r="C949" s="79"/>
    </row>
    <row r="950">
      <c r="B950" s="79"/>
      <c r="C950" s="79"/>
    </row>
    <row r="951">
      <c r="B951" s="79"/>
      <c r="C951" s="79"/>
    </row>
    <row r="952">
      <c r="B952" s="79"/>
      <c r="C952" s="79"/>
    </row>
    <row r="953">
      <c r="B953" s="79"/>
      <c r="C953" s="79"/>
    </row>
    <row r="954">
      <c r="B954" s="79"/>
      <c r="C954" s="79"/>
    </row>
    <row r="955">
      <c r="B955" s="79"/>
      <c r="C955" s="79"/>
    </row>
    <row r="956">
      <c r="B956" s="79"/>
      <c r="C956" s="79"/>
    </row>
    <row r="957">
      <c r="B957" s="79"/>
      <c r="C957" s="79"/>
    </row>
    <row r="958">
      <c r="B958" s="79"/>
      <c r="C958" s="79"/>
    </row>
    <row r="959">
      <c r="B959" s="79"/>
      <c r="C959" s="79"/>
    </row>
    <row r="960">
      <c r="B960" s="79"/>
      <c r="C960" s="79"/>
    </row>
    <row r="961">
      <c r="B961" s="79"/>
      <c r="C961" s="79"/>
    </row>
    <row r="962">
      <c r="B962" s="79"/>
      <c r="C962" s="79"/>
    </row>
    <row r="963">
      <c r="B963" s="79"/>
      <c r="C963" s="79"/>
    </row>
    <row r="964">
      <c r="B964" s="79"/>
      <c r="C964" s="79"/>
    </row>
    <row r="965">
      <c r="B965" s="79"/>
      <c r="C965" s="79"/>
    </row>
    <row r="966">
      <c r="B966" s="79"/>
      <c r="C966" s="79"/>
    </row>
    <row r="967">
      <c r="B967" s="79"/>
      <c r="C967" s="79"/>
    </row>
    <row r="968">
      <c r="B968" s="79"/>
      <c r="C968" s="79"/>
    </row>
    <row r="969">
      <c r="B969" s="79"/>
      <c r="C969" s="79"/>
    </row>
    <row r="970">
      <c r="B970" s="79"/>
      <c r="C970" s="79"/>
    </row>
    <row r="971">
      <c r="B971" s="79"/>
      <c r="C971" s="79"/>
    </row>
    <row r="972">
      <c r="B972" s="79"/>
      <c r="C972" s="79"/>
    </row>
    <row r="973">
      <c r="B973" s="79"/>
      <c r="C973" s="79"/>
    </row>
    <row r="974">
      <c r="B974" s="79"/>
      <c r="C974" s="79"/>
    </row>
    <row r="975">
      <c r="B975" s="79"/>
      <c r="C975" s="79"/>
    </row>
    <row r="976">
      <c r="B976" s="79"/>
      <c r="C976" s="79"/>
    </row>
    <row r="977">
      <c r="B977" s="79"/>
      <c r="C977" s="79"/>
    </row>
    <row r="978">
      <c r="B978" s="79"/>
      <c r="C978" s="79"/>
    </row>
    <row r="979">
      <c r="B979" s="79"/>
      <c r="C979" s="79"/>
    </row>
    <row r="980">
      <c r="B980" s="79"/>
      <c r="C980" s="79"/>
    </row>
    <row r="981">
      <c r="B981" s="79"/>
      <c r="C981" s="79"/>
    </row>
    <row r="982">
      <c r="B982" s="79"/>
      <c r="C982" s="79"/>
    </row>
    <row r="983">
      <c r="B983" s="79"/>
      <c r="C983" s="79"/>
    </row>
    <row r="984">
      <c r="B984" s="79"/>
      <c r="C984" s="79"/>
    </row>
    <row r="985">
      <c r="B985" s="79"/>
      <c r="C985" s="79"/>
    </row>
    <row r="986">
      <c r="B986" s="79"/>
      <c r="C986" s="79"/>
    </row>
    <row r="987">
      <c r="B987" s="79"/>
      <c r="C987" s="79"/>
    </row>
    <row r="988">
      <c r="B988" s="79"/>
      <c r="C988" s="79"/>
    </row>
    <row r="989">
      <c r="B989" s="79"/>
      <c r="C989" s="79"/>
    </row>
    <row r="990">
      <c r="B990" s="79"/>
      <c r="C990" s="79"/>
    </row>
    <row r="991">
      <c r="B991" s="79"/>
      <c r="C991" s="79"/>
    </row>
    <row r="992">
      <c r="B992" s="79"/>
      <c r="C992" s="79"/>
    </row>
    <row r="993">
      <c r="B993" s="79"/>
      <c r="C993" s="79"/>
    </row>
    <row r="994">
      <c r="B994" s="79"/>
      <c r="C994" s="79"/>
    </row>
    <row r="995">
      <c r="B995" s="79"/>
      <c r="C995" s="79"/>
    </row>
    <row r="996">
      <c r="B996" s="79"/>
      <c r="C996" s="79"/>
    </row>
    <row r="997">
      <c r="B997" s="79"/>
      <c r="C997" s="79"/>
    </row>
    <row r="998">
      <c r="B998" s="79"/>
      <c r="C998" s="79"/>
    </row>
    <row r="999">
      <c r="B999" s="79"/>
      <c r="C999" s="79"/>
    </row>
    <row r="1000">
      <c r="B1000" s="79"/>
      <c r="C1000" s="79"/>
    </row>
    <row r="1001">
      <c r="B1001" s="79"/>
      <c r="C1001" s="79"/>
    </row>
    <row r="1002">
      <c r="B1002" s="79"/>
      <c r="C1002" s="79"/>
    </row>
    <row r="1003">
      <c r="B1003" s="79"/>
      <c r="C1003" s="79"/>
    </row>
    <row r="1004">
      <c r="B1004" s="79"/>
      <c r="C1004" s="79"/>
    </row>
    <row r="1005">
      <c r="B1005" s="79"/>
      <c r="C1005" s="79"/>
    </row>
    <row r="1006">
      <c r="B1006" s="79"/>
      <c r="C1006" s="79"/>
    </row>
    <row r="1007">
      <c r="B1007" s="79"/>
      <c r="C1007" s="79"/>
    </row>
    <row r="1008">
      <c r="B1008" s="79"/>
      <c r="C1008" s="79"/>
    </row>
    <row r="1009">
      <c r="B1009" s="79"/>
      <c r="C1009" s="79"/>
    </row>
    <row r="1010">
      <c r="B1010" s="79"/>
      <c r="C1010" s="79"/>
    </row>
    <row r="1011">
      <c r="B1011" s="79"/>
      <c r="C1011" s="79"/>
    </row>
    <row r="1012">
      <c r="B1012" s="79"/>
      <c r="C1012" s="79"/>
    </row>
    <row r="1013">
      <c r="B1013" s="79"/>
      <c r="C1013" s="79"/>
    </row>
    <row r="1014">
      <c r="B1014" s="79"/>
      <c r="C1014" s="79"/>
    </row>
    <row r="1015">
      <c r="B1015" s="79"/>
      <c r="C1015" s="79"/>
    </row>
    <row r="1016">
      <c r="B1016" s="79"/>
      <c r="C1016" s="79"/>
    </row>
    <row r="1017">
      <c r="B1017" s="79"/>
      <c r="C1017" s="79"/>
    </row>
    <row r="1018">
      <c r="B1018" s="79"/>
      <c r="C1018" s="79"/>
    </row>
    <row r="1019">
      <c r="B1019" s="79"/>
      <c r="C1019" s="79"/>
    </row>
    <row r="1020">
      <c r="B1020" s="79"/>
      <c r="C1020" s="79"/>
    </row>
    <row r="1021">
      <c r="B1021" s="79"/>
      <c r="C1021" s="79"/>
    </row>
    <row r="1022">
      <c r="B1022" s="79"/>
      <c r="C1022" s="79"/>
    </row>
    <row r="1023">
      <c r="B1023" s="79"/>
      <c r="C1023" s="79"/>
    </row>
    <row r="1024">
      <c r="B1024" s="79"/>
      <c r="C1024" s="79"/>
    </row>
    <row r="1025">
      <c r="B1025" s="79"/>
      <c r="C1025" s="79"/>
    </row>
    <row r="1026">
      <c r="B1026" s="79"/>
      <c r="C1026" s="79"/>
    </row>
    <row r="1027">
      <c r="B1027" s="79"/>
      <c r="C1027" s="79"/>
    </row>
    <row r="1028">
      <c r="B1028" s="79"/>
      <c r="C1028" s="79"/>
    </row>
    <row r="1029">
      <c r="B1029" s="79"/>
      <c r="C1029" s="79"/>
    </row>
    <row r="1030">
      <c r="B1030" s="79"/>
      <c r="C1030" s="79"/>
    </row>
    <row r="1031">
      <c r="B1031" s="79"/>
      <c r="C1031" s="79"/>
    </row>
    <row r="1032">
      <c r="B1032" s="79"/>
      <c r="C1032" s="79"/>
    </row>
    <row r="1033">
      <c r="B1033" s="79"/>
      <c r="C1033" s="79"/>
    </row>
    <row r="1034">
      <c r="B1034" s="79"/>
      <c r="C1034" s="79"/>
    </row>
    <row r="1035">
      <c r="B1035" s="79"/>
      <c r="C1035" s="79"/>
    </row>
    <row r="1036">
      <c r="B1036" s="79"/>
      <c r="C1036" s="79"/>
    </row>
    <row r="1037">
      <c r="B1037" s="79"/>
      <c r="C1037" s="79"/>
    </row>
    <row r="1038">
      <c r="B1038" s="79"/>
      <c r="C1038" s="79"/>
    </row>
    <row r="1039">
      <c r="B1039" s="79"/>
      <c r="C1039" s="79"/>
    </row>
    <row r="1040">
      <c r="B1040" s="79"/>
      <c r="C1040" s="79"/>
    </row>
    <row r="1041">
      <c r="B1041" s="79"/>
      <c r="C1041" s="79"/>
    </row>
    <row r="1042">
      <c r="B1042" s="79"/>
      <c r="C1042" s="79"/>
    </row>
    <row r="1043">
      <c r="B1043" s="79"/>
      <c r="C1043" s="79"/>
    </row>
    <row r="1044">
      <c r="B1044" s="79"/>
      <c r="C1044" s="79"/>
    </row>
    <row r="1045">
      <c r="B1045" s="79"/>
      <c r="C1045" s="79"/>
    </row>
    <row r="1046">
      <c r="B1046" s="79"/>
      <c r="C1046" s="79"/>
    </row>
    <row r="1047">
      <c r="B1047" s="79"/>
      <c r="C1047" s="79"/>
    </row>
    <row r="1048">
      <c r="B1048" s="79"/>
      <c r="C1048" s="79"/>
    </row>
    <row r="1049">
      <c r="B1049" s="79"/>
      <c r="C1049" s="79"/>
    </row>
    <row r="1050">
      <c r="B1050" s="79"/>
      <c r="C1050" s="79"/>
    </row>
    <row r="1051">
      <c r="B1051" s="79"/>
      <c r="C1051" s="79"/>
    </row>
    <row r="1052">
      <c r="B1052" s="79"/>
      <c r="C1052" s="79"/>
    </row>
    <row r="1053">
      <c r="B1053" s="79"/>
      <c r="C1053" s="79"/>
    </row>
    <row r="1054">
      <c r="B1054" s="79"/>
      <c r="C1054" s="79"/>
    </row>
    <row r="1055">
      <c r="B1055" s="79"/>
      <c r="C1055" s="79"/>
    </row>
    <row r="1056">
      <c r="B1056" s="79"/>
      <c r="C1056" s="79"/>
    </row>
    <row r="1057">
      <c r="B1057" s="79"/>
      <c r="C1057" s="79"/>
    </row>
    <row r="1058">
      <c r="B1058" s="79"/>
      <c r="C1058" s="79"/>
    </row>
    <row r="1059">
      <c r="B1059" s="79"/>
      <c r="C1059" s="79"/>
    </row>
    <row r="1060">
      <c r="B1060" s="79"/>
      <c r="C1060" s="79"/>
    </row>
    <row r="1061">
      <c r="B1061" s="79"/>
      <c r="C1061" s="79"/>
    </row>
    <row r="1062">
      <c r="B1062" s="79"/>
      <c r="C1062" s="79"/>
    </row>
    <row r="1063">
      <c r="B1063" s="79"/>
      <c r="C1063" s="79"/>
    </row>
  </sheetData>
  <conditionalFormatting sqref="C1:C1063">
    <cfRule type="containsText" dxfId="0" priority="1" operator="containsText" text="Nothing">
      <formula>NOT(ISERROR(SEARCH(("Nothing"),(C1))))</formula>
    </cfRule>
  </conditionalFormatting>
  <hyperlinks>
    <hyperlink display="Grand Total" location="'GRAND TOTALS'!A1" ref="J1"/>
  </hyperlink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2.88"/>
    <col customWidth="1" min="2" max="2" width="25.25"/>
    <col customWidth="1" min="3" max="3" width="21.38"/>
    <col customWidth="1" min="4" max="4" width="6.63"/>
    <col customWidth="1" min="5" max="5" width="14.38"/>
    <col customWidth="1" min="6" max="6" width="12.0"/>
    <col customWidth="1" min="7" max="7" width="13.25"/>
    <col customWidth="1" min="8" max="8" width="8.5"/>
    <col customWidth="1" min="9" max="9" width="14.25"/>
  </cols>
  <sheetData>
    <row r="1">
      <c r="A1" s="44" t="s">
        <v>30</v>
      </c>
      <c r="B1" s="88" t="s">
        <v>31</v>
      </c>
      <c r="C1" s="88" t="s">
        <v>32</v>
      </c>
      <c r="D1" s="44" t="s">
        <v>33</v>
      </c>
      <c r="E1" s="44" t="s">
        <v>34</v>
      </c>
      <c r="F1" s="44" t="s">
        <v>35</v>
      </c>
      <c r="G1" s="45" t="s">
        <v>3559</v>
      </c>
      <c r="H1" s="44" t="s">
        <v>26</v>
      </c>
      <c r="I1" s="44" t="s">
        <v>37</v>
      </c>
      <c r="J1" s="46" t="s">
        <v>38</v>
      </c>
      <c r="K1" s="44" t="s">
        <v>1543</v>
      </c>
      <c r="L1" s="47"/>
      <c r="M1" s="47"/>
      <c r="N1" s="47"/>
      <c r="O1" s="47"/>
      <c r="P1" s="47"/>
      <c r="Q1" s="47"/>
      <c r="R1" s="47"/>
      <c r="S1" s="47"/>
      <c r="T1" s="47"/>
      <c r="U1" s="47"/>
      <c r="V1" s="47"/>
      <c r="W1" s="47"/>
      <c r="X1" s="47"/>
      <c r="Y1" s="47"/>
      <c r="Z1" s="47"/>
      <c r="AA1" s="47"/>
      <c r="AB1" s="47"/>
      <c r="AC1" s="47"/>
    </row>
    <row r="2">
      <c r="A2" s="48">
        <v>43942.0</v>
      </c>
      <c r="B2" s="63" t="s">
        <v>4441</v>
      </c>
      <c r="C2" s="63" t="s">
        <v>4442</v>
      </c>
      <c r="D2" s="49">
        <v>1.0</v>
      </c>
      <c r="E2" s="50">
        <v>2.69</v>
      </c>
      <c r="F2" s="50">
        <f t="shared" ref="F2:F3" si="1">MULTIPLY(D2, E2)</f>
        <v>2.69</v>
      </c>
      <c r="G2" s="51"/>
      <c r="H2" s="52"/>
      <c r="I2" s="49">
        <f>Round(AVERAGE(H2:H1024), 2)</f>
        <v>105.51</v>
      </c>
      <c r="J2" s="53">
        <f>SUM(G2:G1024)</f>
        <v>614.0436</v>
      </c>
      <c r="K2" s="52">
        <f>Round(sum(D2:D1024), 0)</f>
        <v>1272</v>
      </c>
      <c r="L2" s="52"/>
      <c r="M2" s="52"/>
      <c r="N2" s="52"/>
      <c r="O2" s="52"/>
      <c r="P2" s="52"/>
      <c r="Q2" s="52"/>
      <c r="R2" s="52"/>
      <c r="S2" s="52"/>
      <c r="T2" s="52"/>
      <c r="U2" s="52"/>
      <c r="V2" s="52"/>
      <c r="W2" s="52"/>
      <c r="X2" s="52"/>
      <c r="Y2" s="52"/>
      <c r="Z2" s="52"/>
      <c r="AA2" s="52"/>
      <c r="AB2" s="52"/>
      <c r="AC2" s="52"/>
    </row>
    <row r="3">
      <c r="A3" s="48"/>
      <c r="B3" s="63" t="s">
        <v>4443</v>
      </c>
      <c r="C3" s="63" t="s">
        <v>4444</v>
      </c>
      <c r="D3" s="49">
        <v>1.0</v>
      </c>
      <c r="E3" s="50">
        <v>1.99</v>
      </c>
      <c r="F3" s="50">
        <f t="shared" si="1"/>
        <v>1.99</v>
      </c>
      <c r="G3" s="51"/>
      <c r="H3" s="54">
        <f>sum(F2, F3)</f>
        <v>4.68</v>
      </c>
      <c r="I3" s="52"/>
      <c r="J3" s="54">
        <f>sum(F2:F1024)</f>
        <v>2943.457</v>
      </c>
      <c r="K3" s="52"/>
      <c r="L3" s="52"/>
      <c r="M3" s="52"/>
      <c r="N3" s="52"/>
      <c r="O3" s="52"/>
      <c r="P3" s="52"/>
      <c r="Q3" s="52"/>
      <c r="R3" s="52"/>
      <c r="S3" s="52"/>
      <c r="T3" s="52"/>
      <c r="U3" s="52"/>
      <c r="V3" s="52"/>
      <c r="W3" s="52"/>
      <c r="X3" s="52"/>
      <c r="Y3" s="52"/>
      <c r="Z3" s="52"/>
      <c r="AA3" s="52"/>
      <c r="AB3" s="52"/>
      <c r="AC3" s="52"/>
    </row>
    <row r="4">
      <c r="A4" s="48">
        <v>43945.0</v>
      </c>
      <c r="B4" s="63" t="s">
        <v>4445</v>
      </c>
      <c r="C4" s="63" t="s">
        <v>4446</v>
      </c>
      <c r="D4" s="49">
        <v>3.0</v>
      </c>
      <c r="E4" s="50">
        <v>11.99</v>
      </c>
      <c r="F4" s="50">
        <f>multiply(1, E4)</f>
        <v>11.99</v>
      </c>
      <c r="G4" s="60">
        <f>multiply(E4, 2)</f>
        <v>23.98</v>
      </c>
      <c r="H4" s="52"/>
      <c r="I4" s="52">
        <f>MAX(H2:H1024)</f>
        <v>344.82</v>
      </c>
      <c r="J4" s="47">
        <f>SUM(H2:H1024)</f>
        <v>3481.8506</v>
      </c>
      <c r="K4" s="52"/>
      <c r="L4" s="52"/>
      <c r="M4" s="52"/>
      <c r="N4" s="52"/>
      <c r="O4" s="52"/>
      <c r="P4" s="52"/>
      <c r="Q4" s="52"/>
      <c r="R4" s="52"/>
      <c r="S4" s="52"/>
      <c r="T4" s="52"/>
      <c r="U4" s="52"/>
      <c r="V4" s="52"/>
      <c r="W4" s="52"/>
      <c r="X4" s="52"/>
      <c r="Y4" s="52"/>
      <c r="Z4" s="52"/>
      <c r="AA4" s="52"/>
      <c r="AB4" s="52"/>
      <c r="AC4" s="52"/>
    </row>
    <row r="5">
      <c r="A5" s="48"/>
      <c r="B5" s="63" t="s">
        <v>4447</v>
      </c>
      <c r="C5" s="63" t="s">
        <v>4448</v>
      </c>
      <c r="D5" s="49">
        <v>4.0</v>
      </c>
      <c r="E5" s="50">
        <v>4.99</v>
      </c>
      <c r="F5" s="49"/>
      <c r="G5" s="60">
        <f t="shared" ref="G5:G6" si="2">multiply(D5,E5)</f>
        <v>19.96</v>
      </c>
      <c r="H5" s="52"/>
      <c r="I5" s="44" t="s">
        <v>44</v>
      </c>
      <c r="J5" s="52">
        <f>MAX(H2:H1024)</f>
        <v>344.82</v>
      </c>
      <c r="K5" s="52"/>
      <c r="L5" s="52"/>
      <c r="M5" s="52"/>
      <c r="N5" s="52"/>
      <c r="O5" s="52"/>
      <c r="P5" s="52"/>
      <c r="Q5" s="52"/>
      <c r="R5" s="52"/>
      <c r="S5" s="52"/>
      <c r="T5" s="52"/>
      <c r="U5" s="52"/>
      <c r="V5" s="52"/>
      <c r="W5" s="52"/>
      <c r="X5" s="52"/>
      <c r="Y5" s="52"/>
      <c r="Z5" s="52"/>
      <c r="AA5" s="52"/>
      <c r="AB5" s="52"/>
      <c r="AC5" s="52"/>
    </row>
    <row r="6">
      <c r="A6" s="52"/>
      <c r="B6" s="63" t="s">
        <v>4449</v>
      </c>
      <c r="C6" s="63" t="s">
        <v>4446</v>
      </c>
      <c r="D6" s="49">
        <v>1.0</v>
      </c>
      <c r="E6" s="50">
        <v>4.79</v>
      </c>
      <c r="F6" s="49"/>
      <c r="G6" s="60">
        <f t="shared" si="2"/>
        <v>4.79</v>
      </c>
      <c r="H6" s="52"/>
      <c r="I6" s="52"/>
      <c r="J6" s="52"/>
      <c r="K6" s="52"/>
      <c r="L6" s="52"/>
      <c r="M6" s="52"/>
      <c r="N6" s="52"/>
      <c r="O6" s="52"/>
      <c r="P6" s="52"/>
      <c r="Q6" s="52"/>
      <c r="R6" s="52"/>
      <c r="S6" s="52"/>
      <c r="T6" s="52"/>
      <c r="U6" s="52"/>
      <c r="V6" s="52"/>
      <c r="W6" s="52"/>
      <c r="X6" s="52"/>
      <c r="Y6" s="52"/>
      <c r="Z6" s="52"/>
      <c r="AA6" s="52"/>
      <c r="AB6" s="52"/>
      <c r="AC6" s="52"/>
    </row>
    <row r="7">
      <c r="A7" s="52"/>
      <c r="B7" s="63" t="s">
        <v>4450</v>
      </c>
      <c r="C7" s="63" t="s">
        <v>4451</v>
      </c>
      <c r="D7" s="49">
        <v>1.0</v>
      </c>
      <c r="E7" s="50">
        <v>1.45</v>
      </c>
      <c r="F7" s="50">
        <f t="shared" ref="F7:F8" si="3">MULTIPLY(D7, E7)</f>
        <v>1.45</v>
      </c>
      <c r="G7" s="51"/>
      <c r="H7" s="54">
        <f>sum(F4:G7)</f>
        <v>62.17</v>
      </c>
      <c r="I7" s="52"/>
      <c r="J7" s="52"/>
      <c r="K7" s="52"/>
      <c r="L7" s="52"/>
      <c r="M7" s="52"/>
      <c r="N7" s="52"/>
      <c r="O7" s="52"/>
      <c r="P7" s="52"/>
      <c r="Q7" s="52"/>
      <c r="R7" s="52"/>
      <c r="S7" s="52"/>
      <c r="T7" s="52"/>
      <c r="U7" s="52"/>
      <c r="V7" s="52"/>
      <c r="W7" s="52"/>
      <c r="X7" s="52"/>
      <c r="Y7" s="52"/>
      <c r="Z7" s="52"/>
      <c r="AA7" s="52"/>
      <c r="AB7" s="52"/>
      <c r="AC7" s="52"/>
    </row>
    <row r="8">
      <c r="A8" s="48">
        <v>43945.0</v>
      </c>
      <c r="B8" s="63" t="s">
        <v>4452</v>
      </c>
      <c r="C8" s="63" t="s">
        <v>4453</v>
      </c>
      <c r="D8" s="49">
        <v>5.0</v>
      </c>
      <c r="E8" s="50">
        <v>0.37</v>
      </c>
      <c r="F8" s="50">
        <f t="shared" si="3"/>
        <v>1.85</v>
      </c>
      <c r="G8" s="67"/>
      <c r="H8" s="52"/>
      <c r="I8" s="52"/>
      <c r="J8" s="52"/>
      <c r="K8" s="52"/>
      <c r="L8" s="52"/>
      <c r="M8" s="52"/>
      <c r="N8" s="52"/>
      <c r="O8" s="52"/>
      <c r="P8" s="52"/>
      <c r="Q8" s="52"/>
      <c r="R8" s="52"/>
      <c r="S8" s="52"/>
      <c r="T8" s="52"/>
      <c r="U8" s="52"/>
      <c r="V8" s="52"/>
      <c r="W8" s="52"/>
      <c r="X8" s="52"/>
      <c r="Y8" s="52"/>
      <c r="Z8" s="52"/>
      <c r="AA8" s="52"/>
      <c r="AB8" s="52"/>
      <c r="AC8" s="52"/>
    </row>
    <row r="9">
      <c r="A9" s="48"/>
      <c r="B9" s="63" t="s">
        <v>4454</v>
      </c>
      <c r="C9" s="63" t="s">
        <v>46</v>
      </c>
      <c r="D9" s="49">
        <v>2.0</v>
      </c>
      <c r="E9" s="50">
        <v>2.19</v>
      </c>
      <c r="F9" s="49"/>
      <c r="G9" s="60">
        <f t="shared" ref="G9:G11" si="4">multiply(D9,E9)</f>
        <v>4.38</v>
      </c>
      <c r="H9" s="52"/>
      <c r="I9" s="52"/>
      <c r="J9" s="52"/>
      <c r="K9" s="52"/>
      <c r="L9" s="52"/>
      <c r="M9" s="52"/>
      <c r="N9" s="52"/>
      <c r="O9" s="52"/>
      <c r="P9" s="52"/>
      <c r="Q9" s="52"/>
      <c r="R9" s="52"/>
      <c r="S9" s="52"/>
      <c r="T9" s="52"/>
      <c r="U9" s="52"/>
      <c r="V9" s="52"/>
      <c r="W9" s="52"/>
      <c r="X9" s="52"/>
      <c r="Y9" s="52"/>
      <c r="Z9" s="52"/>
      <c r="AA9" s="52"/>
      <c r="AB9" s="52"/>
      <c r="AC9" s="52"/>
    </row>
    <row r="10">
      <c r="A10" s="52"/>
      <c r="B10" s="63" t="s">
        <v>4455</v>
      </c>
      <c r="C10" s="63" t="s">
        <v>46</v>
      </c>
      <c r="D10" s="49">
        <v>13.0</v>
      </c>
      <c r="E10" s="50">
        <v>1.29</v>
      </c>
      <c r="F10" s="49"/>
      <c r="G10" s="60">
        <f t="shared" si="4"/>
        <v>16.77</v>
      </c>
      <c r="H10" s="52"/>
      <c r="I10" s="52"/>
      <c r="J10" s="52"/>
      <c r="K10" s="52"/>
      <c r="L10" s="52"/>
      <c r="M10" s="52"/>
      <c r="N10" s="52"/>
      <c r="O10" s="52"/>
      <c r="P10" s="52"/>
      <c r="Q10" s="52"/>
      <c r="R10" s="52"/>
      <c r="S10" s="52"/>
      <c r="T10" s="52"/>
      <c r="U10" s="52"/>
      <c r="V10" s="52"/>
      <c r="W10" s="52"/>
      <c r="X10" s="52"/>
      <c r="Y10" s="52"/>
      <c r="Z10" s="52"/>
      <c r="AA10" s="52"/>
      <c r="AB10" s="52"/>
      <c r="AC10" s="52"/>
    </row>
    <row r="11">
      <c r="A11" s="52"/>
      <c r="B11" s="63" t="s">
        <v>4447</v>
      </c>
      <c r="C11" s="63" t="s">
        <v>4456</v>
      </c>
      <c r="D11" s="49">
        <v>1.0</v>
      </c>
      <c r="E11" s="50">
        <v>4.99</v>
      </c>
      <c r="F11" s="49"/>
      <c r="G11" s="60">
        <f t="shared" si="4"/>
        <v>4.99</v>
      </c>
      <c r="H11" s="52"/>
      <c r="I11" s="52"/>
      <c r="J11" s="52"/>
      <c r="K11" s="52"/>
      <c r="L11" s="52"/>
      <c r="M11" s="52"/>
      <c r="N11" s="52"/>
      <c r="O11" s="52"/>
      <c r="P11" s="52"/>
      <c r="Q11" s="52"/>
      <c r="R11" s="52"/>
      <c r="S11" s="52"/>
      <c r="T11" s="52"/>
      <c r="U11" s="52"/>
      <c r="V11" s="52"/>
      <c r="W11" s="52"/>
      <c r="X11" s="52"/>
      <c r="Y11" s="52"/>
      <c r="Z11" s="52"/>
      <c r="AA11" s="52"/>
      <c r="AB11" s="52"/>
      <c r="AC11" s="52"/>
    </row>
    <row r="12">
      <c r="A12" s="52"/>
      <c r="B12" s="63" t="s">
        <v>4457</v>
      </c>
      <c r="C12" s="63" t="s">
        <v>4458</v>
      </c>
      <c r="D12" s="49">
        <v>1.0</v>
      </c>
      <c r="E12" s="50">
        <v>2.28</v>
      </c>
      <c r="F12" s="50">
        <f t="shared" ref="F12:F29" si="5">MULTIPLY(D12, E12)</f>
        <v>2.28</v>
      </c>
      <c r="G12" s="51"/>
      <c r="H12" s="52"/>
      <c r="I12" s="52"/>
      <c r="J12" s="52"/>
      <c r="K12" s="52"/>
      <c r="L12" s="52"/>
      <c r="M12" s="52"/>
      <c r="N12" s="52"/>
      <c r="O12" s="52"/>
      <c r="P12" s="52"/>
      <c r="Q12" s="52"/>
      <c r="R12" s="52"/>
      <c r="S12" s="52"/>
      <c r="T12" s="52"/>
      <c r="U12" s="52"/>
      <c r="V12" s="52"/>
      <c r="W12" s="52"/>
      <c r="X12" s="52"/>
      <c r="Y12" s="52"/>
      <c r="Z12" s="52"/>
      <c r="AA12" s="52"/>
      <c r="AB12" s="52"/>
      <c r="AC12" s="52"/>
    </row>
    <row r="13">
      <c r="A13" s="52"/>
      <c r="B13" s="63" t="s">
        <v>4459</v>
      </c>
      <c r="C13" s="63" t="s">
        <v>4460</v>
      </c>
      <c r="D13" s="49">
        <v>1.0</v>
      </c>
      <c r="E13" s="50">
        <v>3.29</v>
      </c>
      <c r="F13" s="50">
        <f t="shared" si="5"/>
        <v>3.29</v>
      </c>
      <c r="G13" s="53"/>
      <c r="H13" s="52"/>
      <c r="I13" s="52"/>
      <c r="J13" s="52"/>
      <c r="K13" s="52"/>
      <c r="L13" s="52"/>
      <c r="M13" s="52"/>
      <c r="N13" s="52"/>
      <c r="O13" s="52"/>
      <c r="P13" s="52"/>
      <c r="Q13" s="52"/>
      <c r="R13" s="52"/>
      <c r="S13" s="52"/>
      <c r="T13" s="52"/>
      <c r="U13" s="52"/>
      <c r="V13" s="52"/>
      <c r="W13" s="52"/>
      <c r="X13" s="52"/>
      <c r="Y13" s="52"/>
      <c r="Z13" s="52"/>
      <c r="AA13" s="52"/>
      <c r="AB13" s="52"/>
      <c r="AC13" s="52"/>
    </row>
    <row r="14">
      <c r="A14" s="52"/>
      <c r="B14" s="63" t="s">
        <v>4443</v>
      </c>
      <c r="C14" s="63" t="s">
        <v>4444</v>
      </c>
      <c r="D14" s="49">
        <v>1.0</v>
      </c>
      <c r="E14" s="50">
        <v>1.99</v>
      </c>
      <c r="F14" s="50">
        <f t="shared" si="5"/>
        <v>1.99</v>
      </c>
      <c r="G14" s="53"/>
      <c r="H14" s="52"/>
      <c r="I14" s="52"/>
      <c r="J14" s="52"/>
      <c r="K14" s="52"/>
      <c r="L14" s="52"/>
      <c r="M14" s="52"/>
      <c r="N14" s="52"/>
      <c r="O14" s="52"/>
      <c r="P14" s="52"/>
      <c r="Q14" s="52"/>
      <c r="R14" s="52"/>
      <c r="S14" s="52"/>
      <c r="T14" s="52"/>
      <c r="U14" s="52"/>
      <c r="V14" s="52"/>
      <c r="W14" s="52"/>
      <c r="X14" s="52"/>
      <c r="Y14" s="52"/>
      <c r="Z14" s="52"/>
      <c r="AA14" s="52"/>
      <c r="AB14" s="52"/>
      <c r="AC14" s="52"/>
    </row>
    <row r="15">
      <c r="A15" s="52"/>
      <c r="B15" s="63" t="s">
        <v>4461</v>
      </c>
      <c r="C15" s="63" t="s">
        <v>216</v>
      </c>
      <c r="D15" s="49">
        <v>2.0</v>
      </c>
      <c r="E15" s="50">
        <v>2.09</v>
      </c>
      <c r="F15" s="50">
        <f t="shared" si="5"/>
        <v>4.18</v>
      </c>
      <c r="G15" s="53"/>
      <c r="H15" s="54">
        <f>sum(F8:G15)</f>
        <v>39.73</v>
      </c>
      <c r="I15" s="52"/>
      <c r="J15" s="52"/>
      <c r="K15" s="52"/>
      <c r="L15" s="52"/>
      <c r="M15" s="52"/>
      <c r="N15" s="52"/>
      <c r="O15" s="52"/>
      <c r="P15" s="52"/>
      <c r="Q15" s="52"/>
      <c r="R15" s="52"/>
      <c r="S15" s="52"/>
      <c r="T15" s="52"/>
      <c r="U15" s="52"/>
      <c r="V15" s="52"/>
      <c r="W15" s="52"/>
      <c r="X15" s="52"/>
      <c r="Y15" s="52"/>
      <c r="Z15" s="52"/>
      <c r="AA15" s="52"/>
      <c r="AB15" s="52"/>
      <c r="AC15" s="52"/>
    </row>
    <row r="16">
      <c r="A16" s="48">
        <v>43946.0</v>
      </c>
      <c r="B16" s="63" t="s">
        <v>4462</v>
      </c>
      <c r="C16" s="63" t="s">
        <v>4463</v>
      </c>
      <c r="D16" s="49">
        <v>3.0</v>
      </c>
      <c r="E16" s="50">
        <v>2.19</v>
      </c>
      <c r="F16" s="50">
        <f t="shared" si="5"/>
        <v>6.57</v>
      </c>
      <c r="G16" s="53"/>
      <c r="H16" s="52"/>
      <c r="I16" s="52"/>
      <c r="J16" s="52"/>
      <c r="K16" s="52"/>
      <c r="L16" s="52"/>
      <c r="M16" s="52"/>
      <c r="N16" s="52"/>
      <c r="O16" s="52"/>
      <c r="P16" s="52"/>
      <c r="Q16" s="52"/>
      <c r="R16" s="52"/>
      <c r="S16" s="52"/>
      <c r="T16" s="52"/>
      <c r="U16" s="52"/>
      <c r="V16" s="52"/>
      <c r="W16" s="52"/>
      <c r="X16" s="52"/>
      <c r="Y16" s="52"/>
      <c r="Z16" s="52"/>
      <c r="AA16" s="52"/>
      <c r="AB16" s="52"/>
      <c r="AC16" s="52"/>
    </row>
    <row r="17">
      <c r="A17" s="52"/>
      <c r="B17" s="63" t="s">
        <v>4464</v>
      </c>
      <c r="C17" s="63" t="s">
        <v>4463</v>
      </c>
      <c r="D17" s="49">
        <v>2.0</v>
      </c>
      <c r="E17" s="50">
        <v>3.29</v>
      </c>
      <c r="F17" s="50">
        <f t="shared" si="5"/>
        <v>6.58</v>
      </c>
      <c r="G17" s="53"/>
      <c r="H17" s="52"/>
      <c r="I17" s="52"/>
      <c r="J17" s="52"/>
      <c r="K17" s="52"/>
      <c r="L17" s="52"/>
      <c r="M17" s="52"/>
      <c r="N17" s="52"/>
      <c r="O17" s="52"/>
      <c r="P17" s="52"/>
      <c r="Q17" s="52"/>
      <c r="R17" s="52"/>
      <c r="S17" s="52"/>
      <c r="T17" s="52"/>
      <c r="U17" s="52"/>
      <c r="V17" s="52"/>
      <c r="W17" s="52"/>
      <c r="X17" s="52"/>
      <c r="Y17" s="52"/>
      <c r="Z17" s="52"/>
      <c r="AA17" s="52"/>
      <c r="AB17" s="52"/>
      <c r="AC17" s="52"/>
    </row>
    <row r="18">
      <c r="A18" s="52"/>
      <c r="B18" s="63" t="s">
        <v>4465</v>
      </c>
      <c r="C18" s="63" t="s">
        <v>4466</v>
      </c>
      <c r="D18" s="49">
        <v>2.0</v>
      </c>
      <c r="E18" s="50">
        <v>1.78</v>
      </c>
      <c r="F18" s="50">
        <f t="shared" si="5"/>
        <v>3.56</v>
      </c>
      <c r="G18" s="53"/>
      <c r="H18" s="54">
        <f>sum(F16:G18)</f>
        <v>16.71</v>
      </c>
      <c r="I18" s="52"/>
      <c r="J18" s="52"/>
      <c r="K18" s="52"/>
      <c r="L18" s="52"/>
      <c r="M18" s="52"/>
      <c r="N18" s="52"/>
      <c r="O18" s="52"/>
      <c r="P18" s="52"/>
      <c r="Q18" s="52"/>
      <c r="R18" s="52"/>
      <c r="S18" s="52"/>
      <c r="T18" s="52"/>
      <c r="U18" s="52"/>
      <c r="V18" s="52"/>
      <c r="W18" s="52"/>
      <c r="X18" s="52"/>
      <c r="Y18" s="52"/>
      <c r="Z18" s="52"/>
      <c r="AA18" s="52"/>
      <c r="AB18" s="52"/>
      <c r="AC18" s="52"/>
    </row>
    <row r="19">
      <c r="A19" s="48">
        <v>43947.0</v>
      </c>
      <c r="B19" s="63" t="s">
        <v>4467</v>
      </c>
      <c r="C19" s="63" t="s">
        <v>4468</v>
      </c>
      <c r="D19" s="49">
        <v>2.0</v>
      </c>
      <c r="E19" s="50">
        <v>1.89</v>
      </c>
      <c r="F19" s="50">
        <f t="shared" si="5"/>
        <v>3.78</v>
      </c>
      <c r="G19" s="53"/>
      <c r="H19" s="52"/>
      <c r="I19" s="52"/>
      <c r="J19" s="52"/>
      <c r="K19" s="52"/>
      <c r="L19" s="52"/>
      <c r="M19" s="52"/>
      <c r="N19" s="52"/>
      <c r="O19" s="52"/>
      <c r="P19" s="52"/>
      <c r="Q19" s="52"/>
      <c r="R19" s="52"/>
      <c r="S19" s="52"/>
      <c r="T19" s="52"/>
      <c r="U19" s="52"/>
      <c r="V19" s="52"/>
      <c r="W19" s="52"/>
      <c r="X19" s="52"/>
      <c r="Y19" s="52"/>
      <c r="Z19" s="52"/>
      <c r="AA19" s="52"/>
      <c r="AB19" s="52"/>
      <c r="AC19" s="52"/>
    </row>
    <row r="20">
      <c r="A20" s="52"/>
      <c r="B20" s="63" t="s">
        <v>4469</v>
      </c>
      <c r="C20" s="63" t="s">
        <v>4470</v>
      </c>
      <c r="D20" s="49">
        <v>1.0</v>
      </c>
      <c r="E20" s="50">
        <v>2.29</v>
      </c>
      <c r="F20" s="50">
        <f t="shared" si="5"/>
        <v>2.29</v>
      </c>
      <c r="G20" s="53"/>
      <c r="H20" s="52"/>
      <c r="I20" s="52"/>
      <c r="J20" s="52"/>
      <c r="K20" s="52"/>
      <c r="L20" s="52"/>
      <c r="M20" s="52"/>
      <c r="N20" s="52"/>
      <c r="O20" s="52"/>
      <c r="P20" s="52"/>
      <c r="Q20" s="52"/>
      <c r="R20" s="52"/>
      <c r="S20" s="52"/>
      <c r="T20" s="52"/>
      <c r="U20" s="52"/>
      <c r="V20" s="52"/>
      <c r="W20" s="52"/>
      <c r="X20" s="52"/>
      <c r="Y20" s="52"/>
      <c r="Z20" s="52"/>
      <c r="AA20" s="52"/>
      <c r="AB20" s="52"/>
      <c r="AC20" s="52"/>
    </row>
    <row r="21">
      <c r="A21" s="52"/>
      <c r="B21" s="63" t="s">
        <v>4471</v>
      </c>
      <c r="C21" s="63" t="s">
        <v>4472</v>
      </c>
      <c r="D21" s="49">
        <v>1.0</v>
      </c>
      <c r="E21" s="50">
        <v>4.79</v>
      </c>
      <c r="F21" s="50">
        <f t="shared" si="5"/>
        <v>4.79</v>
      </c>
      <c r="G21" s="53"/>
      <c r="H21" s="52"/>
      <c r="I21" s="52"/>
      <c r="J21" s="52"/>
      <c r="K21" s="52"/>
      <c r="L21" s="52"/>
      <c r="M21" s="52"/>
      <c r="N21" s="52"/>
      <c r="O21" s="52"/>
      <c r="P21" s="52"/>
      <c r="Q21" s="52"/>
      <c r="R21" s="52"/>
      <c r="S21" s="52"/>
      <c r="T21" s="52"/>
      <c r="U21" s="52"/>
      <c r="V21" s="52"/>
      <c r="W21" s="52"/>
      <c r="X21" s="52"/>
      <c r="Y21" s="52"/>
      <c r="Z21" s="52"/>
      <c r="AA21" s="52"/>
      <c r="AB21" s="52"/>
      <c r="AC21" s="52"/>
    </row>
    <row r="22">
      <c r="A22" s="52"/>
      <c r="B22" s="63" t="s">
        <v>4473</v>
      </c>
      <c r="C22" s="63" t="s">
        <v>4474</v>
      </c>
      <c r="D22" s="49">
        <v>1.0</v>
      </c>
      <c r="E22" s="50">
        <v>1.49</v>
      </c>
      <c r="F22" s="50">
        <f t="shared" si="5"/>
        <v>1.49</v>
      </c>
      <c r="G22" s="53"/>
      <c r="H22" s="52"/>
      <c r="I22" s="52"/>
      <c r="J22" s="52"/>
      <c r="K22" s="52"/>
      <c r="L22" s="52"/>
      <c r="M22" s="52"/>
      <c r="N22" s="52"/>
      <c r="O22" s="52"/>
      <c r="P22" s="52"/>
      <c r="Q22" s="52"/>
      <c r="R22" s="52"/>
      <c r="S22" s="52"/>
      <c r="T22" s="52"/>
      <c r="U22" s="52"/>
      <c r="V22" s="52"/>
      <c r="W22" s="52"/>
      <c r="X22" s="52"/>
      <c r="Y22" s="52"/>
      <c r="Z22" s="52"/>
      <c r="AA22" s="52"/>
      <c r="AB22" s="52"/>
      <c r="AC22" s="52"/>
    </row>
    <row r="23">
      <c r="A23" s="52"/>
      <c r="B23" s="63" t="s">
        <v>266</v>
      </c>
      <c r="C23" s="63" t="s">
        <v>46</v>
      </c>
      <c r="D23" s="49">
        <v>1.04</v>
      </c>
      <c r="E23" s="50">
        <v>0.56</v>
      </c>
      <c r="F23" s="50">
        <f t="shared" si="5"/>
        <v>0.5824</v>
      </c>
      <c r="G23" s="53"/>
      <c r="H23" s="52"/>
      <c r="I23" s="52"/>
      <c r="J23" s="52"/>
      <c r="K23" s="52"/>
      <c r="L23" s="52"/>
      <c r="M23" s="52"/>
      <c r="N23" s="52"/>
      <c r="O23" s="52"/>
      <c r="P23" s="52"/>
      <c r="Q23" s="52"/>
      <c r="R23" s="52"/>
      <c r="S23" s="52"/>
      <c r="T23" s="52"/>
      <c r="U23" s="52"/>
      <c r="V23" s="52"/>
      <c r="W23" s="52"/>
      <c r="X23" s="52"/>
      <c r="Y23" s="52"/>
      <c r="Z23" s="52"/>
      <c r="AA23" s="52"/>
      <c r="AB23" s="52"/>
      <c r="AC23" s="52"/>
    </row>
    <row r="24">
      <c r="A24" s="52"/>
      <c r="B24" s="63" t="s">
        <v>4475</v>
      </c>
      <c r="C24" s="63" t="s">
        <v>46</v>
      </c>
      <c r="D24" s="49">
        <v>1.0</v>
      </c>
      <c r="E24" s="50">
        <v>3.29</v>
      </c>
      <c r="F24" s="50">
        <f t="shared" si="5"/>
        <v>3.29</v>
      </c>
      <c r="G24" s="53"/>
      <c r="H24" s="52"/>
      <c r="I24" s="52"/>
      <c r="J24" s="52"/>
      <c r="K24" s="52"/>
      <c r="L24" s="52"/>
      <c r="M24" s="52"/>
      <c r="N24" s="52"/>
      <c r="O24" s="52"/>
      <c r="P24" s="52"/>
      <c r="Q24" s="52"/>
      <c r="R24" s="52"/>
      <c r="S24" s="52"/>
      <c r="T24" s="52"/>
      <c r="U24" s="52"/>
      <c r="V24" s="52"/>
      <c r="W24" s="52"/>
      <c r="X24" s="52"/>
      <c r="Y24" s="52"/>
      <c r="Z24" s="52"/>
      <c r="AA24" s="52"/>
      <c r="AB24" s="52"/>
      <c r="AC24" s="52"/>
    </row>
    <row r="25">
      <c r="A25" s="52"/>
      <c r="B25" s="63" t="s">
        <v>4455</v>
      </c>
      <c r="C25" s="63" t="s">
        <v>46</v>
      </c>
      <c r="D25" s="49">
        <v>1.0</v>
      </c>
      <c r="E25" s="50">
        <v>1.29</v>
      </c>
      <c r="F25" s="50">
        <f t="shared" si="5"/>
        <v>1.29</v>
      </c>
      <c r="G25" s="53"/>
      <c r="H25" s="54">
        <f>sum(F19:G25)</f>
        <v>17.5124</v>
      </c>
      <c r="I25" s="52"/>
      <c r="J25" s="52"/>
      <c r="K25" s="52"/>
      <c r="L25" s="52"/>
      <c r="M25" s="52"/>
      <c r="N25" s="52"/>
      <c r="O25" s="52"/>
      <c r="P25" s="52"/>
      <c r="Q25" s="52"/>
      <c r="R25" s="52"/>
      <c r="S25" s="52"/>
      <c r="T25" s="52"/>
      <c r="U25" s="52"/>
      <c r="V25" s="52"/>
      <c r="W25" s="52"/>
      <c r="X25" s="52"/>
      <c r="Y25" s="52"/>
      <c r="Z25" s="52"/>
      <c r="AA25" s="52"/>
      <c r="AB25" s="52"/>
      <c r="AC25" s="52"/>
    </row>
    <row r="26">
      <c r="A26" s="48">
        <v>43949.0</v>
      </c>
      <c r="B26" s="63" t="s">
        <v>4476</v>
      </c>
      <c r="C26" s="79"/>
      <c r="D26" s="49">
        <v>1.0</v>
      </c>
      <c r="E26" s="50">
        <v>5.99</v>
      </c>
      <c r="F26" s="50">
        <f t="shared" si="5"/>
        <v>5.99</v>
      </c>
      <c r="G26" s="53"/>
      <c r="H26" s="52"/>
      <c r="I26" s="52"/>
      <c r="J26" s="52"/>
      <c r="K26" s="52"/>
      <c r="L26" s="52"/>
      <c r="M26" s="52"/>
      <c r="N26" s="52"/>
      <c r="O26" s="52"/>
      <c r="P26" s="52"/>
      <c r="Q26" s="52"/>
      <c r="R26" s="52"/>
      <c r="S26" s="52"/>
      <c r="T26" s="52"/>
      <c r="U26" s="52"/>
      <c r="V26" s="52"/>
      <c r="W26" s="52"/>
      <c r="X26" s="52"/>
      <c r="Y26" s="52"/>
      <c r="Z26" s="52"/>
      <c r="AA26" s="52"/>
      <c r="AB26" s="52"/>
      <c r="AC26" s="52"/>
    </row>
    <row r="27">
      <c r="A27" s="52"/>
      <c r="B27" s="63" t="s">
        <v>4477</v>
      </c>
      <c r="C27" s="63" t="s">
        <v>415</v>
      </c>
      <c r="D27" s="49">
        <v>1.0</v>
      </c>
      <c r="E27" s="50">
        <v>5.15</v>
      </c>
      <c r="F27" s="50">
        <f t="shared" si="5"/>
        <v>5.15</v>
      </c>
      <c r="G27" s="53"/>
      <c r="H27" s="52"/>
      <c r="I27" s="52"/>
      <c r="J27" s="52"/>
      <c r="K27" s="52"/>
      <c r="L27" s="52"/>
      <c r="M27" s="52"/>
      <c r="N27" s="52"/>
      <c r="O27" s="52"/>
      <c r="P27" s="52"/>
      <c r="Q27" s="52"/>
      <c r="R27" s="52"/>
      <c r="S27" s="52"/>
      <c r="T27" s="52"/>
      <c r="U27" s="52"/>
      <c r="V27" s="52"/>
      <c r="W27" s="52"/>
      <c r="X27" s="52"/>
      <c r="Y27" s="52"/>
      <c r="Z27" s="52"/>
      <c r="AA27" s="52"/>
      <c r="AB27" s="52"/>
      <c r="AC27" s="52"/>
    </row>
    <row r="28">
      <c r="A28" s="52"/>
      <c r="B28" s="63" t="s">
        <v>4478</v>
      </c>
      <c r="C28" s="63" t="s">
        <v>4479</v>
      </c>
      <c r="D28" s="49">
        <v>1.0</v>
      </c>
      <c r="E28" s="50">
        <v>2.19</v>
      </c>
      <c r="F28" s="50">
        <f t="shared" si="5"/>
        <v>2.19</v>
      </c>
      <c r="G28" s="53"/>
      <c r="H28" s="52"/>
      <c r="I28" s="52"/>
      <c r="J28" s="52"/>
      <c r="K28" s="52"/>
      <c r="L28" s="52"/>
      <c r="M28" s="52"/>
      <c r="N28" s="52"/>
      <c r="O28" s="52"/>
      <c r="P28" s="52"/>
      <c r="Q28" s="52"/>
      <c r="R28" s="52"/>
      <c r="S28" s="52"/>
      <c r="T28" s="52"/>
      <c r="U28" s="52"/>
      <c r="V28" s="52"/>
      <c r="W28" s="52"/>
      <c r="X28" s="52"/>
      <c r="Y28" s="52"/>
      <c r="Z28" s="52"/>
      <c r="AA28" s="52"/>
      <c r="AB28" s="52"/>
      <c r="AC28" s="52"/>
    </row>
    <row r="29">
      <c r="A29" s="52"/>
      <c r="B29" s="63" t="s">
        <v>4480</v>
      </c>
      <c r="C29" s="63" t="s">
        <v>216</v>
      </c>
      <c r="D29" s="49">
        <v>1.0</v>
      </c>
      <c r="E29" s="50">
        <v>0.99</v>
      </c>
      <c r="F29" s="50">
        <f t="shared" si="5"/>
        <v>0.99</v>
      </c>
      <c r="G29" s="53"/>
      <c r="H29" s="52"/>
      <c r="I29" s="52"/>
      <c r="J29" s="52"/>
      <c r="K29" s="52"/>
      <c r="L29" s="52"/>
      <c r="M29" s="52"/>
      <c r="N29" s="52"/>
      <c r="O29" s="52"/>
      <c r="P29" s="52"/>
      <c r="Q29" s="52"/>
      <c r="R29" s="52"/>
      <c r="S29" s="52"/>
      <c r="T29" s="52"/>
      <c r="U29" s="52"/>
      <c r="V29" s="52"/>
      <c r="W29" s="52"/>
      <c r="X29" s="52"/>
      <c r="Y29" s="52"/>
      <c r="Z29" s="52"/>
      <c r="AA29" s="52"/>
      <c r="AB29" s="52"/>
      <c r="AC29" s="52"/>
    </row>
    <row r="30">
      <c r="A30" s="52"/>
      <c r="B30" s="63" t="s">
        <v>4481</v>
      </c>
      <c r="C30" s="63" t="s">
        <v>4482</v>
      </c>
      <c r="D30" s="49">
        <v>1.0</v>
      </c>
      <c r="E30" s="50">
        <v>2.99</v>
      </c>
      <c r="F30" s="52"/>
      <c r="G30" s="60">
        <f>multiply(D30,E30)</f>
        <v>2.99</v>
      </c>
      <c r="H30" s="52"/>
      <c r="I30" s="52"/>
      <c r="J30" s="52"/>
      <c r="K30" s="52"/>
      <c r="L30" s="52"/>
      <c r="M30" s="52"/>
      <c r="N30" s="52"/>
      <c r="O30" s="52"/>
      <c r="P30" s="52"/>
      <c r="Q30" s="52"/>
      <c r="R30" s="52"/>
      <c r="S30" s="52"/>
      <c r="T30" s="52"/>
      <c r="U30" s="52"/>
      <c r="V30" s="52"/>
      <c r="W30" s="52"/>
      <c r="X30" s="52"/>
      <c r="Y30" s="52"/>
      <c r="Z30" s="52"/>
      <c r="AA30" s="52"/>
      <c r="AB30" s="52"/>
      <c r="AC30" s="52"/>
    </row>
    <row r="31">
      <c r="A31" s="52"/>
      <c r="B31" s="63" t="s">
        <v>4483</v>
      </c>
      <c r="C31" s="63" t="s">
        <v>4484</v>
      </c>
      <c r="D31" s="49">
        <v>1.0</v>
      </c>
      <c r="E31" s="50">
        <v>2.45</v>
      </c>
      <c r="F31" s="50">
        <f t="shared" ref="F31:F37" si="6">MULTIPLY(D31, E31)</f>
        <v>2.45</v>
      </c>
      <c r="G31" s="53"/>
      <c r="H31" s="52"/>
      <c r="I31" s="52"/>
      <c r="J31" s="52"/>
      <c r="K31" s="52"/>
      <c r="L31" s="52"/>
      <c r="M31" s="52"/>
      <c r="N31" s="52"/>
      <c r="O31" s="52"/>
      <c r="P31" s="52"/>
      <c r="Q31" s="52"/>
      <c r="R31" s="52"/>
      <c r="S31" s="52"/>
      <c r="T31" s="52"/>
      <c r="U31" s="52"/>
      <c r="V31" s="52"/>
      <c r="W31" s="52"/>
      <c r="X31" s="52"/>
      <c r="Y31" s="52"/>
      <c r="Z31" s="52"/>
      <c r="AA31" s="52"/>
      <c r="AB31" s="52"/>
      <c r="AC31" s="52"/>
    </row>
    <row r="32">
      <c r="A32" s="52"/>
      <c r="B32" s="63" t="s">
        <v>4485</v>
      </c>
      <c r="C32" s="63" t="s">
        <v>4486</v>
      </c>
      <c r="D32" s="49">
        <v>1.0</v>
      </c>
      <c r="E32" s="50">
        <v>4.39</v>
      </c>
      <c r="F32" s="50">
        <f t="shared" si="6"/>
        <v>4.39</v>
      </c>
      <c r="G32" s="53"/>
      <c r="H32" s="52"/>
      <c r="I32" s="52"/>
      <c r="J32" s="52"/>
      <c r="K32" s="52"/>
      <c r="L32" s="52"/>
      <c r="M32" s="52"/>
      <c r="N32" s="52"/>
      <c r="O32" s="52"/>
      <c r="P32" s="52"/>
      <c r="Q32" s="52"/>
      <c r="R32" s="52"/>
      <c r="S32" s="52"/>
      <c r="T32" s="52"/>
      <c r="U32" s="52"/>
      <c r="V32" s="52"/>
      <c r="W32" s="52"/>
      <c r="X32" s="52"/>
      <c r="Y32" s="52"/>
      <c r="Z32" s="52"/>
      <c r="AA32" s="52"/>
      <c r="AB32" s="52"/>
      <c r="AC32" s="52"/>
    </row>
    <row r="33">
      <c r="A33" s="52"/>
      <c r="B33" s="63" t="s">
        <v>4487</v>
      </c>
      <c r="C33" s="63" t="s">
        <v>4486</v>
      </c>
      <c r="D33" s="49">
        <v>4.0</v>
      </c>
      <c r="E33" s="50">
        <v>3.29</v>
      </c>
      <c r="F33" s="50">
        <f t="shared" si="6"/>
        <v>13.16</v>
      </c>
      <c r="G33" s="53"/>
      <c r="H33" s="52"/>
      <c r="I33" s="52"/>
      <c r="J33" s="52"/>
      <c r="K33" s="52"/>
      <c r="L33" s="52"/>
      <c r="M33" s="52"/>
      <c r="N33" s="52"/>
      <c r="O33" s="52"/>
      <c r="P33" s="52"/>
      <c r="Q33" s="52"/>
      <c r="R33" s="52"/>
      <c r="S33" s="52"/>
      <c r="T33" s="52"/>
      <c r="U33" s="52"/>
      <c r="V33" s="52"/>
      <c r="W33" s="52"/>
      <c r="X33" s="52"/>
      <c r="Y33" s="52"/>
      <c r="Z33" s="52"/>
      <c r="AA33" s="52"/>
      <c r="AB33" s="52"/>
      <c r="AC33" s="52"/>
    </row>
    <row r="34">
      <c r="A34" s="52"/>
      <c r="B34" s="63" t="s">
        <v>4488</v>
      </c>
      <c r="C34" s="63" t="s">
        <v>4489</v>
      </c>
      <c r="D34" s="49">
        <v>4.0</v>
      </c>
      <c r="E34" s="50">
        <v>1.65</v>
      </c>
      <c r="F34" s="50">
        <f t="shared" si="6"/>
        <v>6.6</v>
      </c>
      <c r="G34" s="53"/>
      <c r="H34" s="52"/>
      <c r="I34" s="52"/>
      <c r="J34" s="52"/>
      <c r="K34" s="52"/>
      <c r="L34" s="52"/>
      <c r="M34" s="52"/>
      <c r="N34" s="52"/>
      <c r="O34" s="52"/>
      <c r="P34" s="52"/>
      <c r="Q34" s="52"/>
      <c r="R34" s="52"/>
      <c r="S34" s="52"/>
      <c r="T34" s="52"/>
      <c r="U34" s="52"/>
      <c r="V34" s="52"/>
      <c r="W34" s="52"/>
      <c r="X34" s="52"/>
      <c r="Y34" s="52"/>
      <c r="Z34" s="52"/>
      <c r="AA34" s="52"/>
      <c r="AB34" s="52"/>
      <c r="AC34" s="52"/>
    </row>
    <row r="35">
      <c r="A35" s="52"/>
      <c r="B35" s="63" t="s">
        <v>4490</v>
      </c>
      <c r="C35" s="63" t="s">
        <v>4491</v>
      </c>
      <c r="D35" s="49">
        <v>2.0</v>
      </c>
      <c r="E35" s="50">
        <v>3.29</v>
      </c>
      <c r="F35" s="50">
        <f t="shared" si="6"/>
        <v>6.58</v>
      </c>
      <c r="G35" s="53"/>
      <c r="H35" s="52"/>
      <c r="I35" s="52"/>
      <c r="J35" s="52"/>
      <c r="K35" s="52"/>
      <c r="L35" s="52"/>
      <c r="M35" s="52"/>
      <c r="N35" s="52"/>
      <c r="O35" s="52"/>
      <c r="P35" s="52"/>
      <c r="Q35" s="52"/>
      <c r="R35" s="52"/>
      <c r="S35" s="52"/>
      <c r="T35" s="52"/>
      <c r="U35" s="52"/>
      <c r="V35" s="52"/>
      <c r="W35" s="52"/>
      <c r="X35" s="52"/>
      <c r="Y35" s="52"/>
      <c r="Z35" s="52"/>
      <c r="AA35" s="52"/>
      <c r="AB35" s="52"/>
      <c r="AC35" s="52"/>
    </row>
    <row r="36">
      <c r="A36" s="52"/>
      <c r="B36" s="63" t="s">
        <v>4492</v>
      </c>
      <c r="C36" s="63" t="s">
        <v>1983</v>
      </c>
      <c r="D36" s="49">
        <v>1.0</v>
      </c>
      <c r="E36" s="50">
        <v>3.29</v>
      </c>
      <c r="F36" s="50">
        <f t="shared" si="6"/>
        <v>3.29</v>
      </c>
      <c r="G36" s="53"/>
      <c r="H36" s="52"/>
      <c r="I36" s="52"/>
      <c r="J36" s="52"/>
      <c r="K36" s="52"/>
      <c r="L36" s="52"/>
      <c r="M36" s="52"/>
      <c r="N36" s="52"/>
      <c r="O36" s="52"/>
      <c r="P36" s="52"/>
      <c r="Q36" s="52"/>
      <c r="R36" s="52"/>
      <c r="S36" s="52"/>
      <c r="T36" s="52"/>
      <c r="U36" s="52"/>
      <c r="V36" s="52"/>
      <c r="W36" s="52"/>
      <c r="X36" s="52"/>
      <c r="Y36" s="52"/>
      <c r="Z36" s="52"/>
      <c r="AA36" s="52"/>
      <c r="AB36" s="52"/>
      <c r="AC36" s="52"/>
    </row>
    <row r="37">
      <c r="A37" s="52"/>
      <c r="B37" s="63" t="s">
        <v>4493</v>
      </c>
      <c r="C37" s="63" t="s">
        <v>4494</v>
      </c>
      <c r="D37" s="49">
        <v>1.0</v>
      </c>
      <c r="E37" s="50">
        <v>3.29</v>
      </c>
      <c r="F37" s="50">
        <f t="shared" si="6"/>
        <v>3.29</v>
      </c>
      <c r="G37" s="53"/>
      <c r="H37" s="52"/>
      <c r="I37" s="52"/>
      <c r="J37" s="52"/>
      <c r="K37" s="52"/>
      <c r="L37" s="52"/>
      <c r="M37" s="52"/>
      <c r="N37" s="52"/>
      <c r="O37" s="52"/>
      <c r="P37" s="52"/>
      <c r="Q37" s="52"/>
      <c r="R37" s="52"/>
      <c r="S37" s="52"/>
      <c r="T37" s="52"/>
      <c r="U37" s="52"/>
      <c r="V37" s="52"/>
      <c r="W37" s="52"/>
      <c r="X37" s="52"/>
      <c r="Y37" s="52"/>
      <c r="Z37" s="52"/>
      <c r="AA37" s="52"/>
      <c r="AB37" s="52"/>
      <c r="AC37" s="52"/>
    </row>
    <row r="38">
      <c r="A38" s="52"/>
      <c r="B38" s="63" t="s">
        <v>4495</v>
      </c>
      <c r="C38" s="63" t="s">
        <v>4496</v>
      </c>
      <c r="D38" s="49">
        <v>1.0</v>
      </c>
      <c r="E38" s="50">
        <v>4.99</v>
      </c>
      <c r="F38" s="52"/>
      <c r="G38" s="60">
        <f>multiply(D38,E38)</f>
        <v>4.99</v>
      </c>
      <c r="H38" s="54">
        <f>sum(F26:G38)</f>
        <v>62.06</v>
      </c>
      <c r="I38" s="52"/>
      <c r="J38" s="52"/>
      <c r="K38" s="52"/>
      <c r="L38" s="52"/>
      <c r="M38" s="52"/>
      <c r="N38" s="52"/>
      <c r="O38" s="52"/>
      <c r="P38" s="52"/>
      <c r="Q38" s="52"/>
      <c r="R38" s="52"/>
      <c r="S38" s="52"/>
      <c r="T38" s="52"/>
      <c r="U38" s="52"/>
      <c r="V38" s="52"/>
      <c r="W38" s="52"/>
      <c r="X38" s="52"/>
      <c r="Y38" s="52"/>
      <c r="Z38" s="52"/>
      <c r="AA38" s="52"/>
      <c r="AB38" s="52"/>
      <c r="AC38" s="52"/>
    </row>
    <row r="39">
      <c r="A39" s="48">
        <v>43949.0</v>
      </c>
      <c r="B39" s="63" t="s">
        <v>4452</v>
      </c>
      <c r="C39" s="63" t="s">
        <v>4497</v>
      </c>
      <c r="D39" s="49">
        <v>15.6</v>
      </c>
      <c r="E39" s="50">
        <v>0.37</v>
      </c>
      <c r="F39" s="54">
        <f>multiply(E39, 8.32)</f>
        <v>3.0784</v>
      </c>
      <c r="G39" s="57">
        <f>multiply(E39,7.28)</f>
        <v>2.6936</v>
      </c>
      <c r="H39" s="52"/>
      <c r="I39" s="52"/>
      <c r="J39" s="52"/>
      <c r="K39" s="52"/>
      <c r="L39" s="52"/>
      <c r="M39" s="52"/>
      <c r="N39" s="52"/>
      <c r="O39" s="52"/>
      <c r="P39" s="52"/>
      <c r="Q39" s="52"/>
      <c r="R39" s="52"/>
      <c r="S39" s="52"/>
      <c r="T39" s="52"/>
      <c r="U39" s="52"/>
      <c r="V39" s="52"/>
      <c r="W39" s="52"/>
      <c r="X39" s="52"/>
      <c r="Y39" s="52"/>
      <c r="Z39" s="52"/>
      <c r="AA39" s="52"/>
      <c r="AB39" s="52"/>
      <c r="AC39" s="52"/>
    </row>
    <row r="40">
      <c r="A40" s="52"/>
      <c r="B40" s="63" t="s">
        <v>4488</v>
      </c>
      <c r="C40" s="79"/>
      <c r="D40" s="49">
        <v>5.0</v>
      </c>
      <c r="E40" s="50">
        <v>1.65</v>
      </c>
      <c r="F40" s="54">
        <f>multiply(E40, 1)</f>
        <v>1.65</v>
      </c>
      <c r="G40" s="57">
        <f>multiply(E40,4)</f>
        <v>6.6</v>
      </c>
      <c r="H40" s="52"/>
      <c r="I40" s="52"/>
      <c r="J40" s="52"/>
      <c r="K40" s="52"/>
      <c r="L40" s="52"/>
      <c r="M40" s="52"/>
      <c r="N40" s="52"/>
      <c r="O40" s="52"/>
      <c r="P40" s="52"/>
      <c r="Q40" s="52"/>
      <c r="R40" s="52"/>
      <c r="S40" s="52"/>
      <c r="T40" s="52"/>
      <c r="U40" s="52"/>
      <c r="V40" s="52"/>
      <c r="W40" s="52"/>
      <c r="X40" s="52"/>
      <c r="Y40" s="52"/>
      <c r="Z40" s="52"/>
      <c r="AA40" s="52"/>
      <c r="AB40" s="52"/>
      <c r="AC40" s="52"/>
    </row>
    <row r="41">
      <c r="A41" s="52"/>
      <c r="B41" s="63" t="s">
        <v>4498</v>
      </c>
      <c r="C41" s="79"/>
      <c r="D41" s="49">
        <v>1.0</v>
      </c>
      <c r="E41" s="50">
        <v>3.85</v>
      </c>
      <c r="F41" s="54">
        <f>MULTIPLY(D41, E41)</f>
        <v>3.85</v>
      </c>
      <c r="G41" s="53"/>
      <c r="H41" s="54">
        <f>sum(F39:G41)</f>
        <v>17.872</v>
      </c>
      <c r="I41" s="52"/>
      <c r="J41" s="52"/>
      <c r="K41" s="52"/>
      <c r="L41" s="52"/>
      <c r="M41" s="52"/>
      <c r="N41" s="52"/>
      <c r="O41" s="52"/>
      <c r="P41" s="52"/>
      <c r="Q41" s="52"/>
      <c r="R41" s="52"/>
      <c r="S41" s="52"/>
      <c r="T41" s="52"/>
      <c r="U41" s="52"/>
      <c r="V41" s="52"/>
      <c r="W41" s="52"/>
      <c r="X41" s="52"/>
      <c r="Y41" s="52"/>
      <c r="Z41" s="52"/>
      <c r="AA41" s="52"/>
      <c r="AB41" s="52"/>
      <c r="AC41" s="52"/>
    </row>
    <row r="42">
      <c r="A42" s="58">
        <v>43953.0</v>
      </c>
      <c r="B42" s="63" t="s">
        <v>4499</v>
      </c>
      <c r="C42" s="79"/>
      <c r="D42" s="49">
        <v>1.0</v>
      </c>
      <c r="E42" s="52"/>
      <c r="F42" s="52"/>
      <c r="G42" s="53"/>
      <c r="H42" s="52"/>
      <c r="I42" s="52"/>
      <c r="J42" s="52"/>
      <c r="K42" s="52"/>
      <c r="L42" s="52"/>
      <c r="M42" s="52"/>
      <c r="N42" s="52"/>
      <c r="O42" s="52"/>
      <c r="P42" s="52"/>
      <c r="Q42" s="52"/>
      <c r="R42" s="52"/>
      <c r="S42" s="52"/>
      <c r="T42" s="52"/>
      <c r="U42" s="52"/>
      <c r="V42" s="52"/>
      <c r="W42" s="52"/>
      <c r="X42" s="52"/>
      <c r="Y42" s="52"/>
      <c r="Z42" s="52"/>
      <c r="AA42" s="52"/>
      <c r="AB42" s="52"/>
      <c r="AC42" s="52"/>
    </row>
    <row r="43">
      <c r="A43" s="52"/>
      <c r="B43" s="63" t="s">
        <v>4500</v>
      </c>
      <c r="C43" s="79"/>
      <c r="D43" s="49">
        <v>1.0</v>
      </c>
      <c r="E43" s="52"/>
      <c r="F43" s="52"/>
      <c r="G43" s="53"/>
      <c r="H43" s="52"/>
      <c r="I43" s="52"/>
      <c r="J43" s="52"/>
      <c r="K43" s="52"/>
      <c r="L43" s="52"/>
      <c r="M43" s="52"/>
      <c r="N43" s="52"/>
      <c r="O43" s="52"/>
      <c r="P43" s="52"/>
      <c r="Q43" s="52"/>
      <c r="R43" s="52"/>
      <c r="S43" s="52"/>
      <c r="T43" s="52"/>
      <c r="U43" s="52"/>
      <c r="V43" s="52"/>
      <c r="W43" s="52"/>
      <c r="X43" s="52"/>
      <c r="Y43" s="52"/>
      <c r="Z43" s="52"/>
      <c r="AA43" s="52"/>
      <c r="AB43" s="52"/>
      <c r="AC43" s="52"/>
    </row>
    <row r="44">
      <c r="A44" s="52"/>
      <c r="B44" s="63" t="s">
        <v>4501</v>
      </c>
      <c r="C44" s="63" t="s">
        <v>4502</v>
      </c>
      <c r="D44" s="49">
        <v>22.0</v>
      </c>
      <c r="E44" s="50">
        <v>1.75</v>
      </c>
      <c r="F44" s="52"/>
      <c r="G44" s="57">
        <f>multiply(D44, E44)</f>
        <v>38.5</v>
      </c>
      <c r="H44" s="52">
        <f>sum(F42:G44)</f>
        <v>38.5</v>
      </c>
      <c r="I44" s="52"/>
      <c r="J44" s="52"/>
      <c r="K44" s="52"/>
      <c r="L44" s="52"/>
      <c r="M44" s="52"/>
      <c r="N44" s="52"/>
      <c r="O44" s="52"/>
      <c r="P44" s="52"/>
      <c r="Q44" s="52"/>
      <c r="R44" s="52"/>
      <c r="S44" s="52"/>
      <c r="T44" s="52"/>
      <c r="U44" s="52"/>
      <c r="V44" s="52"/>
      <c r="W44" s="52"/>
      <c r="X44" s="52"/>
      <c r="Y44" s="52"/>
      <c r="Z44" s="52"/>
      <c r="AA44" s="52"/>
      <c r="AB44" s="52"/>
      <c r="AC44" s="52"/>
    </row>
    <row r="45">
      <c r="A45" s="48">
        <v>43964.0</v>
      </c>
      <c r="B45" s="63" t="s">
        <v>4503</v>
      </c>
      <c r="C45" s="63" t="s">
        <v>4504</v>
      </c>
      <c r="D45" s="49">
        <v>3.0</v>
      </c>
      <c r="E45" s="50">
        <v>3.29</v>
      </c>
      <c r="F45" s="54">
        <f t="shared" ref="F45:F73" si="7">MULTIPLY(D45, E45)</f>
        <v>9.87</v>
      </c>
      <c r="G45" s="53"/>
      <c r="H45" s="52"/>
      <c r="I45" s="52"/>
      <c r="J45" s="52"/>
      <c r="K45" s="52"/>
      <c r="L45" s="52"/>
      <c r="M45" s="52"/>
      <c r="N45" s="52"/>
      <c r="O45" s="52"/>
      <c r="P45" s="52"/>
      <c r="Q45" s="52"/>
      <c r="R45" s="52"/>
      <c r="S45" s="52"/>
      <c r="T45" s="52"/>
      <c r="U45" s="52"/>
      <c r="V45" s="52"/>
      <c r="W45" s="52"/>
      <c r="X45" s="52"/>
      <c r="Y45" s="52"/>
      <c r="Z45" s="52"/>
      <c r="AA45" s="52"/>
      <c r="AB45" s="52"/>
      <c r="AC45" s="52"/>
    </row>
    <row r="46">
      <c r="A46" s="52"/>
      <c r="B46" s="63" t="s">
        <v>4505</v>
      </c>
      <c r="C46" s="79"/>
      <c r="D46" s="49">
        <v>5.0</v>
      </c>
      <c r="E46" s="50">
        <v>2.45</v>
      </c>
      <c r="F46" s="54">
        <f t="shared" si="7"/>
        <v>12.25</v>
      </c>
      <c r="G46" s="53"/>
      <c r="H46" s="52"/>
      <c r="I46" s="52"/>
      <c r="J46" s="52"/>
      <c r="K46" s="52"/>
      <c r="L46" s="52"/>
      <c r="M46" s="52"/>
      <c r="N46" s="52"/>
      <c r="O46" s="52"/>
      <c r="P46" s="52"/>
      <c r="Q46" s="52"/>
      <c r="R46" s="52"/>
      <c r="S46" s="52"/>
      <c r="T46" s="52"/>
      <c r="U46" s="52"/>
      <c r="V46" s="52"/>
      <c r="W46" s="52"/>
      <c r="X46" s="52"/>
      <c r="Y46" s="52"/>
      <c r="Z46" s="52"/>
      <c r="AA46" s="52"/>
      <c r="AB46" s="52"/>
      <c r="AC46" s="52"/>
    </row>
    <row r="47">
      <c r="A47" s="52"/>
      <c r="B47" s="63" t="s">
        <v>4506</v>
      </c>
      <c r="C47" s="79"/>
      <c r="D47" s="49">
        <v>2.0</v>
      </c>
      <c r="E47" s="50">
        <v>3.85</v>
      </c>
      <c r="F47" s="54">
        <f t="shared" si="7"/>
        <v>7.7</v>
      </c>
      <c r="G47" s="53"/>
      <c r="H47" s="52"/>
      <c r="I47" s="52"/>
      <c r="J47" s="52"/>
      <c r="K47" s="52"/>
      <c r="L47" s="52"/>
      <c r="M47" s="52"/>
      <c r="N47" s="52"/>
      <c r="O47" s="52"/>
      <c r="P47" s="52"/>
      <c r="Q47" s="52"/>
      <c r="R47" s="52"/>
      <c r="S47" s="52"/>
      <c r="T47" s="52"/>
      <c r="U47" s="52"/>
      <c r="V47" s="52"/>
      <c r="W47" s="52"/>
      <c r="X47" s="52"/>
      <c r="Y47" s="52"/>
      <c r="Z47" s="52"/>
      <c r="AA47" s="52"/>
      <c r="AB47" s="52"/>
      <c r="AC47" s="52"/>
    </row>
    <row r="48">
      <c r="A48" s="52"/>
      <c r="B48" s="63" t="s">
        <v>4507</v>
      </c>
      <c r="C48" s="79"/>
      <c r="D48" s="49">
        <v>1.0</v>
      </c>
      <c r="E48" s="50">
        <v>2.55</v>
      </c>
      <c r="F48" s="54">
        <f t="shared" si="7"/>
        <v>2.55</v>
      </c>
      <c r="G48" s="53"/>
      <c r="H48" s="52"/>
      <c r="I48" s="52"/>
      <c r="J48" s="52"/>
      <c r="K48" s="52"/>
      <c r="L48" s="52"/>
      <c r="M48" s="52"/>
      <c r="N48" s="52"/>
      <c r="O48" s="52"/>
      <c r="P48" s="52"/>
      <c r="Q48" s="52"/>
      <c r="R48" s="52"/>
      <c r="S48" s="52"/>
      <c r="T48" s="52"/>
      <c r="U48" s="52"/>
      <c r="V48" s="52"/>
      <c r="W48" s="52"/>
      <c r="X48" s="52"/>
      <c r="Y48" s="52"/>
      <c r="Z48" s="52"/>
      <c r="AA48" s="52"/>
      <c r="AB48" s="52"/>
      <c r="AC48" s="52"/>
    </row>
    <row r="49">
      <c r="A49" s="52"/>
      <c r="B49" s="63" t="s">
        <v>4508</v>
      </c>
      <c r="C49" s="79"/>
      <c r="D49" s="49">
        <v>1.0</v>
      </c>
      <c r="E49" s="50">
        <v>3.19</v>
      </c>
      <c r="F49" s="54">
        <f t="shared" si="7"/>
        <v>3.19</v>
      </c>
      <c r="G49" s="53"/>
      <c r="H49" s="52"/>
      <c r="I49" s="52"/>
      <c r="J49" s="52"/>
      <c r="K49" s="52"/>
      <c r="L49" s="52"/>
      <c r="M49" s="52"/>
      <c r="N49" s="52"/>
      <c r="O49" s="52"/>
      <c r="P49" s="52"/>
      <c r="Q49" s="52"/>
      <c r="R49" s="52"/>
      <c r="S49" s="52"/>
      <c r="T49" s="52"/>
      <c r="U49" s="52"/>
      <c r="V49" s="52"/>
      <c r="W49" s="52"/>
      <c r="X49" s="52"/>
      <c r="Y49" s="52"/>
      <c r="Z49" s="52"/>
      <c r="AA49" s="52"/>
      <c r="AB49" s="52"/>
      <c r="AC49" s="52"/>
    </row>
    <row r="50">
      <c r="A50" s="52"/>
      <c r="B50" s="63" t="s">
        <v>4509</v>
      </c>
      <c r="C50" s="79"/>
      <c r="D50" s="49">
        <v>1.0</v>
      </c>
      <c r="E50" s="50">
        <v>2.09</v>
      </c>
      <c r="F50" s="54">
        <f t="shared" si="7"/>
        <v>2.09</v>
      </c>
      <c r="G50" s="53"/>
      <c r="H50" s="52"/>
      <c r="I50" s="52"/>
      <c r="J50" s="52"/>
      <c r="K50" s="52"/>
      <c r="L50" s="52"/>
      <c r="M50" s="52"/>
      <c r="N50" s="52"/>
      <c r="O50" s="52"/>
      <c r="P50" s="52"/>
      <c r="Q50" s="52"/>
      <c r="R50" s="52"/>
      <c r="S50" s="52"/>
      <c r="T50" s="52"/>
      <c r="U50" s="52"/>
      <c r="V50" s="52"/>
      <c r="W50" s="52"/>
      <c r="X50" s="52"/>
      <c r="Y50" s="52"/>
      <c r="Z50" s="52"/>
      <c r="AA50" s="52"/>
      <c r="AB50" s="52"/>
      <c r="AC50" s="52"/>
    </row>
    <row r="51">
      <c r="A51" s="52"/>
      <c r="B51" s="63" t="s">
        <v>4510</v>
      </c>
      <c r="C51" s="79"/>
      <c r="D51" s="49">
        <v>6.0</v>
      </c>
      <c r="E51" s="50">
        <v>0.22</v>
      </c>
      <c r="F51" s="54">
        <f t="shared" si="7"/>
        <v>1.32</v>
      </c>
      <c r="G51" s="53"/>
      <c r="H51" s="52"/>
      <c r="I51" s="52"/>
      <c r="J51" s="52"/>
      <c r="K51" s="52"/>
      <c r="L51" s="52"/>
      <c r="M51" s="52"/>
      <c r="N51" s="52"/>
      <c r="O51" s="52"/>
      <c r="P51" s="52"/>
      <c r="Q51" s="52"/>
      <c r="R51" s="52"/>
      <c r="S51" s="52"/>
      <c r="T51" s="52"/>
      <c r="U51" s="52"/>
      <c r="V51" s="52"/>
      <c r="W51" s="52"/>
      <c r="X51" s="52"/>
      <c r="Y51" s="52"/>
      <c r="Z51" s="52"/>
      <c r="AA51" s="52"/>
      <c r="AB51" s="52"/>
      <c r="AC51" s="52"/>
    </row>
    <row r="52">
      <c r="A52" s="52"/>
      <c r="B52" s="63" t="s">
        <v>4511</v>
      </c>
      <c r="C52" s="79"/>
      <c r="D52" s="49">
        <v>1.0</v>
      </c>
      <c r="E52" s="50">
        <v>2.19</v>
      </c>
      <c r="F52" s="54">
        <f t="shared" si="7"/>
        <v>2.19</v>
      </c>
      <c r="G52" s="53"/>
      <c r="H52" s="52"/>
      <c r="I52" s="52"/>
      <c r="J52" s="52"/>
      <c r="K52" s="52"/>
      <c r="L52" s="52"/>
      <c r="M52" s="52"/>
      <c r="N52" s="52"/>
      <c r="O52" s="52"/>
      <c r="P52" s="52"/>
      <c r="Q52" s="52"/>
      <c r="R52" s="52"/>
      <c r="S52" s="52"/>
      <c r="T52" s="52"/>
      <c r="U52" s="52"/>
      <c r="V52" s="52"/>
      <c r="W52" s="52"/>
      <c r="X52" s="52"/>
      <c r="Y52" s="52"/>
      <c r="Z52" s="52"/>
      <c r="AA52" s="52"/>
      <c r="AB52" s="52"/>
      <c r="AC52" s="52"/>
    </row>
    <row r="53">
      <c r="A53" s="52"/>
      <c r="B53" s="63" t="s">
        <v>4512</v>
      </c>
      <c r="C53" s="79"/>
      <c r="D53" s="49">
        <v>1.0</v>
      </c>
      <c r="E53" s="50">
        <v>2.19</v>
      </c>
      <c r="F53" s="54">
        <f t="shared" si="7"/>
        <v>2.19</v>
      </c>
      <c r="G53" s="53"/>
      <c r="H53" s="52"/>
      <c r="I53" s="52"/>
      <c r="J53" s="52"/>
      <c r="K53" s="52"/>
      <c r="L53" s="52"/>
      <c r="M53" s="52"/>
      <c r="N53" s="52"/>
      <c r="O53" s="52"/>
      <c r="P53" s="52"/>
      <c r="Q53" s="52"/>
      <c r="R53" s="52"/>
      <c r="S53" s="52"/>
      <c r="T53" s="52"/>
      <c r="U53" s="52"/>
      <c r="V53" s="52"/>
      <c r="W53" s="52"/>
      <c r="X53" s="52"/>
      <c r="Y53" s="52"/>
      <c r="Z53" s="52"/>
      <c r="AA53" s="52"/>
      <c r="AB53" s="52"/>
      <c r="AC53" s="52"/>
    </row>
    <row r="54">
      <c r="A54" s="52"/>
      <c r="B54" s="63" t="s">
        <v>4513</v>
      </c>
      <c r="C54" s="79"/>
      <c r="D54" s="49">
        <v>1.0</v>
      </c>
      <c r="E54" s="50">
        <v>2.19</v>
      </c>
      <c r="F54" s="54">
        <f t="shared" si="7"/>
        <v>2.19</v>
      </c>
      <c r="G54" s="53"/>
      <c r="H54" s="52"/>
      <c r="I54" s="52"/>
      <c r="J54" s="52"/>
      <c r="K54" s="52"/>
      <c r="L54" s="52"/>
      <c r="M54" s="52"/>
      <c r="N54" s="52"/>
      <c r="O54" s="52"/>
      <c r="P54" s="52"/>
      <c r="Q54" s="52"/>
      <c r="R54" s="52"/>
      <c r="S54" s="52"/>
      <c r="T54" s="52"/>
      <c r="U54" s="52"/>
      <c r="V54" s="52"/>
      <c r="W54" s="52"/>
      <c r="X54" s="52"/>
      <c r="Y54" s="52"/>
      <c r="Z54" s="52"/>
      <c r="AA54" s="52"/>
      <c r="AB54" s="52"/>
      <c r="AC54" s="52"/>
    </row>
    <row r="55">
      <c r="A55" s="52"/>
      <c r="B55" s="63" t="s">
        <v>4514</v>
      </c>
      <c r="C55" s="79"/>
      <c r="D55" s="49">
        <v>1.0</v>
      </c>
      <c r="E55" s="50">
        <v>2.95</v>
      </c>
      <c r="F55" s="54">
        <f t="shared" si="7"/>
        <v>2.95</v>
      </c>
      <c r="G55" s="53"/>
      <c r="H55" s="52"/>
      <c r="I55" s="52"/>
      <c r="J55" s="52"/>
      <c r="K55" s="52"/>
      <c r="L55" s="52"/>
      <c r="M55" s="52"/>
      <c r="N55" s="52"/>
      <c r="O55" s="52"/>
      <c r="P55" s="52"/>
      <c r="Q55" s="52"/>
      <c r="R55" s="52"/>
      <c r="S55" s="52"/>
      <c r="T55" s="52"/>
      <c r="U55" s="52"/>
      <c r="V55" s="52"/>
      <c r="W55" s="52"/>
      <c r="X55" s="52"/>
      <c r="Y55" s="52"/>
      <c r="Z55" s="52"/>
      <c r="AA55" s="52"/>
      <c r="AB55" s="52"/>
      <c r="AC55" s="52"/>
    </row>
    <row r="56">
      <c r="A56" s="52"/>
      <c r="B56" s="63" t="s">
        <v>4515</v>
      </c>
      <c r="C56" s="79"/>
      <c r="D56" s="49">
        <v>1.0</v>
      </c>
      <c r="E56" s="50">
        <v>3.95</v>
      </c>
      <c r="F56" s="54">
        <f t="shared" si="7"/>
        <v>3.95</v>
      </c>
      <c r="G56" s="53"/>
      <c r="H56" s="52"/>
      <c r="I56" s="52"/>
      <c r="J56" s="52"/>
      <c r="K56" s="52"/>
      <c r="L56" s="52"/>
      <c r="M56" s="52"/>
      <c r="N56" s="52"/>
      <c r="O56" s="52"/>
      <c r="P56" s="52"/>
      <c r="Q56" s="52"/>
      <c r="R56" s="52"/>
      <c r="S56" s="52"/>
      <c r="T56" s="52"/>
      <c r="U56" s="52"/>
      <c r="V56" s="52"/>
      <c r="W56" s="52"/>
      <c r="X56" s="52"/>
      <c r="Y56" s="52"/>
      <c r="Z56" s="52"/>
      <c r="AA56" s="52"/>
      <c r="AB56" s="52"/>
      <c r="AC56" s="52"/>
    </row>
    <row r="57">
      <c r="A57" s="52"/>
      <c r="B57" s="63" t="s">
        <v>4516</v>
      </c>
      <c r="C57" s="79"/>
      <c r="D57" s="49">
        <v>2.0</v>
      </c>
      <c r="E57" s="52"/>
      <c r="F57" s="52">
        <f t="shared" si="7"/>
        <v>0</v>
      </c>
      <c r="G57" s="53"/>
      <c r="H57" s="52"/>
      <c r="I57" s="52"/>
      <c r="J57" s="52"/>
      <c r="K57" s="52"/>
      <c r="L57" s="52"/>
      <c r="M57" s="52"/>
      <c r="N57" s="52"/>
      <c r="O57" s="52"/>
      <c r="P57" s="52"/>
      <c r="Q57" s="52"/>
      <c r="R57" s="52"/>
      <c r="S57" s="52"/>
      <c r="T57" s="52"/>
      <c r="U57" s="52"/>
      <c r="V57" s="52"/>
      <c r="W57" s="52"/>
      <c r="X57" s="52"/>
      <c r="Y57" s="52"/>
      <c r="Z57" s="52"/>
      <c r="AA57" s="52"/>
      <c r="AB57" s="52"/>
      <c r="AC57" s="52"/>
    </row>
    <row r="58">
      <c r="A58" s="52"/>
      <c r="B58" s="63" t="s">
        <v>4517</v>
      </c>
      <c r="C58" s="79"/>
      <c r="D58" s="49">
        <v>1.0</v>
      </c>
      <c r="E58" s="50">
        <v>3.85</v>
      </c>
      <c r="F58" s="54">
        <f t="shared" si="7"/>
        <v>3.85</v>
      </c>
      <c r="G58" s="53"/>
      <c r="H58" s="52"/>
      <c r="I58" s="52"/>
      <c r="J58" s="52"/>
      <c r="K58" s="52"/>
      <c r="L58" s="52"/>
      <c r="M58" s="52"/>
      <c r="N58" s="52"/>
      <c r="O58" s="52"/>
      <c r="P58" s="52"/>
      <c r="Q58" s="52"/>
      <c r="R58" s="52"/>
      <c r="S58" s="52"/>
      <c r="T58" s="52"/>
      <c r="U58" s="52"/>
      <c r="V58" s="52"/>
      <c r="W58" s="52"/>
      <c r="X58" s="52"/>
      <c r="Y58" s="52"/>
      <c r="Z58" s="52"/>
      <c r="AA58" s="52"/>
      <c r="AB58" s="52"/>
      <c r="AC58" s="52"/>
    </row>
    <row r="59">
      <c r="A59" s="52"/>
      <c r="B59" s="63" t="s">
        <v>4518</v>
      </c>
      <c r="C59" s="79"/>
      <c r="D59" s="49">
        <v>1.0</v>
      </c>
      <c r="E59" s="50">
        <v>1.99</v>
      </c>
      <c r="F59" s="54">
        <f t="shared" si="7"/>
        <v>1.99</v>
      </c>
      <c r="G59" s="53"/>
      <c r="H59" s="52"/>
      <c r="I59" s="52"/>
      <c r="J59" s="52"/>
      <c r="K59" s="52"/>
      <c r="L59" s="52"/>
      <c r="M59" s="52"/>
      <c r="N59" s="52"/>
      <c r="O59" s="52"/>
      <c r="P59" s="52"/>
      <c r="Q59" s="52"/>
      <c r="R59" s="52"/>
      <c r="S59" s="52"/>
      <c r="T59" s="52"/>
      <c r="U59" s="52"/>
      <c r="V59" s="52"/>
      <c r="W59" s="52"/>
      <c r="X59" s="52"/>
      <c r="Y59" s="52"/>
      <c r="Z59" s="52"/>
      <c r="AA59" s="52"/>
      <c r="AB59" s="52"/>
      <c r="AC59" s="52"/>
    </row>
    <row r="60">
      <c r="A60" s="52"/>
      <c r="B60" s="63" t="s">
        <v>4519</v>
      </c>
      <c r="C60" s="79"/>
      <c r="D60" s="49">
        <v>2.0</v>
      </c>
      <c r="E60" s="50">
        <v>1.65</v>
      </c>
      <c r="F60" s="54">
        <f t="shared" si="7"/>
        <v>3.3</v>
      </c>
      <c r="G60" s="53"/>
      <c r="H60" s="52"/>
      <c r="I60" s="52"/>
      <c r="J60" s="52"/>
      <c r="K60" s="52"/>
      <c r="L60" s="52"/>
      <c r="M60" s="52"/>
      <c r="N60" s="52"/>
      <c r="O60" s="52"/>
      <c r="P60" s="52"/>
      <c r="Q60" s="52"/>
      <c r="R60" s="52"/>
      <c r="S60" s="52"/>
      <c r="T60" s="52"/>
      <c r="U60" s="52"/>
      <c r="V60" s="52"/>
      <c r="W60" s="52"/>
      <c r="X60" s="52"/>
      <c r="Y60" s="52"/>
      <c r="Z60" s="52"/>
      <c r="AA60" s="52"/>
      <c r="AB60" s="52"/>
      <c r="AC60" s="52"/>
    </row>
    <row r="61">
      <c r="A61" s="52"/>
      <c r="B61" s="63" t="s">
        <v>4520</v>
      </c>
      <c r="C61" s="63"/>
      <c r="D61" s="49">
        <v>2.0</v>
      </c>
      <c r="E61" s="50">
        <v>0.85</v>
      </c>
      <c r="F61" s="54">
        <f t="shared" si="7"/>
        <v>1.7</v>
      </c>
      <c r="G61" s="53"/>
      <c r="H61" s="52"/>
      <c r="I61" s="52"/>
      <c r="J61" s="52"/>
      <c r="K61" s="52"/>
      <c r="L61" s="52"/>
      <c r="M61" s="52"/>
      <c r="N61" s="52"/>
      <c r="O61" s="52"/>
      <c r="P61" s="52"/>
      <c r="Q61" s="52"/>
      <c r="R61" s="52"/>
      <c r="S61" s="52"/>
      <c r="T61" s="52"/>
      <c r="U61" s="52"/>
      <c r="V61" s="52"/>
      <c r="W61" s="52"/>
      <c r="X61" s="52"/>
      <c r="Y61" s="52"/>
      <c r="Z61" s="52"/>
      <c r="AA61" s="52"/>
      <c r="AB61" s="52"/>
      <c r="AC61" s="52"/>
    </row>
    <row r="62">
      <c r="A62" s="52"/>
      <c r="B62" s="63" t="s">
        <v>4521</v>
      </c>
      <c r="C62" s="79"/>
      <c r="D62" s="49">
        <v>1.0</v>
      </c>
      <c r="E62" s="52"/>
      <c r="F62" s="52">
        <f t="shared" si="7"/>
        <v>0</v>
      </c>
      <c r="G62" s="53"/>
      <c r="H62" s="54">
        <f>sum(F45:G62)</f>
        <v>63.28</v>
      </c>
      <c r="I62" s="52"/>
      <c r="J62" s="52"/>
      <c r="K62" s="52"/>
      <c r="L62" s="52"/>
      <c r="M62" s="52"/>
      <c r="N62" s="52"/>
      <c r="O62" s="52"/>
      <c r="P62" s="52"/>
      <c r="Q62" s="52"/>
      <c r="R62" s="52"/>
      <c r="S62" s="52"/>
      <c r="T62" s="52"/>
      <c r="U62" s="52"/>
      <c r="V62" s="52"/>
      <c r="W62" s="52"/>
      <c r="X62" s="52"/>
      <c r="Y62" s="52"/>
      <c r="Z62" s="52"/>
      <c r="AA62" s="52"/>
      <c r="AB62" s="52"/>
      <c r="AC62" s="52"/>
    </row>
    <row r="63">
      <c r="A63" s="48">
        <v>43967.0</v>
      </c>
      <c r="B63" s="63" t="s">
        <v>4522</v>
      </c>
      <c r="C63" s="79"/>
      <c r="D63" s="49">
        <v>10.0</v>
      </c>
      <c r="E63" s="50">
        <v>2.19</v>
      </c>
      <c r="F63" s="54">
        <f t="shared" si="7"/>
        <v>21.9</v>
      </c>
      <c r="G63" s="53"/>
      <c r="H63" s="52"/>
      <c r="I63" s="52"/>
      <c r="J63" s="52"/>
      <c r="K63" s="52"/>
      <c r="L63" s="52"/>
      <c r="M63" s="52"/>
      <c r="N63" s="52"/>
      <c r="O63" s="52"/>
      <c r="P63" s="52"/>
      <c r="Q63" s="52"/>
      <c r="R63" s="52"/>
      <c r="S63" s="52"/>
      <c r="T63" s="52"/>
      <c r="U63" s="52"/>
      <c r="V63" s="52"/>
      <c r="W63" s="52"/>
      <c r="X63" s="52"/>
      <c r="Y63" s="52"/>
      <c r="Z63" s="52"/>
      <c r="AA63" s="52"/>
      <c r="AB63" s="52"/>
      <c r="AC63" s="52"/>
    </row>
    <row r="64">
      <c r="A64" s="52"/>
      <c r="B64" s="63" t="s">
        <v>4511</v>
      </c>
      <c r="C64" s="79"/>
      <c r="D64" s="49">
        <v>1.0</v>
      </c>
      <c r="E64" s="50">
        <v>2.19</v>
      </c>
      <c r="F64" s="54">
        <f t="shared" si="7"/>
        <v>2.19</v>
      </c>
      <c r="G64" s="53"/>
      <c r="H64" s="52"/>
      <c r="I64" s="52"/>
      <c r="J64" s="52"/>
      <c r="K64" s="52"/>
      <c r="L64" s="52"/>
      <c r="M64" s="52"/>
      <c r="N64" s="52"/>
      <c r="O64" s="52"/>
      <c r="P64" s="52"/>
      <c r="Q64" s="52"/>
      <c r="R64" s="52"/>
      <c r="S64" s="52"/>
      <c r="T64" s="52"/>
      <c r="U64" s="52"/>
      <c r="V64" s="52"/>
      <c r="W64" s="52"/>
      <c r="X64" s="52"/>
      <c r="Y64" s="52"/>
      <c r="Z64" s="52"/>
      <c r="AA64" s="52"/>
      <c r="AB64" s="52"/>
      <c r="AC64" s="52"/>
    </row>
    <row r="65">
      <c r="A65" s="52"/>
      <c r="B65" s="63" t="s">
        <v>4506</v>
      </c>
      <c r="C65" s="79"/>
      <c r="D65" s="49">
        <v>2.0</v>
      </c>
      <c r="E65" s="50">
        <v>3.85</v>
      </c>
      <c r="F65" s="54">
        <f t="shared" si="7"/>
        <v>7.7</v>
      </c>
      <c r="G65" s="53"/>
      <c r="H65" s="52"/>
      <c r="I65" s="52"/>
      <c r="J65" s="52"/>
      <c r="K65" s="52"/>
      <c r="L65" s="52"/>
      <c r="M65" s="52"/>
      <c r="N65" s="52"/>
      <c r="O65" s="52"/>
      <c r="P65" s="52"/>
      <c r="Q65" s="52"/>
      <c r="R65" s="52"/>
      <c r="S65" s="52"/>
      <c r="T65" s="52"/>
      <c r="U65" s="52"/>
      <c r="V65" s="52"/>
      <c r="W65" s="52"/>
      <c r="X65" s="52"/>
      <c r="Y65" s="52"/>
      <c r="Z65" s="52"/>
      <c r="AA65" s="52"/>
      <c r="AB65" s="52"/>
      <c r="AC65" s="52"/>
    </row>
    <row r="66">
      <c r="A66" s="52"/>
      <c r="B66" s="63" t="s">
        <v>4507</v>
      </c>
      <c r="C66" s="79"/>
      <c r="D66" s="49">
        <v>4.0</v>
      </c>
      <c r="E66" s="50">
        <v>2.55</v>
      </c>
      <c r="F66" s="54">
        <f t="shared" si="7"/>
        <v>10.2</v>
      </c>
      <c r="G66" s="53"/>
      <c r="H66" s="52"/>
      <c r="I66" s="52"/>
      <c r="J66" s="52"/>
      <c r="K66" s="52"/>
      <c r="L66" s="52"/>
      <c r="M66" s="52"/>
      <c r="N66" s="52"/>
      <c r="O66" s="52"/>
      <c r="P66" s="52"/>
      <c r="Q66" s="52"/>
      <c r="R66" s="52"/>
      <c r="S66" s="52"/>
      <c r="T66" s="52"/>
      <c r="U66" s="52"/>
      <c r="V66" s="52"/>
      <c r="W66" s="52"/>
      <c r="X66" s="52"/>
      <c r="Y66" s="52"/>
      <c r="Z66" s="52"/>
      <c r="AA66" s="52"/>
      <c r="AB66" s="52"/>
      <c r="AC66" s="52"/>
    </row>
    <row r="67">
      <c r="A67" s="52"/>
      <c r="B67" s="63" t="s">
        <v>4523</v>
      </c>
      <c r="C67" s="79"/>
      <c r="D67" s="49">
        <v>2.0</v>
      </c>
      <c r="E67" s="50">
        <v>3.29</v>
      </c>
      <c r="F67" s="54">
        <f t="shared" si="7"/>
        <v>6.58</v>
      </c>
      <c r="G67" s="53"/>
      <c r="H67" s="52"/>
      <c r="I67" s="52"/>
      <c r="J67" s="52"/>
      <c r="K67" s="52"/>
      <c r="L67" s="52"/>
      <c r="M67" s="52"/>
      <c r="N67" s="52"/>
      <c r="O67" s="52"/>
      <c r="P67" s="52"/>
      <c r="Q67" s="52"/>
      <c r="R67" s="52"/>
      <c r="S67" s="52"/>
      <c r="T67" s="52"/>
      <c r="U67" s="52"/>
      <c r="V67" s="52"/>
      <c r="W67" s="52"/>
      <c r="X67" s="52"/>
      <c r="Y67" s="52"/>
      <c r="Z67" s="52"/>
      <c r="AA67" s="52"/>
      <c r="AB67" s="52"/>
      <c r="AC67" s="52"/>
    </row>
    <row r="68">
      <c r="A68" s="52"/>
      <c r="B68" s="63" t="s">
        <v>4524</v>
      </c>
      <c r="C68" s="79"/>
      <c r="D68" s="49">
        <v>1.0</v>
      </c>
      <c r="E68" s="50">
        <v>2.75</v>
      </c>
      <c r="F68" s="54">
        <f t="shared" si="7"/>
        <v>2.75</v>
      </c>
      <c r="G68" s="53"/>
      <c r="H68" s="52"/>
      <c r="I68" s="52"/>
      <c r="J68" s="52"/>
      <c r="K68" s="52"/>
      <c r="L68" s="52"/>
      <c r="M68" s="52"/>
      <c r="N68" s="52"/>
      <c r="O68" s="52"/>
      <c r="P68" s="52"/>
      <c r="Q68" s="52"/>
      <c r="R68" s="52"/>
      <c r="S68" s="52"/>
      <c r="T68" s="52"/>
      <c r="U68" s="52"/>
      <c r="V68" s="52"/>
      <c r="W68" s="52"/>
      <c r="X68" s="52"/>
      <c r="Y68" s="52"/>
      <c r="Z68" s="52"/>
      <c r="AA68" s="52"/>
      <c r="AB68" s="52"/>
      <c r="AC68" s="52"/>
    </row>
    <row r="69">
      <c r="A69" s="52"/>
      <c r="B69" s="63" t="s">
        <v>4525</v>
      </c>
      <c r="C69" s="79"/>
      <c r="D69" s="49">
        <v>1.25</v>
      </c>
      <c r="E69" s="50">
        <v>0.2</v>
      </c>
      <c r="F69" s="54">
        <f t="shared" si="7"/>
        <v>0.25</v>
      </c>
      <c r="G69" s="53"/>
      <c r="H69" s="52"/>
      <c r="I69" s="52"/>
      <c r="J69" s="52"/>
      <c r="K69" s="52"/>
      <c r="L69" s="52"/>
      <c r="M69" s="52"/>
      <c r="N69" s="52"/>
      <c r="O69" s="52"/>
      <c r="P69" s="52"/>
      <c r="Q69" s="52"/>
      <c r="R69" s="52"/>
      <c r="S69" s="52"/>
      <c r="T69" s="52"/>
      <c r="U69" s="52"/>
      <c r="V69" s="52"/>
      <c r="W69" s="52"/>
      <c r="X69" s="52"/>
      <c r="Y69" s="52"/>
      <c r="Z69" s="52"/>
      <c r="AA69" s="52"/>
      <c r="AB69" s="52"/>
      <c r="AC69" s="52"/>
    </row>
    <row r="70">
      <c r="A70" s="52"/>
      <c r="B70" s="63" t="s">
        <v>4526</v>
      </c>
      <c r="C70" s="79"/>
      <c r="D70" s="49">
        <v>1.0</v>
      </c>
      <c r="E70" s="50">
        <v>2.19</v>
      </c>
      <c r="F70" s="54">
        <f t="shared" si="7"/>
        <v>2.19</v>
      </c>
      <c r="G70" s="53"/>
      <c r="H70" s="52"/>
      <c r="I70" s="52"/>
      <c r="J70" s="52"/>
      <c r="K70" s="52"/>
      <c r="L70" s="52"/>
      <c r="M70" s="52"/>
      <c r="N70" s="52"/>
      <c r="O70" s="52"/>
      <c r="P70" s="52"/>
      <c r="Q70" s="52"/>
      <c r="R70" s="52"/>
      <c r="S70" s="52"/>
      <c r="T70" s="52"/>
      <c r="U70" s="52"/>
      <c r="V70" s="52"/>
      <c r="W70" s="52"/>
      <c r="X70" s="52"/>
      <c r="Y70" s="52"/>
      <c r="Z70" s="52"/>
      <c r="AA70" s="52"/>
      <c r="AB70" s="52"/>
      <c r="AC70" s="52"/>
    </row>
    <row r="71">
      <c r="A71" s="52"/>
      <c r="B71" s="63" t="s">
        <v>4527</v>
      </c>
      <c r="C71" s="79"/>
      <c r="D71" s="49">
        <v>3.0</v>
      </c>
      <c r="E71" s="50">
        <v>2.19</v>
      </c>
      <c r="F71" s="54">
        <f t="shared" si="7"/>
        <v>6.57</v>
      </c>
      <c r="G71" s="53"/>
      <c r="H71" s="52"/>
      <c r="I71" s="52"/>
      <c r="J71" s="52"/>
      <c r="K71" s="52"/>
      <c r="L71" s="52"/>
      <c r="M71" s="52"/>
      <c r="N71" s="52"/>
      <c r="O71" s="52"/>
      <c r="P71" s="52"/>
      <c r="Q71" s="52"/>
      <c r="R71" s="52"/>
      <c r="S71" s="52"/>
      <c r="T71" s="52"/>
      <c r="U71" s="52"/>
      <c r="V71" s="52"/>
      <c r="W71" s="52"/>
      <c r="X71" s="52"/>
      <c r="Y71" s="52"/>
      <c r="Z71" s="52"/>
      <c r="AA71" s="52"/>
      <c r="AB71" s="52"/>
      <c r="AC71" s="52"/>
    </row>
    <row r="72">
      <c r="A72" s="52"/>
      <c r="B72" s="63" t="s">
        <v>4528</v>
      </c>
      <c r="C72" s="79"/>
      <c r="D72" s="49">
        <v>1.0</v>
      </c>
      <c r="E72" s="50">
        <v>1.25</v>
      </c>
      <c r="F72" s="54">
        <f t="shared" si="7"/>
        <v>1.25</v>
      </c>
      <c r="G72" s="53"/>
      <c r="H72" s="52"/>
      <c r="I72" s="52"/>
      <c r="J72" s="52"/>
      <c r="K72" s="52"/>
      <c r="L72" s="52"/>
      <c r="M72" s="52"/>
      <c r="N72" s="52"/>
      <c r="O72" s="52"/>
      <c r="P72" s="52"/>
      <c r="Q72" s="52"/>
      <c r="R72" s="52"/>
      <c r="S72" s="52"/>
      <c r="T72" s="52"/>
      <c r="U72" s="52"/>
      <c r="V72" s="52"/>
      <c r="W72" s="52"/>
      <c r="X72" s="52"/>
      <c r="Y72" s="52"/>
      <c r="Z72" s="52"/>
      <c r="AA72" s="52"/>
      <c r="AB72" s="52"/>
      <c r="AC72" s="52"/>
    </row>
    <row r="73">
      <c r="A73" s="52"/>
      <c r="B73" s="63" t="s">
        <v>4529</v>
      </c>
      <c r="C73" s="79"/>
      <c r="D73" s="49">
        <v>1.0</v>
      </c>
      <c r="E73" s="50">
        <v>2.95</v>
      </c>
      <c r="F73" s="54">
        <f t="shared" si="7"/>
        <v>2.95</v>
      </c>
      <c r="G73" s="53"/>
      <c r="H73" s="52"/>
      <c r="I73" s="52"/>
      <c r="J73" s="52"/>
      <c r="K73" s="52"/>
      <c r="L73" s="52"/>
      <c r="M73" s="52"/>
      <c r="N73" s="52"/>
      <c r="O73" s="52"/>
      <c r="P73" s="52"/>
      <c r="Q73" s="52"/>
      <c r="R73" s="52"/>
      <c r="S73" s="52"/>
      <c r="T73" s="52"/>
      <c r="U73" s="52"/>
      <c r="V73" s="52"/>
      <c r="W73" s="52"/>
      <c r="X73" s="52"/>
      <c r="Y73" s="52"/>
      <c r="Z73" s="52"/>
      <c r="AA73" s="52"/>
      <c r="AB73" s="52"/>
      <c r="AC73" s="52"/>
    </row>
    <row r="74">
      <c r="A74" s="52"/>
      <c r="B74" s="63" t="s">
        <v>4530</v>
      </c>
      <c r="C74" s="79"/>
      <c r="D74" s="49">
        <v>2.0</v>
      </c>
      <c r="E74" s="50">
        <v>2.19</v>
      </c>
      <c r="F74" s="52"/>
      <c r="G74" s="57">
        <f>multiply(D74, E74)</f>
        <v>4.38</v>
      </c>
      <c r="H74" s="52"/>
      <c r="I74" s="52"/>
      <c r="J74" s="52"/>
      <c r="K74" s="52"/>
      <c r="L74" s="52"/>
      <c r="M74" s="52"/>
      <c r="N74" s="52"/>
      <c r="O74" s="52"/>
      <c r="P74" s="52"/>
      <c r="Q74" s="52"/>
      <c r="R74" s="52"/>
      <c r="S74" s="52"/>
      <c r="T74" s="52"/>
      <c r="U74" s="52"/>
      <c r="V74" s="52"/>
      <c r="W74" s="52"/>
      <c r="X74" s="52"/>
      <c r="Y74" s="52"/>
      <c r="Z74" s="52"/>
      <c r="AA74" s="52"/>
      <c r="AB74" s="52"/>
      <c r="AC74" s="52"/>
    </row>
    <row r="75">
      <c r="A75" s="52"/>
      <c r="B75" s="63" t="s">
        <v>4531</v>
      </c>
      <c r="C75" s="79"/>
      <c r="D75" s="49">
        <v>1.0</v>
      </c>
      <c r="E75" s="50">
        <v>3.85</v>
      </c>
      <c r="F75" s="54">
        <f>MULTIPLY(D75, E75)</f>
        <v>3.85</v>
      </c>
      <c r="G75" s="53"/>
      <c r="H75" s="52"/>
      <c r="I75" s="52"/>
      <c r="J75" s="52"/>
      <c r="K75" s="52"/>
      <c r="L75" s="52"/>
      <c r="M75" s="52"/>
      <c r="N75" s="52"/>
      <c r="O75" s="52"/>
      <c r="P75" s="52"/>
      <c r="Q75" s="52"/>
      <c r="R75" s="52"/>
      <c r="S75" s="52"/>
      <c r="T75" s="52"/>
      <c r="U75" s="52"/>
      <c r="V75" s="52"/>
      <c r="W75" s="52"/>
      <c r="X75" s="52"/>
      <c r="Y75" s="52"/>
      <c r="Z75" s="52"/>
      <c r="AA75" s="52"/>
      <c r="AB75" s="52"/>
      <c r="AC75" s="52"/>
    </row>
    <row r="76">
      <c r="A76" s="52"/>
      <c r="B76" s="63" t="s">
        <v>4532</v>
      </c>
      <c r="C76" s="79"/>
      <c r="D76" s="49">
        <v>5.0</v>
      </c>
      <c r="E76" s="50">
        <v>1.99</v>
      </c>
      <c r="F76" s="54">
        <f>multiply(E76, 3)</f>
        <v>5.97</v>
      </c>
      <c r="G76" s="57">
        <f>multiply(E76, 2)</f>
        <v>3.98</v>
      </c>
      <c r="H76" s="52"/>
      <c r="I76" s="52"/>
      <c r="J76" s="52"/>
      <c r="K76" s="52"/>
      <c r="L76" s="52"/>
      <c r="M76" s="52"/>
      <c r="N76" s="52"/>
      <c r="O76" s="52"/>
      <c r="P76" s="52"/>
      <c r="Q76" s="52"/>
      <c r="R76" s="52"/>
      <c r="S76" s="52"/>
      <c r="T76" s="52"/>
      <c r="U76" s="52"/>
      <c r="V76" s="52"/>
      <c r="W76" s="52"/>
      <c r="X76" s="52"/>
      <c r="Y76" s="52"/>
      <c r="Z76" s="52"/>
      <c r="AA76" s="52"/>
      <c r="AB76" s="52"/>
      <c r="AC76" s="52"/>
    </row>
    <row r="77">
      <c r="A77" s="52"/>
      <c r="B77" s="63" t="s">
        <v>4533</v>
      </c>
      <c r="C77" s="79"/>
      <c r="D77" s="49">
        <v>5.0</v>
      </c>
      <c r="E77" s="50">
        <v>1.99</v>
      </c>
      <c r="F77" s="54">
        <f>multiply(E77,4)</f>
        <v>7.96</v>
      </c>
      <c r="G77" s="57">
        <f>multiply(E77, 1)</f>
        <v>1.99</v>
      </c>
      <c r="H77" s="54">
        <f>sum(F63:G77)</f>
        <v>92.66</v>
      </c>
      <c r="I77" s="52"/>
      <c r="J77" s="52"/>
      <c r="K77" s="52"/>
      <c r="L77" s="52"/>
      <c r="M77" s="52"/>
      <c r="N77" s="52"/>
      <c r="O77" s="52"/>
      <c r="P77" s="52"/>
      <c r="Q77" s="52"/>
      <c r="R77" s="52"/>
      <c r="S77" s="52"/>
      <c r="T77" s="52"/>
      <c r="U77" s="52"/>
      <c r="V77" s="52"/>
      <c r="W77" s="52"/>
      <c r="X77" s="52"/>
      <c r="Y77" s="52"/>
      <c r="Z77" s="52"/>
      <c r="AA77" s="52"/>
      <c r="AB77" s="52"/>
      <c r="AC77" s="52"/>
    </row>
    <row r="78">
      <c r="A78" s="48">
        <v>43976.0</v>
      </c>
      <c r="B78" s="63" t="s">
        <v>4534</v>
      </c>
      <c r="C78" s="63" t="s">
        <v>4535</v>
      </c>
      <c r="D78" s="49">
        <v>2.0</v>
      </c>
      <c r="E78" s="50">
        <v>5.99</v>
      </c>
      <c r="F78" s="54">
        <f t="shared" ref="F78:F85" si="8">MULTIPLY(D78, E78)</f>
        <v>11.98</v>
      </c>
      <c r="G78" s="53"/>
      <c r="H78" s="54">
        <f>F78</f>
        <v>11.98</v>
      </c>
      <c r="I78" s="52"/>
      <c r="J78" s="52"/>
      <c r="K78" s="52"/>
      <c r="L78" s="52"/>
      <c r="M78" s="52"/>
      <c r="N78" s="52"/>
      <c r="O78" s="52"/>
      <c r="P78" s="52"/>
      <c r="Q78" s="52"/>
      <c r="R78" s="52"/>
      <c r="S78" s="52"/>
      <c r="T78" s="52"/>
      <c r="U78" s="52"/>
      <c r="V78" s="52"/>
      <c r="W78" s="52"/>
      <c r="X78" s="52"/>
      <c r="Y78" s="52"/>
      <c r="Z78" s="52"/>
      <c r="AA78" s="52"/>
      <c r="AB78" s="52"/>
      <c r="AC78" s="52"/>
    </row>
    <row r="79">
      <c r="A79" s="48">
        <v>43978.0</v>
      </c>
      <c r="B79" s="63" t="s">
        <v>4488</v>
      </c>
      <c r="C79" s="63" t="s">
        <v>4536</v>
      </c>
      <c r="D79" s="49">
        <v>14.0</v>
      </c>
      <c r="E79" s="50">
        <v>1.65</v>
      </c>
      <c r="F79" s="54">
        <f t="shared" si="8"/>
        <v>23.1</v>
      </c>
      <c r="G79" s="53"/>
      <c r="H79" s="52"/>
      <c r="I79" s="52"/>
      <c r="J79" s="52"/>
      <c r="K79" s="52"/>
      <c r="L79" s="52"/>
      <c r="M79" s="52"/>
      <c r="N79" s="52"/>
      <c r="O79" s="52"/>
      <c r="P79" s="52"/>
      <c r="Q79" s="52"/>
      <c r="R79" s="52"/>
      <c r="S79" s="52"/>
      <c r="T79" s="52"/>
      <c r="U79" s="52"/>
      <c r="V79" s="52"/>
      <c r="W79" s="52"/>
      <c r="X79" s="52"/>
      <c r="Y79" s="52"/>
      <c r="Z79" s="52"/>
      <c r="AA79" s="52"/>
      <c r="AB79" s="52"/>
      <c r="AC79" s="52"/>
    </row>
    <row r="80">
      <c r="A80" s="52"/>
      <c r="B80" s="63" t="s">
        <v>4537</v>
      </c>
      <c r="C80" s="63" t="s">
        <v>46</v>
      </c>
      <c r="D80" s="49">
        <v>2.0</v>
      </c>
      <c r="E80" s="50">
        <v>2.75</v>
      </c>
      <c r="F80" s="54">
        <f t="shared" si="8"/>
        <v>5.5</v>
      </c>
      <c r="G80" s="53"/>
      <c r="H80" s="52"/>
      <c r="I80" s="52"/>
      <c r="J80" s="52"/>
      <c r="K80" s="52"/>
      <c r="L80" s="52"/>
      <c r="M80" s="52"/>
      <c r="N80" s="52"/>
      <c r="O80" s="52"/>
      <c r="P80" s="52"/>
      <c r="Q80" s="52"/>
      <c r="R80" s="52"/>
      <c r="S80" s="52"/>
      <c r="T80" s="52"/>
      <c r="U80" s="52"/>
      <c r="V80" s="52"/>
      <c r="W80" s="52"/>
      <c r="X80" s="52"/>
      <c r="Y80" s="52"/>
      <c r="Z80" s="52"/>
      <c r="AA80" s="52"/>
      <c r="AB80" s="52"/>
      <c r="AC80" s="52"/>
    </row>
    <row r="81">
      <c r="A81" s="52"/>
      <c r="B81" s="63" t="s">
        <v>4538</v>
      </c>
      <c r="C81" s="63" t="s">
        <v>46</v>
      </c>
      <c r="D81" s="49">
        <v>1.0</v>
      </c>
      <c r="E81" s="50">
        <v>1.35</v>
      </c>
      <c r="F81" s="54">
        <f t="shared" si="8"/>
        <v>1.35</v>
      </c>
      <c r="G81" s="53"/>
      <c r="H81" s="52"/>
      <c r="I81" s="52"/>
      <c r="J81" s="52"/>
      <c r="K81" s="52"/>
      <c r="L81" s="52"/>
      <c r="M81" s="52"/>
      <c r="N81" s="52"/>
      <c r="O81" s="52"/>
      <c r="P81" s="52"/>
      <c r="Q81" s="52"/>
      <c r="R81" s="52"/>
      <c r="S81" s="52"/>
      <c r="T81" s="52"/>
      <c r="U81" s="52"/>
      <c r="V81" s="52"/>
      <c r="W81" s="52"/>
      <c r="X81" s="52"/>
      <c r="Y81" s="52"/>
      <c r="Z81" s="52"/>
      <c r="AA81" s="52"/>
      <c r="AB81" s="52"/>
      <c r="AC81" s="52"/>
    </row>
    <row r="82">
      <c r="A82" s="52"/>
      <c r="B82" s="63" t="s">
        <v>4539</v>
      </c>
      <c r="C82" s="63" t="s">
        <v>46</v>
      </c>
      <c r="D82" s="49">
        <v>1.0</v>
      </c>
      <c r="E82" s="50">
        <v>1.05</v>
      </c>
      <c r="F82" s="54">
        <f t="shared" si="8"/>
        <v>1.05</v>
      </c>
      <c r="G82" s="53"/>
      <c r="H82" s="52"/>
      <c r="I82" s="52"/>
      <c r="J82" s="52"/>
      <c r="K82" s="52"/>
      <c r="L82" s="52"/>
      <c r="M82" s="52"/>
      <c r="N82" s="52"/>
      <c r="O82" s="52"/>
      <c r="P82" s="52"/>
      <c r="Q82" s="52"/>
      <c r="R82" s="52"/>
      <c r="S82" s="52"/>
      <c r="T82" s="52"/>
      <c r="U82" s="52"/>
      <c r="V82" s="52"/>
      <c r="W82" s="52"/>
      <c r="X82" s="52"/>
      <c r="Y82" s="52"/>
      <c r="Z82" s="52"/>
      <c r="AA82" s="52"/>
      <c r="AB82" s="52"/>
      <c r="AC82" s="52"/>
    </row>
    <row r="83">
      <c r="A83" s="52"/>
      <c r="B83" s="63" t="s">
        <v>4540</v>
      </c>
      <c r="C83" s="63" t="s">
        <v>4541</v>
      </c>
      <c r="D83" s="49">
        <v>1.0</v>
      </c>
      <c r="E83" s="50">
        <v>0.99</v>
      </c>
      <c r="F83" s="54">
        <f t="shared" si="8"/>
        <v>0.99</v>
      </c>
      <c r="G83" s="53"/>
      <c r="H83" s="52"/>
      <c r="I83" s="52"/>
      <c r="J83" s="52"/>
      <c r="K83" s="52"/>
      <c r="L83" s="52"/>
      <c r="M83" s="52"/>
      <c r="N83" s="52"/>
      <c r="O83" s="52"/>
      <c r="P83" s="52"/>
      <c r="Q83" s="52"/>
      <c r="R83" s="52"/>
      <c r="S83" s="52"/>
      <c r="T83" s="52"/>
      <c r="U83" s="52"/>
      <c r="V83" s="52"/>
      <c r="W83" s="52"/>
      <c r="X83" s="52"/>
      <c r="Y83" s="52"/>
      <c r="Z83" s="52"/>
      <c r="AA83" s="52"/>
      <c r="AB83" s="52"/>
      <c r="AC83" s="52"/>
    </row>
    <row r="84">
      <c r="A84" s="52"/>
      <c r="B84" s="63" t="s">
        <v>4542</v>
      </c>
      <c r="C84" s="63" t="s">
        <v>46</v>
      </c>
      <c r="D84" s="49">
        <v>2.0</v>
      </c>
      <c r="E84" s="50">
        <v>2.09</v>
      </c>
      <c r="F84" s="54">
        <f t="shared" si="8"/>
        <v>4.18</v>
      </c>
      <c r="G84" s="53"/>
      <c r="H84" s="52"/>
      <c r="I84" s="52"/>
      <c r="J84" s="52"/>
      <c r="K84" s="52"/>
      <c r="L84" s="52"/>
      <c r="M84" s="52"/>
      <c r="N84" s="52"/>
      <c r="O84" s="52"/>
      <c r="P84" s="52"/>
      <c r="Q84" s="52"/>
      <c r="R84" s="52"/>
      <c r="S84" s="52"/>
      <c r="T84" s="52"/>
      <c r="U84" s="52"/>
      <c r="V84" s="52"/>
      <c r="W84" s="52"/>
      <c r="X84" s="52"/>
      <c r="Y84" s="52"/>
      <c r="Z84" s="52"/>
      <c r="AA84" s="52"/>
      <c r="AB84" s="52"/>
      <c r="AC84" s="52"/>
    </row>
    <row r="85">
      <c r="A85" s="52"/>
      <c r="B85" s="63" t="s">
        <v>4543</v>
      </c>
      <c r="C85" s="63" t="s">
        <v>4544</v>
      </c>
      <c r="D85" s="49">
        <v>2.0</v>
      </c>
      <c r="E85" s="50">
        <v>2.75</v>
      </c>
      <c r="F85" s="54">
        <f t="shared" si="8"/>
        <v>5.5</v>
      </c>
      <c r="G85" s="53"/>
      <c r="H85" s="52"/>
      <c r="I85" s="52"/>
      <c r="J85" s="52"/>
      <c r="K85" s="52"/>
      <c r="L85" s="52"/>
      <c r="M85" s="52"/>
      <c r="N85" s="52"/>
      <c r="O85" s="52"/>
      <c r="P85" s="52"/>
      <c r="Q85" s="52"/>
      <c r="R85" s="52"/>
      <c r="S85" s="52"/>
      <c r="T85" s="52"/>
      <c r="U85" s="52"/>
      <c r="V85" s="52"/>
      <c r="W85" s="52"/>
      <c r="X85" s="52"/>
      <c r="Y85" s="52"/>
      <c r="Z85" s="52"/>
      <c r="AA85" s="52"/>
      <c r="AB85" s="52"/>
      <c r="AC85" s="52"/>
    </row>
    <row r="86">
      <c r="A86" s="52"/>
      <c r="B86" s="63" t="s">
        <v>4545</v>
      </c>
      <c r="C86" s="79"/>
      <c r="D86" s="49">
        <v>1.0</v>
      </c>
      <c r="E86" s="50">
        <v>13.19</v>
      </c>
      <c r="F86" s="52"/>
      <c r="G86" s="57">
        <f t="shared" ref="G86:G87" si="9">multiply(D86, E86)</f>
        <v>13.19</v>
      </c>
      <c r="H86" s="52"/>
      <c r="I86" s="52"/>
      <c r="J86" s="52"/>
      <c r="K86" s="52"/>
      <c r="L86" s="52"/>
      <c r="M86" s="52"/>
      <c r="N86" s="52"/>
      <c r="O86" s="52"/>
      <c r="P86" s="52"/>
      <c r="Q86" s="52"/>
      <c r="R86" s="52"/>
      <c r="S86" s="52"/>
      <c r="T86" s="52"/>
      <c r="U86" s="52"/>
      <c r="V86" s="52"/>
      <c r="W86" s="52"/>
      <c r="X86" s="52"/>
      <c r="Y86" s="52"/>
      <c r="Z86" s="52"/>
      <c r="AA86" s="52"/>
      <c r="AB86" s="52"/>
      <c r="AC86" s="52"/>
    </row>
    <row r="87">
      <c r="A87" s="52"/>
      <c r="B87" s="63" t="s">
        <v>4546</v>
      </c>
      <c r="C87" s="63" t="s">
        <v>46</v>
      </c>
      <c r="D87" s="49">
        <v>1.0</v>
      </c>
      <c r="E87" s="50">
        <v>3.29</v>
      </c>
      <c r="F87" s="52"/>
      <c r="G87" s="57">
        <f t="shared" si="9"/>
        <v>3.29</v>
      </c>
      <c r="H87" s="54">
        <f>sum(F79:G87)</f>
        <v>58.15</v>
      </c>
      <c r="I87" s="52"/>
      <c r="J87" s="52"/>
      <c r="K87" s="52"/>
      <c r="L87" s="52"/>
      <c r="M87" s="52"/>
      <c r="N87" s="52"/>
      <c r="O87" s="52"/>
      <c r="P87" s="52"/>
      <c r="Q87" s="52"/>
      <c r="R87" s="52"/>
      <c r="S87" s="52"/>
      <c r="T87" s="52"/>
      <c r="U87" s="52"/>
      <c r="V87" s="52"/>
      <c r="W87" s="52"/>
      <c r="X87" s="52"/>
      <c r="Y87" s="52"/>
      <c r="Z87" s="52"/>
      <c r="AA87" s="52"/>
      <c r="AB87" s="52"/>
      <c r="AC87" s="52"/>
    </row>
    <row r="88">
      <c r="A88" s="48">
        <v>43979.0</v>
      </c>
      <c r="B88" s="63" t="s">
        <v>4488</v>
      </c>
      <c r="C88" s="63" t="s">
        <v>46</v>
      </c>
      <c r="D88" s="49">
        <v>1.0</v>
      </c>
      <c r="E88" s="50">
        <v>2.09</v>
      </c>
      <c r="F88" s="54">
        <f t="shared" ref="F88:F101" si="10">MULTIPLY(D88, E88)</f>
        <v>2.09</v>
      </c>
      <c r="G88" s="53"/>
      <c r="H88" s="52"/>
      <c r="I88" s="52"/>
      <c r="J88" s="52"/>
      <c r="K88" s="52"/>
      <c r="L88" s="52"/>
      <c r="M88" s="52"/>
      <c r="N88" s="52"/>
      <c r="O88" s="52"/>
      <c r="P88" s="52"/>
      <c r="Q88" s="52"/>
      <c r="R88" s="52"/>
      <c r="S88" s="52"/>
      <c r="T88" s="52"/>
      <c r="U88" s="52"/>
      <c r="V88" s="52"/>
      <c r="W88" s="52"/>
      <c r="X88" s="52"/>
      <c r="Y88" s="52"/>
      <c r="Z88" s="52"/>
      <c r="AA88" s="52"/>
      <c r="AB88" s="52"/>
      <c r="AC88" s="52"/>
    </row>
    <row r="89">
      <c r="A89" s="52"/>
      <c r="B89" s="63" t="s">
        <v>4547</v>
      </c>
      <c r="C89" s="63" t="s">
        <v>4548</v>
      </c>
      <c r="D89" s="49">
        <v>1.0</v>
      </c>
      <c r="E89" s="50">
        <v>1.45</v>
      </c>
      <c r="F89" s="54">
        <f t="shared" si="10"/>
        <v>1.45</v>
      </c>
      <c r="G89" s="53"/>
      <c r="H89" s="52"/>
      <c r="I89" s="52"/>
      <c r="J89" s="52"/>
      <c r="K89" s="52"/>
      <c r="L89" s="52"/>
      <c r="M89" s="52"/>
      <c r="N89" s="52"/>
      <c r="O89" s="52"/>
      <c r="P89" s="52"/>
      <c r="Q89" s="52"/>
      <c r="R89" s="52"/>
      <c r="S89" s="52"/>
      <c r="T89" s="52"/>
      <c r="U89" s="52"/>
      <c r="V89" s="52"/>
      <c r="W89" s="52"/>
      <c r="X89" s="52"/>
      <c r="Y89" s="52"/>
      <c r="Z89" s="52"/>
      <c r="AA89" s="52"/>
      <c r="AB89" s="52"/>
      <c r="AC89" s="52"/>
    </row>
    <row r="90">
      <c r="A90" s="52"/>
      <c r="B90" s="63" t="s">
        <v>4549</v>
      </c>
      <c r="C90" s="63" t="s">
        <v>4550</v>
      </c>
      <c r="D90" s="49">
        <v>2.0</v>
      </c>
      <c r="E90" s="50">
        <v>3.55</v>
      </c>
      <c r="F90" s="54">
        <f t="shared" si="10"/>
        <v>7.1</v>
      </c>
      <c r="G90" s="53"/>
      <c r="H90" s="52"/>
      <c r="I90" s="52"/>
      <c r="J90" s="52"/>
      <c r="K90" s="52"/>
      <c r="L90" s="52"/>
      <c r="M90" s="52"/>
      <c r="N90" s="52"/>
      <c r="O90" s="52"/>
      <c r="P90" s="52"/>
      <c r="Q90" s="52"/>
      <c r="R90" s="52"/>
      <c r="S90" s="52"/>
      <c r="T90" s="52"/>
      <c r="U90" s="52"/>
      <c r="V90" s="52"/>
      <c r="W90" s="52"/>
      <c r="X90" s="52"/>
      <c r="Y90" s="52"/>
      <c r="Z90" s="52"/>
      <c r="AA90" s="52"/>
      <c r="AB90" s="52"/>
      <c r="AC90" s="52"/>
    </row>
    <row r="91">
      <c r="A91" s="52"/>
      <c r="B91" s="63" t="s">
        <v>4551</v>
      </c>
      <c r="C91" s="63" t="s">
        <v>4552</v>
      </c>
      <c r="D91" s="49">
        <v>2.0</v>
      </c>
      <c r="E91" s="50">
        <v>1.65</v>
      </c>
      <c r="F91" s="54">
        <f t="shared" si="10"/>
        <v>3.3</v>
      </c>
      <c r="G91" s="53"/>
      <c r="H91" s="52"/>
      <c r="I91" s="52"/>
      <c r="J91" s="52"/>
      <c r="K91" s="52"/>
      <c r="L91" s="52"/>
      <c r="M91" s="52"/>
      <c r="N91" s="52"/>
      <c r="O91" s="52"/>
      <c r="P91" s="52"/>
      <c r="Q91" s="52"/>
      <c r="R91" s="52"/>
      <c r="S91" s="52"/>
      <c r="T91" s="52"/>
      <c r="U91" s="52"/>
      <c r="V91" s="52"/>
      <c r="W91" s="52"/>
      <c r="X91" s="52"/>
      <c r="Y91" s="52"/>
      <c r="Z91" s="52"/>
      <c r="AA91" s="52"/>
      <c r="AB91" s="52"/>
      <c r="AC91" s="52"/>
    </row>
    <row r="92">
      <c r="A92" s="52"/>
      <c r="B92" s="63" t="s">
        <v>4553</v>
      </c>
      <c r="C92" s="63" t="s">
        <v>4554</v>
      </c>
      <c r="D92" s="49">
        <v>3.0</v>
      </c>
      <c r="E92" s="50">
        <v>1.99</v>
      </c>
      <c r="F92" s="54">
        <f t="shared" si="10"/>
        <v>5.97</v>
      </c>
      <c r="G92" s="53"/>
      <c r="H92" s="52"/>
      <c r="I92" s="52"/>
      <c r="J92" s="52"/>
      <c r="K92" s="52"/>
      <c r="L92" s="52"/>
      <c r="M92" s="52"/>
      <c r="N92" s="52"/>
      <c r="O92" s="52"/>
      <c r="P92" s="52"/>
      <c r="Q92" s="52"/>
      <c r="R92" s="52"/>
      <c r="S92" s="52"/>
      <c r="T92" s="52"/>
      <c r="U92" s="52"/>
      <c r="V92" s="52"/>
      <c r="W92" s="52"/>
      <c r="X92" s="52"/>
      <c r="Y92" s="52"/>
      <c r="Z92" s="52"/>
      <c r="AA92" s="52"/>
      <c r="AB92" s="52"/>
      <c r="AC92" s="52"/>
    </row>
    <row r="93">
      <c r="A93" s="52"/>
      <c r="B93" s="63" t="s">
        <v>4555</v>
      </c>
      <c r="C93" s="63" t="s">
        <v>4556</v>
      </c>
      <c r="D93" s="49">
        <v>1.0</v>
      </c>
      <c r="E93" s="50">
        <v>2.39</v>
      </c>
      <c r="F93" s="54">
        <f t="shared" si="10"/>
        <v>2.39</v>
      </c>
      <c r="G93" s="53"/>
      <c r="H93" s="52"/>
      <c r="I93" s="52"/>
      <c r="J93" s="52"/>
      <c r="K93" s="52"/>
      <c r="L93" s="52"/>
      <c r="M93" s="52"/>
      <c r="N93" s="52"/>
      <c r="O93" s="52"/>
      <c r="P93" s="52"/>
      <c r="Q93" s="52"/>
      <c r="R93" s="52"/>
      <c r="S93" s="52"/>
      <c r="T93" s="52"/>
      <c r="U93" s="52"/>
      <c r="V93" s="52"/>
      <c r="W93" s="52"/>
      <c r="X93" s="52"/>
      <c r="Y93" s="52"/>
      <c r="Z93" s="52"/>
      <c r="AA93" s="52"/>
      <c r="AB93" s="52"/>
      <c r="AC93" s="52"/>
    </row>
    <row r="94">
      <c r="A94" s="52"/>
      <c r="B94" s="63" t="s">
        <v>4557</v>
      </c>
      <c r="C94" s="63" t="s">
        <v>46</v>
      </c>
      <c r="D94" s="49">
        <v>2.0</v>
      </c>
      <c r="E94" s="50">
        <v>3.19</v>
      </c>
      <c r="F94" s="54">
        <f t="shared" si="10"/>
        <v>6.38</v>
      </c>
      <c r="G94" s="53"/>
      <c r="H94" s="52"/>
      <c r="I94" s="52"/>
      <c r="J94" s="52"/>
      <c r="K94" s="52"/>
      <c r="L94" s="52"/>
      <c r="M94" s="52"/>
      <c r="N94" s="52"/>
      <c r="O94" s="52"/>
      <c r="P94" s="52"/>
      <c r="Q94" s="52"/>
      <c r="R94" s="52"/>
      <c r="S94" s="52"/>
      <c r="T94" s="52"/>
      <c r="U94" s="52"/>
      <c r="V94" s="52"/>
      <c r="W94" s="52"/>
      <c r="X94" s="52"/>
      <c r="Y94" s="52"/>
      <c r="Z94" s="52"/>
      <c r="AA94" s="52"/>
      <c r="AB94" s="52"/>
      <c r="AC94" s="52"/>
    </row>
    <row r="95">
      <c r="A95" s="52"/>
      <c r="B95" s="63" t="s">
        <v>4558</v>
      </c>
      <c r="C95" s="63" t="s">
        <v>4541</v>
      </c>
      <c r="D95" s="49">
        <v>3.0</v>
      </c>
      <c r="E95" s="50">
        <v>2.09</v>
      </c>
      <c r="F95" s="54">
        <f t="shared" si="10"/>
        <v>6.27</v>
      </c>
      <c r="G95" s="53"/>
      <c r="H95" s="52"/>
      <c r="I95" s="52"/>
      <c r="J95" s="52"/>
      <c r="K95" s="52"/>
      <c r="L95" s="52"/>
      <c r="M95" s="52"/>
      <c r="N95" s="52"/>
      <c r="O95" s="52"/>
      <c r="P95" s="52"/>
      <c r="Q95" s="52"/>
      <c r="R95" s="52"/>
      <c r="S95" s="52"/>
      <c r="T95" s="52"/>
      <c r="U95" s="52"/>
      <c r="V95" s="52"/>
      <c r="W95" s="52"/>
      <c r="X95" s="52"/>
      <c r="Y95" s="52"/>
      <c r="Z95" s="52"/>
      <c r="AA95" s="52"/>
      <c r="AB95" s="52"/>
      <c r="AC95" s="52"/>
    </row>
    <row r="96">
      <c r="A96" s="52"/>
      <c r="B96" s="63" t="s">
        <v>4559</v>
      </c>
      <c r="C96" s="63" t="s">
        <v>226</v>
      </c>
      <c r="D96" s="49">
        <v>2.65</v>
      </c>
      <c r="E96" s="50">
        <v>0.37</v>
      </c>
      <c r="F96" s="54">
        <f t="shared" si="10"/>
        <v>0.9805</v>
      </c>
      <c r="G96" s="53"/>
      <c r="H96" s="52"/>
      <c r="I96" s="52"/>
      <c r="J96" s="52"/>
      <c r="K96" s="52"/>
      <c r="L96" s="52"/>
      <c r="M96" s="52"/>
      <c r="N96" s="52"/>
      <c r="O96" s="52"/>
      <c r="P96" s="52"/>
      <c r="Q96" s="52"/>
      <c r="R96" s="52"/>
      <c r="S96" s="52"/>
      <c r="T96" s="52"/>
      <c r="U96" s="52"/>
      <c r="V96" s="52"/>
      <c r="W96" s="52"/>
      <c r="X96" s="52"/>
      <c r="Y96" s="52"/>
      <c r="Z96" s="52"/>
      <c r="AA96" s="52"/>
      <c r="AB96" s="52"/>
      <c r="AC96" s="52"/>
    </row>
    <row r="97">
      <c r="A97" s="52"/>
      <c r="B97" s="63" t="s">
        <v>4538</v>
      </c>
      <c r="C97" s="63" t="s">
        <v>4560</v>
      </c>
      <c r="D97" s="49">
        <v>1.0</v>
      </c>
      <c r="E97" s="50">
        <v>1.35</v>
      </c>
      <c r="F97" s="54">
        <f t="shared" si="10"/>
        <v>1.35</v>
      </c>
      <c r="G97" s="53"/>
      <c r="H97" s="52"/>
      <c r="I97" s="52"/>
      <c r="J97" s="52"/>
      <c r="K97" s="52"/>
      <c r="L97" s="52"/>
      <c r="M97" s="52"/>
      <c r="N97" s="52"/>
      <c r="O97" s="52"/>
      <c r="P97" s="52"/>
      <c r="Q97" s="52"/>
      <c r="R97" s="52"/>
      <c r="S97" s="52"/>
      <c r="T97" s="52"/>
      <c r="U97" s="52"/>
      <c r="V97" s="52"/>
      <c r="W97" s="52"/>
      <c r="X97" s="52"/>
      <c r="Y97" s="52"/>
      <c r="Z97" s="52"/>
      <c r="AA97" s="52"/>
      <c r="AB97" s="52"/>
      <c r="AC97" s="52"/>
    </row>
    <row r="98">
      <c r="A98" s="52"/>
      <c r="B98" s="63" t="s">
        <v>4561</v>
      </c>
      <c r="C98" s="63" t="s">
        <v>46</v>
      </c>
      <c r="D98" s="49">
        <v>1.0</v>
      </c>
      <c r="E98" s="50">
        <v>2.19</v>
      </c>
      <c r="F98" s="54">
        <f t="shared" si="10"/>
        <v>2.19</v>
      </c>
      <c r="G98" s="53"/>
      <c r="H98" s="52"/>
      <c r="I98" s="52"/>
      <c r="J98" s="52"/>
      <c r="K98" s="52"/>
      <c r="L98" s="52"/>
      <c r="M98" s="52"/>
      <c r="N98" s="52"/>
      <c r="O98" s="52"/>
      <c r="P98" s="52"/>
      <c r="Q98" s="52"/>
      <c r="R98" s="52"/>
      <c r="S98" s="52"/>
      <c r="T98" s="52"/>
      <c r="U98" s="52"/>
      <c r="V98" s="52"/>
      <c r="W98" s="52"/>
      <c r="X98" s="52"/>
      <c r="Y98" s="52"/>
      <c r="Z98" s="52"/>
      <c r="AA98" s="52"/>
      <c r="AB98" s="52"/>
      <c r="AC98" s="52"/>
    </row>
    <row r="99">
      <c r="A99" s="52"/>
      <c r="B99" s="63" t="s">
        <v>4562</v>
      </c>
      <c r="C99" s="63" t="s">
        <v>46</v>
      </c>
      <c r="D99" s="49">
        <v>4.0</v>
      </c>
      <c r="E99" s="50">
        <v>1.69</v>
      </c>
      <c r="F99" s="54">
        <f t="shared" si="10"/>
        <v>6.76</v>
      </c>
      <c r="G99" s="53"/>
      <c r="H99" s="54">
        <f>sum(F88:G99)</f>
        <v>46.2305</v>
      </c>
      <c r="I99" s="52"/>
      <c r="J99" s="52"/>
      <c r="K99" s="52"/>
      <c r="L99" s="52"/>
      <c r="M99" s="52"/>
      <c r="N99" s="52"/>
      <c r="O99" s="52"/>
      <c r="P99" s="52"/>
      <c r="Q99" s="52"/>
      <c r="R99" s="52"/>
      <c r="S99" s="52"/>
      <c r="T99" s="52"/>
      <c r="U99" s="52"/>
      <c r="V99" s="52"/>
      <c r="W99" s="52"/>
      <c r="X99" s="52"/>
      <c r="Y99" s="52"/>
      <c r="Z99" s="52"/>
      <c r="AA99" s="52"/>
      <c r="AB99" s="52"/>
      <c r="AC99" s="52"/>
    </row>
    <row r="100">
      <c r="A100" s="48">
        <v>43980.0</v>
      </c>
      <c r="B100" s="63" t="s">
        <v>4563</v>
      </c>
      <c r="C100" s="63" t="s">
        <v>46</v>
      </c>
      <c r="D100" s="49">
        <v>6.0</v>
      </c>
      <c r="E100" s="50">
        <v>4.95</v>
      </c>
      <c r="F100" s="54">
        <f t="shared" si="10"/>
        <v>29.7</v>
      </c>
      <c r="G100" s="53"/>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63" t="s">
        <v>4515</v>
      </c>
      <c r="C101" s="63" t="s">
        <v>4541</v>
      </c>
      <c r="D101" s="49">
        <v>1.0</v>
      </c>
      <c r="E101" s="50">
        <v>3.95</v>
      </c>
      <c r="F101" s="54">
        <f t="shared" si="10"/>
        <v>3.95</v>
      </c>
      <c r="G101" s="53"/>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63" t="s">
        <v>4564</v>
      </c>
      <c r="C102" s="63" t="s">
        <v>4565</v>
      </c>
      <c r="D102" s="49">
        <v>15.0</v>
      </c>
      <c r="E102" s="50">
        <v>1.65</v>
      </c>
      <c r="F102" s="54">
        <f>multiply(E102, 9)</f>
        <v>14.85</v>
      </c>
      <c r="G102" s="57">
        <f>multiply(E102, 6)</f>
        <v>9.9</v>
      </c>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63" t="s">
        <v>4566</v>
      </c>
      <c r="C103" s="63" t="s">
        <v>4567</v>
      </c>
      <c r="D103" s="49">
        <v>40.0</v>
      </c>
      <c r="E103" s="50">
        <v>0.95</v>
      </c>
      <c r="F103" s="52"/>
      <c r="G103" s="57">
        <f>multiply(D103, E103)</f>
        <v>38</v>
      </c>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63" t="s">
        <v>4568</v>
      </c>
      <c r="C104" s="79"/>
      <c r="D104" s="49">
        <v>17.0</v>
      </c>
      <c r="E104" s="52"/>
      <c r="F104" s="52"/>
      <c r="G104" s="53"/>
      <c r="H104" s="54">
        <f>sum(F100:G104)</f>
        <v>96.4</v>
      </c>
      <c r="I104" s="52"/>
      <c r="J104" s="52"/>
      <c r="K104" s="52"/>
      <c r="L104" s="52"/>
      <c r="M104" s="52"/>
      <c r="N104" s="52"/>
      <c r="O104" s="52"/>
      <c r="P104" s="52"/>
      <c r="Q104" s="52"/>
      <c r="R104" s="52"/>
      <c r="S104" s="52"/>
      <c r="T104" s="52"/>
      <c r="U104" s="52"/>
      <c r="V104" s="52"/>
      <c r="W104" s="52"/>
      <c r="X104" s="52"/>
      <c r="Y104" s="52"/>
      <c r="Z104" s="52"/>
      <c r="AA104" s="52"/>
      <c r="AB104" s="52"/>
      <c r="AC104" s="52"/>
    </row>
    <row r="105">
      <c r="A105" s="58">
        <v>43981.0</v>
      </c>
      <c r="B105" s="63" t="s">
        <v>4569</v>
      </c>
      <c r="C105" s="79"/>
      <c r="D105" s="49">
        <v>4.0</v>
      </c>
      <c r="E105" s="50">
        <v>0.89</v>
      </c>
      <c r="F105" s="54">
        <f t="shared" ref="F105:F112" si="11">MULTIPLY(D105, E105)</f>
        <v>3.56</v>
      </c>
      <c r="G105" s="53"/>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63" t="s">
        <v>4570</v>
      </c>
      <c r="C106" s="63" t="s">
        <v>4571</v>
      </c>
      <c r="D106" s="49">
        <v>9.0</v>
      </c>
      <c r="E106" s="50">
        <v>4.39</v>
      </c>
      <c r="F106" s="54">
        <f t="shared" si="11"/>
        <v>39.51</v>
      </c>
      <c r="G106" s="53"/>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63" t="s">
        <v>4572</v>
      </c>
      <c r="C107" s="63" t="s">
        <v>46</v>
      </c>
      <c r="D107" s="49">
        <v>1.0</v>
      </c>
      <c r="E107" s="50">
        <v>2.99</v>
      </c>
      <c r="F107" s="54">
        <f t="shared" si="11"/>
        <v>2.99</v>
      </c>
      <c r="G107" s="53"/>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63" t="s">
        <v>4573</v>
      </c>
      <c r="C108" s="63" t="s">
        <v>46</v>
      </c>
      <c r="D108" s="49">
        <v>8.0</v>
      </c>
      <c r="E108" s="50">
        <v>2.43</v>
      </c>
      <c r="F108" s="54">
        <f t="shared" si="11"/>
        <v>19.44</v>
      </c>
      <c r="G108" s="53"/>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63" t="s">
        <v>4574</v>
      </c>
      <c r="C109" s="79"/>
      <c r="D109" s="49">
        <v>1.0</v>
      </c>
      <c r="E109" s="50">
        <v>3.55</v>
      </c>
      <c r="F109" s="54">
        <f t="shared" si="11"/>
        <v>3.55</v>
      </c>
      <c r="G109" s="53"/>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63" t="s">
        <v>4575</v>
      </c>
      <c r="C110" s="63" t="s">
        <v>4576</v>
      </c>
      <c r="D110" s="49">
        <v>2.0</v>
      </c>
      <c r="E110" s="50">
        <v>3.65</v>
      </c>
      <c r="F110" s="54">
        <f t="shared" si="11"/>
        <v>7.3</v>
      </c>
      <c r="G110" s="53"/>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63" t="s">
        <v>4577</v>
      </c>
      <c r="C111" s="63" t="s">
        <v>46</v>
      </c>
      <c r="D111" s="49">
        <v>1.0</v>
      </c>
      <c r="E111" s="50">
        <v>4.09</v>
      </c>
      <c r="F111" s="54">
        <f t="shared" si="11"/>
        <v>4.09</v>
      </c>
      <c r="G111" s="53"/>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63" t="s">
        <v>4578</v>
      </c>
      <c r="C112" s="79"/>
      <c r="D112" s="49">
        <v>1.0</v>
      </c>
      <c r="E112" s="50">
        <v>6.5</v>
      </c>
      <c r="F112" s="54">
        <f t="shared" si="11"/>
        <v>6.5</v>
      </c>
      <c r="G112" s="53"/>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63" t="s">
        <v>4579</v>
      </c>
      <c r="C113" s="63" t="s">
        <v>415</v>
      </c>
      <c r="D113" s="49">
        <v>4.0</v>
      </c>
      <c r="E113" s="50">
        <v>2.75</v>
      </c>
      <c r="F113" s="54">
        <f>multiply(E113, 2)</f>
        <v>5.5</v>
      </c>
      <c r="G113" s="57">
        <f>multiply(E113, 2)</f>
        <v>5.5</v>
      </c>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63" t="s">
        <v>4580</v>
      </c>
      <c r="C114" s="79"/>
      <c r="D114" s="49">
        <v>2.0</v>
      </c>
      <c r="E114" s="50">
        <v>2.15</v>
      </c>
      <c r="F114" s="54">
        <f>multiply(E114, 1)</f>
        <v>2.15</v>
      </c>
      <c r="G114" s="57">
        <f>multiply(E114, 1)</f>
        <v>2.15</v>
      </c>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63" t="s">
        <v>4581</v>
      </c>
      <c r="C115" s="63" t="s">
        <v>4582</v>
      </c>
      <c r="D115" s="49">
        <v>8.0</v>
      </c>
      <c r="E115" s="50">
        <v>2.49</v>
      </c>
      <c r="F115" s="52"/>
      <c r="G115" s="57">
        <f>multiply(D115, E115)</f>
        <v>19.92</v>
      </c>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63" t="s">
        <v>4583</v>
      </c>
      <c r="C116" s="79"/>
      <c r="D116" s="49">
        <v>1.0</v>
      </c>
      <c r="E116" s="50">
        <v>4.38</v>
      </c>
      <c r="F116" s="54">
        <f>MULTIPLY(D116, E116)</f>
        <v>4.38</v>
      </c>
      <c r="G116" s="53"/>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8"/>
      <c r="B117" s="63" t="s">
        <v>4584</v>
      </c>
      <c r="C117" s="63" t="s">
        <v>4585</v>
      </c>
      <c r="D117" s="49">
        <v>1.0</v>
      </c>
      <c r="E117" s="50">
        <v>3.25</v>
      </c>
      <c r="F117" s="52"/>
      <c r="G117" s="57">
        <f>multiply(D117, E117)</f>
        <v>3.25</v>
      </c>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8"/>
      <c r="B118" s="63" t="s">
        <v>4471</v>
      </c>
      <c r="C118" s="63" t="s">
        <v>46</v>
      </c>
      <c r="D118" s="49">
        <v>1.0</v>
      </c>
      <c r="E118" s="50">
        <v>4.79</v>
      </c>
      <c r="F118" s="52"/>
      <c r="G118" s="53"/>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8"/>
      <c r="B119" s="63" t="s">
        <v>4586</v>
      </c>
      <c r="C119" s="63" t="s">
        <v>46</v>
      </c>
      <c r="D119" s="49">
        <v>1.0</v>
      </c>
      <c r="E119" s="50">
        <v>2.45</v>
      </c>
      <c r="F119" s="52"/>
      <c r="G119" s="53"/>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8"/>
      <c r="B120" s="63" t="s">
        <v>4587</v>
      </c>
      <c r="C120" s="63" t="s">
        <v>4588</v>
      </c>
      <c r="D120" s="49">
        <v>1.0</v>
      </c>
      <c r="E120" s="50">
        <v>6.49</v>
      </c>
      <c r="F120" s="52"/>
      <c r="G120" s="53"/>
      <c r="H120" s="54">
        <f>sum(F105:G120)</f>
        <v>129.79</v>
      </c>
      <c r="I120" s="52"/>
      <c r="J120" s="52"/>
      <c r="K120" s="52"/>
      <c r="L120" s="52"/>
      <c r="M120" s="52"/>
      <c r="N120" s="52"/>
      <c r="O120" s="52"/>
      <c r="P120" s="52"/>
      <c r="Q120" s="52"/>
      <c r="R120" s="52"/>
      <c r="S120" s="52"/>
      <c r="T120" s="52"/>
      <c r="U120" s="52"/>
      <c r="V120" s="52"/>
      <c r="W120" s="52"/>
      <c r="X120" s="52"/>
      <c r="Y120" s="52"/>
      <c r="Z120" s="52"/>
      <c r="AA120" s="52"/>
      <c r="AB120" s="52"/>
      <c r="AC120" s="52"/>
    </row>
    <row r="121">
      <c r="A121" s="58">
        <v>43982.0</v>
      </c>
      <c r="B121" s="63" t="s">
        <v>4589</v>
      </c>
      <c r="C121" s="63" t="s">
        <v>4590</v>
      </c>
      <c r="D121" s="49">
        <v>2.0</v>
      </c>
      <c r="E121" s="50">
        <v>3.85</v>
      </c>
      <c r="F121" s="54">
        <f t="shared" ref="F121:F137" si="12">MULTIPLY(D121, E121)</f>
        <v>7.7</v>
      </c>
      <c r="G121" s="53"/>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63" t="s">
        <v>4498</v>
      </c>
      <c r="C122" s="63" t="s">
        <v>4590</v>
      </c>
      <c r="D122" s="49">
        <v>1.0</v>
      </c>
      <c r="E122" s="50">
        <v>3.85</v>
      </c>
      <c r="F122" s="54">
        <f t="shared" si="12"/>
        <v>3.85</v>
      </c>
      <c r="G122" s="53"/>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63" t="s">
        <v>4591</v>
      </c>
      <c r="C123" s="63" t="s">
        <v>4592</v>
      </c>
      <c r="D123" s="49">
        <v>7.0</v>
      </c>
      <c r="E123" s="50">
        <v>4.09</v>
      </c>
      <c r="F123" s="54">
        <f t="shared" si="12"/>
        <v>28.63</v>
      </c>
      <c r="G123" s="53"/>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63" t="s">
        <v>4593</v>
      </c>
      <c r="C124" s="63"/>
      <c r="D124" s="49"/>
      <c r="E124" s="50">
        <v>2.99</v>
      </c>
      <c r="F124" s="54">
        <f t="shared" si="12"/>
        <v>0</v>
      </c>
      <c r="G124" s="53"/>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63" t="s">
        <v>4594</v>
      </c>
      <c r="C125" s="63" t="s">
        <v>4595</v>
      </c>
      <c r="D125" s="49">
        <v>4.0</v>
      </c>
      <c r="E125" s="50">
        <v>2.45</v>
      </c>
      <c r="F125" s="54">
        <f t="shared" si="12"/>
        <v>9.8</v>
      </c>
      <c r="G125" s="53"/>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63" t="s">
        <v>4488</v>
      </c>
      <c r="C126" s="63" t="s">
        <v>46</v>
      </c>
      <c r="D126" s="49">
        <v>1.0</v>
      </c>
      <c r="E126" s="50">
        <v>1.65</v>
      </c>
      <c r="F126" s="54">
        <f t="shared" si="12"/>
        <v>1.65</v>
      </c>
      <c r="G126" s="53"/>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63" t="s">
        <v>4596</v>
      </c>
      <c r="C127" s="63" t="s">
        <v>46</v>
      </c>
      <c r="D127" s="49">
        <v>1.0</v>
      </c>
      <c r="E127" s="50">
        <v>2.43</v>
      </c>
      <c r="F127" s="54">
        <f t="shared" si="12"/>
        <v>2.43</v>
      </c>
      <c r="G127" s="53"/>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63" t="s">
        <v>4597</v>
      </c>
      <c r="C128" s="63" t="s">
        <v>4598</v>
      </c>
      <c r="D128" s="49">
        <v>1.0</v>
      </c>
      <c r="E128" s="50">
        <v>4.45</v>
      </c>
      <c r="F128" s="54">
        <f t="shared" si="12"/>
        <v>4.45</v>
      </c>
      <c r="G128" s="53"/>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63" t="s">
        <v>4599</v>
      </c>
      <c r="C129" s="63" t="s">
        <v>4600</v>
      </c>
      <c r="D129" s="49">
        <v>31.0</v>
      </c>
      <c r="E129" s="50">
        <v>0.55</v>
      </c>
      <c r="F129" s="54">
        <f t="shared" si="12"/>
        <v>17.05</v>
      </c>
      <c r="G129" s="53"/>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63" t="s">
        <v>4561</v>
      </c>
      <c r="C130" s="63" t="s">
        <v>4595</v>
      </c>
      <c r="D130" s="49">
        <v>1.0</v>
      </c>
      <c r="E130" s="50">
        <v>2.19</v>
      </c>
      <c r="F130" s="54">
        <f t="shared" si="12"/>
        <v>2.19</v>
      </c>
      <c r="G130" s="53"/>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63" t="s">
        <v>4538</v>
      </c>
      <c r="C131" s="63" t="s">
        <v>4595</v>
      </c>
      <c r="D131" s="49">
        <v>1.0</v>
      </c>
      <c r="E131" s="50">
        <v>1.35</v>
      </c>
      <c r="F131" s="54">
        <f t="shared" si="12"/>
        <v>1.35</v>
      </c>
      <c r="G131" s="53"/>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63" t="s">
        <v>4601</v>
      </c>
      <c r="C132" s="63" t="s">
        <v>4602</v>
      </c>
      <c r="D132" s="49">
        <v>1.0</v>
      </c>
      <c r="E132" s="50">
        <v>3.09</v>
      </c>
      <c r="F132" s="54">
        <f t="shared" si="12"/>
        <v>3.09</v>
      </c>
      <c r="G132" s="53"/>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63" t="s">
        <v>4583</v>
      </c>
      <c r="C133" s="63" t="s">
        <v>4603</v>
      </c>
      <c r="D133" s="49">
        <v>1.0</v>
      </c>
      <c r="E133" s="50">
        <v>4.38</v>
      </c>
      <c r="F133" s="54">
        <f t="shared" si="12"/>
        <v>4.38</v>
      </c>
      <c r="G133" s="53"/>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63" t="s">
        <v>4604</v>
      </c>
      <c r="C134" s="63" t="s">
        <v>4605</v>
      </c>
      <c r="D134" s="49">
        <v>1.0</v>
      </c>
      <c r="E134" s="50">
        <v>17.4</v>
      </c>
      <c r="F134" s="54">
        <f t="shared" si="12"/>
        <v>17.4</v>
      </c>
      <c r="G134" s="53"/>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63" t="s">
        <v>4606</v>
      </c>
      <c r="C135" s="63" t="s">
        <v>46</v>
      </c>
      <c r="D135" s="52"/>
      <c r="E135" s="52"/>
      <c r="F135" s="52">
        <f t="shared" si="12"/>
        <v>0</v>
      </c>
      <c r="G135" s="53"/>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63" t="s">
        <v>4607</v>
      </c>
      <c r="C136" s="63" t="s">
        <v>46</v>
      </c>
      <c r="D136" s="49">
        <v>1.0</v>
      </c>
      <c r="E136" s="50">
        <v>1.55</v>
      </c>
      <c r="F136" s="54">
        <f t="shared" si="12"/>
        <v>1.55</v>
      </c>
      <c r="G136" s="53"/>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63" t="s">
        <v>4608</v>
      </c>
      <c r="C137" s="63" t="s">
        <v>4609</v>
      </c>
      <c r="D137" s="49">
        <v>1.0</v>
      </c>
      <c r="E137" s="50">
        <v>3.65</v>
      </c>
      <c r="F137" s="54">
        <f t="shared" si="12"/>
        <v>3.65</v>
      </c>
      <c r="G137" s="53"/>
      <c r="H137" s="54">
        <f>sum(F121:G137)</f>
        <v>109.17</v>
      </c>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63" t="s">
        <v>4610</v>
      </c>
      <c r="C138" s="63" t="s">
        <v>4611</v>
      </c>
      <c r="D138" s="52"/>
      <c r="E138" s="52"/>
      <c r="F138" s="52"/>
      <c r="G138" s="53"/>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48">
        <v>43984.0</v>
      </c>
      <c r="B139" s="63" t="s">
        <v>4488</v>
      </c>
      <c r="C139" s="63" t="s">
        <v>46</v>
      </c>
      <c r="D139" s="49">
        <v>16.0</v>
      </c>
      <c r="E139" s="50">
        <v>1.65</v>
      </c>
      <c r="F139" s="54">
        <f t="shared" ref="F139:F150" si="13">MULTIPLY(D139, E139)</f>
        <v>26.4</v>
      </c>
      <c r="G139" s="53"/>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63" t="s">
        <v>4612</v>
      </c>
      <c r="C140" s="63" t="s">
        <v>4453</v>
      </c>
      <c r="D140" s="49">
        <v>17.0</v>
      </c>
      <c r="E140" s="50">
        <v>1.45</v>
      </c>
      <c r="F140" s="54">
        <f t="shared" si="13"/>
        <v>24.65</v>
      </c>
      <c r="G140" s="53"/>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63" t="s">
        <v>4613</v>
      </c>
      <c r="C141" s="63" t="s">
        <v>46</v>
      </c>
      <c r="D141" s="49">
        <v>1.0</v>
      </c>
      <c r="E141" s="50">
        <v>2.29</v>
      </c>
      <c r="F141" s="54">
        <f t="shared" si="13"/>
        <v>2.29</v>
      </c>
      <c r="G141" s="53"/>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63" t="s">
        <v>4614</v>
      </c>
      <c r="C142" s="63" t="s">
        <v>46</v>
      </c>
      <c r="D142" s="49">
        <v>2.0</v>
      </c>
      <c r="E142" s="50">
        <v>3.85</v>
      </c>
      <c r="F142" s="54">
        <f t="shared" si="13"/>
        <v>7.7</v>
      </c>
      <c r="G142" s="53"/>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63" t="s">
        <v>4615</v>
      </c>
      <c r="C143" s="63" t="s">
        <v>226</v>
      </c>
      <c r="D143" s="49">
        <v>3.0</v>
      </c>
      <c r="E143" s="50">
        <v>0.79</v>
      </c>
      <c r="F143" s="54">
        <f t="shared" si="13"/>
        <v>2.37</v>
      </c>
      <c r="G143" s="53"/>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63" t="s">
        <v>4616</v>
      </c>
      <c r="C144" s="63" t="s">
        <v>226</v>
      </c>
      <c r="D144" s="49">
        <v>1.0</v>
      </c>
      <c r="E144" s="50">
        <v>4.09</v>
      </c>
      <c r="F144" s="54">
        <f t="shared" si="13"/>
        <v>4.09</v>
      </c>
      <c r="G144" s="53"/>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63" t="s">
        <v>4617</v>
      </c>
      <c r="C145" s="63" t="s">
        <v>46</v>
      </c>
      <c r="D145" s="49">
        <v>2.0</v>
      </c>
      <c r="E145" s="50">
        <v>2.19</v>
      </c>
      <c r="F145" s="54">
        <f t="shared" si="13"/>
        <v>4.38</v>
      </c>
      <c r="G145" s="53"/>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63" t="s">
        <v>4534</v>
      </c>
      <c r="C146" s="63" t="s">
        <v>46</v>
      </c>
      <c r="D146" s="49">
        <v>2.0</v>
      </c>
      <c r="E146" s="50">
        <v>5.99</v>
      </c>
      <c r="F146" s="54">
        <f t="shared" si="13"/>
        <v>11.98</v>
      </c>
      <c r="G146" s="53"/>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63" t="s">
        <v>4618</v>
      </c>
      <c r="C147" s="63" t="s">
        <v>4619</v>
      </c>
      <c r="D147" s="49">
        <v>1.0</v>
      </c>
      <c r="E147" s="50">
        <v>4.29</v>
      </c>
      <c r="F147" s="54">
        <f t="shared" si="13"/>
        <v>4.29</v>
      </c>
      <c r="G147" s="53"/>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63" t="s">
        <v>4620</v>
      </c>
      <c r="C148" s="63" t="s">
        <v>46</v>
      </c>
      <c r="D148" s="49">
        <v>1.0</v>
      </c>
      <c r="E148" s="50">
        <v>1.49</v>
      </c>
      <c r="F148" s="54">
        <f t="shared" si="13"/>
        <v>1.49</v>
      </c>
      <c r="G148" s="53"/>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63" t="s">
        <v>4621</v>
      </c>
      <c r="C149" s="63" t="s">
        <v>46</v>
      </c>
      <c r="D149" s="49">
        <v>1.0</v>
      </c>
      <c r="E149" s="50">
        <v>2.75</v>
      </c>
      <c r="F149" s="54">
        <f t="shared" si="13"/>
        <v>2.75</v>
      </c>
      <c r="G149" s="53"/>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63" t="s">
        <v>4622</v>
      </c>
      <c r="C150" s="63" t="s">
        <v>46</v>
      </c>
      <c r="D150" s="49">
        <v>1.0</v>
      </c>
      <c r="E150" s="50">
        <v>1.99</v>
      </c>
      <c r="F150" s="54">
        <f t="shared" si="13"/>
        <v>1.99</v>
      </c>
      <c r="G150" s="53"/>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63" t="s">
        <v>4623</v>
      </c>
      <c r="C151" s="63" t="s">
        <v>4624</v>
      </c>
      <c r="D151" s="49">
        <v>1.0</v>
      </c>
      <c r="E151" s="52"/>
      <c r="F151" s="52"/>
      <c r="G151" s="53"/>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63" t="s">
        <v>4625</v>
      </c>
      <c r="C152" s="63" t="s">
        <v>46</v>
      </c>
      <c r="D152" s="49">
        <v>2.0</v>
      </c>
      <c r="E152" s="50">
        <v>2.19</v>
      </c>
      <c r="F152" s="52"/>
      <c r="G152" s="57">
        <f t="shared" ref="G152:G155" si="14">multiply(D152, E152)</f>
        <v>4.38</v>
      </c>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63" t="s">
        <v>4626</v>
      </c>
      <c r="C153" s="63" t="s">
        <v>4627</v>
      </c>
      <c r="D153" s="49">
        <v>2.0</v>
      </c>
      <c r="E153" s="50">
        <v>16.33</v>
      </c>
      <c r="F153" s="52"/>
      <c r="G153" s="57">
        <f t="shared" si="14"/>
        <v>32.66</v>
      </c>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63" t="s">
        <v>4628</v>
      </c>
      <c r="C154" s="63" t="s">
        <v>4629</v>
      </c>
      <c r="D154" s="49">
        <v>2.0</v>
      </c>
      <c r="E154" s="50">
        <v>7.14</v>
      </c>
      <c r="F154" s="52"/>
      <c r="G154" s="57">
        <f t="shared" si="14"/>
        <v>14.28</v>
      </c>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63" t="s">
        <v>4630</v>
      </c>
      <c r="C155" s="63" t="s">
        <v>4631</v>
      </c>
      <c r="D155" s="49">
        <v>2.0</v>
      </c>
      <c r="E155" s="50">
        <v>10.81</v>
      </c>
      <c r="F155" s="52"/>
      <c r="G155" s="57">
        <f t="shared" si="14"/>
        <v>21.62</v>
      </c>
      <c r="H155" s="54">
        <f>sum(F139:G155)</f>
        <v>167.32</v>
      </c>
      <c r="I155" s="52"/>
      <c r="J155" s="52"/>
      <c r="K155" s="52"/>
      <c r="L155" s="52"/>
      <c r="M155" s="52"/>
      <c r="N155" s="52"/>
      <c r="O155" s="52"/>
      <c r="P155" s="52"/>
      <c r="Q155" s="52"/>
      <c r="R155" s="52"/>
      <c r="S155" s="52"/>
      <c r="T155" s="52"/>
      <c r="U155" s="52"/>
      <c r="V155" s="52"/>
      <c r="W155" s="52"/>
      <c r="X155" s="52"/>
      <c r="Y155" s="52"/>
      <c r="Z155" s="52"/>
      <c r="AA155" s="52"/>
      <c r="AB155" s="52"/>
      <c r="AC155" s="52"/>
    </row>
    <row r="156">
      <c r="A156" s="48">
        <v>43995.0</v>
      </c>
      <c r="B156" s="63" t="s">
        <v>4596</v>
      </c>
      <c r="C156" s="63" t="s">
        <v>46</v>
      </c>
      <c r="D156" s="49">
        <v>16.0</v>
      </c>
      <c r="E156" s="50">
        <v>2.43</v>
      </c>
      <c r="F156" s="54">
        <f>MULTIPLY(D156, E156)</f>
        <v>38.88</v>
      </c>
      <c r="G156" s="53"/>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63" t="s">
        <v>4632</v>
      </c>
      <c r="C157" s="63" t="s">
        <v>4619</v>
      </c>
      <c r="D157" s="52"/>
      <c r="E157" s="52"/>
      <c r="F157" s="52"/>
      <c r="G157" s="53"/>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63" t="s">
        <v>4633</v>
      </c>
      <c r="C158" s="63" t="s">
        <v>46</v>
      </c>
      <c r="D158" s="49">
        <v>2.0</v>
      </c>
      <c r="E158" s="50">
        <v>4.09</v>
      </c>
      <c r="F158" s="52"/>
      <c r="G158" s="53"/>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63" t="s">
        <v>4634</v>
      </c>
      <c r="C159" s="63" t="s">
        <v>226</v>
      </c>
      <c r="D159" s="49">
        <v>5.0</v>
      </c>
      <c r="E159" s="50">
        <v>3.85</v>
      </c>
      <c r="F159" s="52"/>
      <c r="G159" s="57">
        <f t="shared" ref="G159:G160" si="15">multiply(D159, E159)</f>
        <v>19.25</v>
      </c>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63" t="s">
        <v>4635</v>
      </c>
      <c r="C160" s="63" t="s">
        <v>226</v>
      </c>
      <c r="D160" s="49">
        <v>2.0</v>
      </c>
      <c r="E160" s="50">
        <v>3.19</v>
      </c>
      <c r="F160" s="52"/>
      <c r="G160" s="57">
        <f t="shared" si="15"/>
        <v>6.38</v>
      </c>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63" t="s">
        <v>4488</v>
      </c>
      <c r="C161" s="63" t="s">
        <v>46</v>
      </c>
      <c r="D161" s="49">
        <v>1.0</v>
      </c>
      <c r="E161" s="50">
        <v>1.09</v>
      </c>
      <c r="F161" s="54">
        <f t="shared" ref="F161:F166" si="16">MULTIPLY(D161, E161)</f>
        <v>1.09</v>
      </c>
      <c r="G161" s="53"/>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63" t="s">
        <v>4636</v>
      </c>
      <c r="C162" s="63" t="s">
        <v>46</v>
      </c>
      <c r="D162" s="49">
        <v>1.0</v>
      </c>
      <c r="E162" s="50">
        <v>2.65</v>
      </c>
      <c r="F162" s="54">
        <f t="shared" si="16"/>
        <v>2.65</v>
      </c>
      <c r="G162" s="53"/>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63" t="s">
        <v>4637</v>
      </c>
      <c r="C163" s="63" t="s">
        <v>46</v>
      </c>
      <c r="D163" s="49">
        <v>1.0</v>
      </c>
      <c r="E163" s="50">
        <v>4.19</v>
      </c>
      <c r="F163" s="54">
        <f t="shared" si="16"/>
        <v>4.19</v>
      </c>
      <c r="G163" s="53"/>
      <c r="H163" s="54">
        <f>sum(F156:G163)</f>
        <v>72.44</v>
      </c>
      <c r="I163" s="52"/>
      <c r="J163" s="52"/>
      <c r="K163" s="52"/>
      <c r="L163" s="52"/>
      <c r="M163" s="52"/>
      <c r="N163" s="52"/>
      <c r="O163" s="52"/>
      <c r="P163" s="52"/>
      <c r="Q163" s="52"/>
      <c r="R163" s="52"/>
      <c r="S163" s="52"/>
      <c r="T163" s="52"/>
      <c r="U163" s="52"/>
      <c r="V163" s="52"/>
      <c r="W163" s="52"/>
      <c r="X163" s="52"/>
      <c r="Y163" s="52"/>
      <c r="Z163" s="52"/>
      <c r="AA163" s="52"/>
      <c r="AB163" s="52"/>
      <c r="AC163" s="52"/>
    </row>
    <row r="164">
      <c r="A164" s="48">
        <v>43996.0</v>
      </c>
      <c r="B164" s="63" t="s">
        <v>4638</v>
      </c>
      <c r="C164" s="63" t="s">
        <v>4541</v>
      </c>
      <c r="D164" s="49">
        <v>1.0</v>
      </c>
      <c r="E164" s="50">
        <v>4.39</v>
      </c>
      <c r="F164" s="54">
        <f t="shared" si="16"/>
        <v>4.39</v>
      </c>
      <c r="G164" s="53"/>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63" t="s">
        <v>4639</v>
      </c>
      <c r="C165" s="63" t="s">
        <v>4541</v>
      </c>
      <c r="D165" s="49">
        <v>3.0</v>
      </c>
      <c r="E165" s="50">
        <v>6.59</v>
      </c>
      <c r="F165" s="54">
        <f t="shared" si="16"/>
        <v>19.77</v>
      </c>
      <c r="G165" s="53"/>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63" t="s">
        <v>4640</v>
      </c>
      <c r="C166" s="63" t="s">
        <v>4619</v>
      </c>
      <c r="D166" s="49">
        <v>1.0</v>
      </c>
      <c r="E166" s="50">
        <v>0.89</v>
      </c>
      <c r="F166" s="54">
        <f t="shared" si="16"/>
        <v>0.89</v>
      </c>
      <c r="G166" s="53"/>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63" t="s">
        <v>4641</v>
      </c>
      <c r="C167" s="63" t="s">
        <v>4642</v>
      </c>
      <c r="D167" s="49">
        <v>1.0</v>
      </c>
      <c r="E167" s="50">
        <v>1.55</v>
      </c>
      <c r="F167" s="52"/>
      <c r="G167" s="57">
        <f>multiply(D167, E167)</f>
        <v>1.55</v>
      </c>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63" t="s">
        <v>4643</v>
      </c>
      <c r="C168" s="63" t="s">
        <v>46</v>
      </c>
      <c r="D168" s="49">
        <v>2.0</v>
      </c>
      <c r="E168" s="50">
        <v>1.09</v>
      </c>
      <c r="F168" s="54">
        <f t="shared" ref="F168:F177" si="17">MULTIPLY(D168, E168)</f>
        <v>2.18</v>
      </c>
      <c r="G168" s="53"/>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63" t="s">
        <v>4644</v>
      </c>
      <c r="C169" s="63" t="s">
        <v>46</v>
      </c>
      <c r="D169" s="49">
        <v>1.0</v>
      </c>
      <c r="E169" s="50">
        <v>3.29</v>
      </c>
      <c r="F169" s="54">
        <f t="shared" si="17"/>
        <v>3.29</v>
      </c>
      <c r="G169" s="53"/>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63" t="s">
        <v>4645</v>
      </c>
      <c r="C170" s="63" t="s">
        <v>4619</v>
      </c>
      <c r="D170" s="49">
        <v>1.0</v>
      </c>
      <c r="E170" s="50">
        <v>2.69</v>
      </c>
      <c r="F170" s="54">
        <f t="shared" si="17"/>
        <v>2.69</v>
      </c>
      <c r="G170" s="53"/>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63" t="s">
        <v>4646</v>
      </c>
      <c r="C171" s="63" t="s">
        <v>4647</v>
      </c>
      <c r="D171" s="49">
        <v>2.0</v>
      </c>
      <c r="E171" s="50">
        <v>3.85</v>
      </c>
      <c r="F171" s="54">
        <f t="shared" si="17"/>
        <v>7.7</v>
      </c>
      <c r="G171" s="53"/>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63" t="s">
        <v>4498</v>
      </c>
      <c r="C172" s="63" t="s">
        <v>4648</v>
      </c>
      <c r="D172" s="49">
        <v>1.0</v>
      </c>
      <c r="E172" s="50">
        <v>3.85</v>
      </c>
      <c r="F172" s="54">
        <f t="shared" si="17"/>
        <v>3.85</v>
      </c>
      <c r="G172" s="53"/>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63" t="s">
        <v>4596</v>
      </c>
      <c r="C173" s="63" t="s">
        <v>46</v>
      </c>
      <c r="D173" s="49">
        <v>7.0</v>
      </c>
      <c r="E173" s="50">
        <v>2.43</v>
      </c>
      <c r="F173" s="54">
        <f t="shared" si="17"/>
        <v>17.01</v>
      </c>
      <c r="G173" s="53"/>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63" t="s">
        <v>4649</v>
      </c>
      <c r="C174" s="63" t="s">
        <v>4541</v>
      </c>
      <c r="D174" s="49">
        <v>1.0</v>
      </c>
      <c r="E174" s="50">
        <v>1.89</v>
      </c>
      <c r="F174" s="54">
        <f t="shared" si="17"/>
        <v>1.89</v>
      </c>
      <c r="G174" s="53"/>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63" t="s">
        <v>4650</v>
      </c>
      <c r="C175" s="63" t="s">
        <v>4541</v>
      </c>
      <c r="D175" s="49">
        <v>2.0</v>
      </c>
      <c r="E175" s="50">
        <v>4.39</v>
      </c>
      <c r="F175" s="54">
        <f t="shared" si="17"/>
        <v>8.78</v>
      </c>
      <c r="G175" s="53"/>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63" t="s">
        <v>4651</v>
      </c>
      <c r="C176" s="63" t="s">
        <v>4619</v>
      </c>
      <c r="D176" s="49">
        <v>3.0</v>
      </c>
      <c r="E176" s="50">
        <v>4.39</v>
      </c>
      <c r="F176" s="54">
        <f t="shared" si="17"/>
        <v>13.17</v>
      </c>
      <c r="G176" s="53"/>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63" t="s">
        <v>4652</v>
      </c>
      <c r="C177" s="63" t="s">
        <v>46</v>
      </c>
      <c r="D177" s="49">
        <v>1.0</v>
      </c>
      <c r="E177" s="50">
        <v>2.99</v>
      </c>
      <c r="F177" s="54">
        <f t="shared" si="17"/>
        <v>2.99</v>
      </c>
      <c r="G177" s="53"/>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63" t="s">
        <v>4452</v>
      </c>
      <c r="C178" s="63" t="s">
        <v>226</v>
      </c>
      <c r="D178" s="49">
        <v>200.0</v>
      </c>
      <c r="E178" s="50">
        <v>0.49</v>
      </c>
      <c r="F178" s="54">
        <f>multiply(80, E178)</f>
        <v>39.2</v>
      </c>
      <c r="G178" s="57">
        <f>multiply(120, E178)</f>
        <v>58.8</v>
      </c>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63" t="s">
        <v>4653</v>
      </c>
      <c r="C179" s="63" t="s">
        <v>46</v>
      </c>
      <c r="D179" s="49">
        <v>1.0</v>
      </c>
      <c r="E179" s="50">
        <v>3.25</v>
      </c>
      <c r="F179" s="54">
        <f t="shared" ref="F179:F180" si="18">MULTIPLY(D179, E179)</f>
        <v>3.25</v>
      </c>
      <c r="G179" s="53"/>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63" t="s">
        <v>4654</v>
      </c>
      <c r="C180" s="63" t="s">
        <v>4541</v>
      </c>
      <c r="D180" s="49">
        <v>1.0</v>
      </c>
      <c r="E180" s="50">
        <v>4.39</v>
      </c>
      <c r="F180" s="54">
        <f t="shared" si="18"/>
        <v>4.39</v>
      </c>
      <c r="G180" s="53"/>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63" t="s">
        <v>4655</v>
      </c>
      <c r="C181" s="63" t="s">
        <v>4656</v>
      </c>
      <c r="D181" s="49">
        <v>1.0</v>
      </c>
      <c r="E181" s="50">
        <v>3.19</v>
      </c>
      <c r="F181" s="52"/>
      <c r="G181" s="57">
        <f>multiply(D181, E181)</f>
        <v>3.19</v>
      </c>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63" t="s">
        <v>4505</v>
      </c>
      <c r="C182" s="63" t="s">
        <v>4657</v>
      </c>
      <c r="D182" s="49">
        <v>1.0</v>
      </c>
      <c r="E182" s="50">
        <v>2.45</v>
      </c>
      <c r="F182" s="54">
        <f>MULTIPLY(D182, E182)</f>
        <v>2.45</v>
      </c>
      <c r="G182" s="53"/>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63" t="s">
        <v>4658</v>
      </c>
      <c r="C183" s="63" t="s">
        <v>4541</v>
      </c>
      <c r="D183" s="49">
        <v>2.0</v>
      </c>
      <c r="E183" s="50">
        <v>17.63</v>
      </c>
      <c r="F183" s="52"/>
      <c r="G183" s="57">
        <f t="shared" ref="G183:G184" si="19">multiply(D183, E183)</f>
        <v>35.26</v>
      </c>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63" t="s">
        <v>4659</v>
      </c>
      <c r="C184" s="63" t="s">
        <v>4541</v>
      </c>
      <c r="D184" s="49">
        <v>1.0</v>
      </c>
      <c r="E184" s="50">
        <v>6.45</v>
      </c>
      <c r="F184" s="52"/>
      <c r="G184" s="57">
        <f t="shared" si="19"/>
        <v>6.45</v>
      </c>
      <c r="H184" s="54">
        <f>sum(F164:G184)</f>
        <v>243.14</v>
      </c>
      <c r="I184" s="52"/>
      <c r="J184" s="52"/>
      <c r="K184" s="52"/>
      <c r="L184" s="52"/>
      <c r="M184" s="52"/>
      <c r="N184" s="52"/>
      <c r="O184" s="52"/>
      <c r="P184" s="52"/>
      <c r="Q184" s="52"/>
      <c r="R184" s="52"/>
      <c r="S184" s="52"/>
      <c r="T184" s="52"/>
      <c r="U184" s="52"/>
      <c r="V184" s="52"/>
      <c r="W184" s="52"/>
      <c r="X184" s="52"/>
      <c r="Y184" s="52"/>
      <c r="Z184" s="52"/>
      <c r="AA184" s="52"/>
      <c r="AB184" s="52"/>
      <c r="AC184" s="52"/>
    </row>
    <row r="185">
      <c r="A185" s="48">
        <v>11137.0</v>
      </c>
      <c r="B185" s="63" t="s">
        <v>4660</v>
      </c>
      <c r="C185" s="63" t="s">
        <v>46</v>
      </c>
      <c r="D185" s="49">
        <v>1.0</v>
      </c>
      <c r="E185" s="50">
        <v>4.79</v>
      </c>
      <c r="F185" s="54">
        <f t="shared" ref="F185:F196" si="20">MULTIPLY(D185, E185)</f>
        <v>4.79</v>
      </c>
      <c r="G185" s="53"/>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63" t="s">
        <v>2471</v>
      </c>
      <c r="C186" s="63" t="s">
        <v>46</v>
      </c>
      <c r="D186" s="49">
        <v>1.0</v>
      </c>
      <c r="E186" s="50">
        <v>1.49</v>
      </c>
      <c r="F186" s="54">
        <f t="shared" si="20"/>
        <v>1.49</v>
      </c>
      <c r="G186" s="53"/>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63" t="s">
        <v>4488</v>
      </c>
      <c r="C187" s="63" t="s">
        <v>4661</v>
      </c>
      <c r="D187" s="49">
        <v>3.0</v>
      </c>
      <c r="E187" s="50">
        <v>1.65</v>
      </c>
      <c r="F187" s="54">
        <f t="shared" si="20"/>
        <v>4.95</v>
      </c>
      <c r="G187" s="53"/>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63" t="s">
        <v>4645</v>
      </c>
      <c r="C188" s="63" t="s">
        <v>4662</v>
      </c>
      <c r="D188" s="49">
        <v>1.0</v>
      </c>
      <c r="E188" s="50">
        <v>2.69</v>
      </c>
      <c r="F188" s="54">
        <f t="shared" si="20"/>
        <v>2.69</v>
      </c>
      <c r="G188" s="53"/>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63" t="s">
        <v>4663</v>
      </c>
      <c r="C189" s="63" t="s">
        <v>46</v>
      </c>
      <c r="D189" s="49">
        <v>1.0</v>
      </c>
      <c r="E189" s="50">
        <v>4.09</v>
      </c>
      <c r="F189" s="54">
        <f t="shared" si="20"/>
        <v>4.09</v>
      </c>
      <c r="G189" s="53"/>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63" t="s">
        <v>4664</v>
      </c>
      <c r="C190" s="63" t="s">
        <v>4662</v>
      </c>
      <c r="D190" s="49">
        <v>1.0</v>
      </c>
      <c r="E190" s="50">
        <v>3.29</v>
      </c>
      <c r="F190" s="54">
        <f t="shared" si="20"/>
        <v>3.29</v>
      </c>
      <c r="G190" s="53"/>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63" t="s">
        <v>4665</v>
      </c>
      <c r="C191" s="63" t="s">
        <v>46</v>
      </c>
      <c r="D191" s="49">
        <v>1.0</v>
      </c>
      <c r="E191" s="50">
        <v>3.19</v>
      </c>
      <c r="F191" s="54">
        <f t="shared" si="20"/>
        <v>3.19</v>
      </c>
      <c r="G191" s="53"/>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63" t="s">
        <v>277</v>
      </c>
      <c r="C192" s="63" t="s">
        <v>46</v>
      </c>
      <c r="D192" s="49">
        <v>1.0</v>
      </c>
      <c r="E192" s="50">
        <v>2.29</v>
      </c>
      <c r="F192" s="54">
        <f t="shared" si="20"/>
        <v>2.29</v>
      </c>
      <c r="G192" s="53"/>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63" t="s">
        <v>4596</v>
      </c>
      <c r="C193" s="63" t="s">
        <v>46</v>
      </c>
      <c r="D193" s="49">
        <v>2.0</v>
      </c>
      <c r="E193" s="50">
        <v>2.19</v>
      </c>
      <c r="F193" s="54">
        <f t="shared" si="20"/>
        <v>4.38</v>
      </c>
      <c r="G193" s="53"/>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63" t="s">
        <v>4461</v>
      </c>
      <c r="C194" s="63" t="s">
        <v>46</v>
      </c>
      <c r="D194" s="49">
        <v>1.0</v>
      </c>
      <c r="E194" s="50">
        <v>2.09</v>
      </c>
      <c r="F194" s="54">
        <f t="shared" si="20"/>
        <v>2.09</v>
      </c>
      <c r="G194" s="53"/>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63" t="s">
        <v>4666</v>
      </c>
      <c r="C195" s="63" t="s">
        <v>226</v>
      </c>
      <c r="D195" s="49">
        <v>1.0</v>
      </c>
      <c r="E195" s="50">
        <v>0.79</v>
      </c>
      <c r="F195" s="54">
        <f t="shared" si="20"/>
        <v>0.79</v>
      </c>
      <c r="G195" s="53"/>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63" t="s">
        <v>4667</v>
      </c>
      <c r="C196" s="63" t="s">
        <v>4541</v>
      </c>
      <c r="D196" s="49">
        <v>2.0</v>
      </c>
      <c r="E196" s="50">
        <v>2.95</v>
      </c>
      <c r="F196" s="54">
        <f t="shared" si="20"/>
        <v>5.9</v>
      </c>
      <c r="G196" s="53"/>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63" t="s">
        <v>4668</v>
      </c>
      <c r="C197" s="63" t="s">
        <v>4541</v>
      </c>
      <c r="D197" s="49">
        <v>1.0</v>
      </c>
      <c r="E197" s="52"/>
      <c r="F197" s="52"/>
      <c r="G197" s="53"/>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63" t="s">
        <v>4669</v>
      </c>
      <c r="C198" s="63" t="s">
        <v>4541</v>
      </c>
      <c r="D198" s="49">
        <v>2.0</v>
      </c>
      <c r="E198" s="52"/>
      <c r="F198" s="52"/>
      <c r="G198" s="53"/>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63" t="s">
        <v>4670</v>
      </c>
      <c r="C199" s="63" t="s">
        <v>4671</v>
      </c>
      <c r="D199" s="49">
        <v>1.0</v>
      </c>
      <c r="E199" s="50">
        <v>19.68</v>
      </c>
      <c r="F199" s="52"/>
      <c r="G199" s="57">
        <f>multiply(D199, E199)</f>
        <v>19.68</v>
      </c>
      <c r="H199" s="54">
        <f>sum(F185:G199)</f>
        <v>59.62</v>
      </c>
      <c r="I199" s="52"/>
      <c r="J199" s="52"/>
      <c r="K199" s="52"/>
      <c r="L199" s="52"/>
      <c r="M199" s="52"/>
      <c r="N199" s="52"/>
      <c r="O199" s="52"/>
      <c r="P199" s="52"/>
      <c r="Q199" s="52"/>
      <c r="R199" s="52"/>
      <c r="S199" s="52"/>
      <c r="T199" s="52"/>
      <c r="U199" s="52"/>
      <c r="V199" s="52"/>
      <c r="W199" s="52"/>
      <c r="X199" s="52"/>
      <c r="Y199" s="52"/>
      <c r="Z199" s="52"/>
      <c r="AA199" s="52"/>
      <c r="AB199" s="52"/>
      <c r="AC199" s="52"/>
    </row>
    <row r="200">
      <c r="A200" s="48">
        <v>44011.0</v>
      </c>
      <c r="B200" s="63" t="s">
        <v>4672</v>
      </c>
      <c r="C200" s="63" t="s">
        <v>4541</v>
      </c>
      <c r="D200" s="49">
        <v>22.0</v>
      </c>
      <c r="E200" s="50">
        <v>2.05</v>
      </c>
      <c r="F200" s="54">
        <f t="shared" ref="F200:F204" si="21">MULTIPLY(D200, E200)</f>
        <v>45.1</v>
      </c>
      <c r="G200" s="53"/>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63" t="s">
        <v>4673</v>
      </c>
      <c r="C201" s="63" t="s">
        <v>4674</v>
      </c>
      <c r="D201" s="49">
        <v>1.0</v>
      </c>
      <c r="E201" s="50">
        <v>99.99</v>
      </c>
      <c r="F201" s="54">
        <f t="shared" si="21"/>
        <v>99.99</v>
      </c>
      <c r="G201" s="53"/>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63" t="s">
        <v>4596</v>
      </c>
      <c r="C202" s="63" t="s">
        <v>46</v>
      </c>
      <c r="D202" s="49">
        <v>1.0</v>
      </c>
      <c r="E202" s="50">
        <v>2.19</v>
      </c>
      <c r="F202" s="54">
        <f t="shared" si="21"/>
        <v>2.19</v>
      </c>
      <c r="G202" s="53"/>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63" t="s">
        <v>4675</v>
      </c>
      <c r="C203" s="63" t="s">
        <v>46</v>
      </c>
      <c r="D203" s="49">
        <v>2.0</v>
      </c>
      <c r="E203" s="50">
        <v>3.29</v>
      </c>
      <c r="F203" s="54">
        <f t="shared" si="21"/>
        <v>6.58</v>
      </c>
      <c r="G203" s="53"/>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63" t="s">
        <v>4676</v>
      </c>
      <c r="C204" s="63" t="s">
        <v>46</v>
      </c>
      <c r="D204" s="49">
        <v>1.0</v>
      </c>
      <c r="E204" s="50">
        <v>3.29</v>
      </c>
      <c r="F204" s="54">
        <f t="shared" si="21"/>
        <v>3.29</v>
      </c>
      <c r="G204" s="53"/>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63" t="s">
        <v>4677</v>
      </c>
      <c r="C205" s="63" t="s">
        <v>1983</v>
      </c>
      <c r="D205" s="49">
        <v>1.0</v>
      </c>
      <c r="E205" s="52"/>
      <c r="F205" s="52"/>
      <c r="G205" s="53"/>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63" t="s">
        <v>4678</v>
      </c>
      <c r="C206" s="63" t="s">
        <v>226</v>
      </c>
      <c r="D206" s="49">
        <v>1.0</v>
      </c>
      <c r="E206" s="52"/>
      <c r="F206" s="52"/>
      <c r="G206" s="53"/>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63" t="s">
        <v>4679</v>
      </c>
      <c r="C207" s="63" t="s">
        <v>4680</v>
      </c>
      <c r="D207" s="49">
        <v>1.0</v>
      </c>
      <c r="E207" s="50">
        <v>4.39</v>
      </c>
      <c r="F207" s="54">
        <f t="shared" ref="F207:F209" si="22">MULTIPLY(D207, E207)</f>
        <v>4.39</v>
      </c>
      <c r="G207" s="53"/>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63" t="s">
        <v>4488</v>
      </c>
      <c r="C208" s="63" t="s">
        <v>46</v>
      </c>
      <c r="D208" s="49">
        <v>1.0</v>
      </c>
      <c r="E208" s="50">
        <v>1.65</v>
      </c>
      <c r="F208" s="54">
        <f t="shared" si="22"/>
        <v>1.65</v>
      </c>
      <c r="G208" s="53"/>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63" t="s">
        <v>4681</v>
      </c>
      <c r="C209" s="63" t="s">
        <v>46</v>
      </c>
      <c r="D209" s="49">
        <v>1.0</v>
      </c>
      <c r="E209" s="50">
        <v>0.95</v>
      </c>
      <c r="F209" s="54">
        <f t="shared" si="22"/>
        <v>0.95</v>
      </c>
      <c r="G209" s="53"/>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63" t="s">
        <v>4682</v>
      </c>
      <c r="C210" s="63" t="s">
        <v>46</v>
      </c>
      <c r="D210" s="49">
        <v>1.0</v>
      </c>
      <c r="E210" s="52"/>
      <c r="F210" s="52"/>
      <c r="G210" s="53"/>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63" t="s">
        <v>4683</v>
      </c>
      <c r="C211" s="63" t="s">
        <v>46</v>
      </c>
      <c r="D211" s="49">
        <v>1.0</v>
      </c>
      <c r="E211" s="52"/>
      <c r="F211" s="52"/>
      <c r="G211" s="53"/>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63" t="s">
        <v>4684</v>
      </c>
      <c r="C212" s="63" t="s">
        <v>46</v>
      </c>
      <c r="D212" s="49">
        <v>1.0</v>
      </c>
      <c r="E212" s="52"/>
      <c r="F212" s="52"/>
      <c r="G212" s="53"/>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63" t="s">
        <v>4685</v>
      </c>
      <c r="C213" s="63" t="s">
        <v>46</v>
      </c>
      <c r="D213" s="49">
        <v>1.0</v>
      </c>
      <c r="E213" s="52"/>
      <c r="F213" s="52"/>
      <c r="G213" s="53"/>
      <c r="H213" s="54">
        <f>sum(F200:G213)</f>
        <v>164.14</v>
      </c>
      <c r="I213" s="52"/>
      <c r="J213" s="52"/>
      <c r="K213" s="52"/>
      <c r="L213" s="52"/>
      <c r="M213" s="52"/>
      <c r="N213" s="52"/>
      <c r="O213" s="52"/>
      <c r="P213" s="52"/>
      <c r="Q213" s="52"/>
      <c r="R213" s="52"/>
      <c r="S213" s="52"/>
      <c r="T213" s="52"/>
      <c r="U213" s="52"/>
      <c r="V213" s="52"/>
      <c r="W213" s="52"/>
      <c r="X213" s="52"/>
      <c r="Y213" s="52"/>
      <c r="Z213" s="52"/>
      <c r="AA213" s="52"/>
      <c r="AB213" s="52"/>
      <c r="AC213" s="52"/>
    </row>
    <row r="214">
      <c r="A214" s="48">
        <v>44020.0</v>
      </c>
      <c r="B214" s="63" t="s">
        <v>4686</v>
      </c>
      <c r="C214" s="63" t="s">
        <v>3931</v>
      </c>
      <c r="D214" s="49">
        <v>3.0</v>
      </c>
      <c r="E214" s="50">
        <v>1.09</v>
      </c>
      <c r="F214" s="54">
        <f t="shared" ref="F214:F217" si="23">MULTIPLY(D214, E214)</f>
        <v>3.27</v>
      </c>
      <c r="G214" s="53"/>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48"/>
      <c r="B215" s="63" t="s">
        <v>4505</v>
      </c>
      <c r="C215" s="63" t="s">
        <v>4687</v>
      </c>
      <c r="D215" s="49">
        <v>1.0</v>
      </c>
      <c r="E215" s="50">
        <v>2.45</v>
      </c>
      <c r="F215" s="54">
        <f t="shared" si="23"/>
        <v>2.45</v>
      </c>
      <c r="G215" s="53"/>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48"/>
      <c r="B216" s="63" t="s">
        <v>4688</v>
      </c>
      <c r="C216" s="63" t="s">
        <v>4689</v>
      </c>
      <c r="D216" s="49">
        <v>4.0</v>
      </c>
      <c r="E216" s="50">
        <v>2.75</v>
      </c>
      <c r="F216" s="54">
        <f t="shared" si="23"/>
        <v>11</v>
      </c>
      <c r="G216" s="53"/>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48"/>
      <c r="B217" s="63" t="s">
        <v>4690</v>
      </c>
      <c r="C217" s="63" t="s">
        <v>46</v>
      </c>
      <c r="D217" s="49">
        <v>1.0</v>
      </c>
      <c r="E217" s="50">
        <v>3.65</v>
      </c>
      <c r="F217" s="54">
        <f t="shared" si="23"/>
        <v>3.65</v>
      </c>
      <c r="G217" s="53"/>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48"/>
      <c r="B218" s="63" t="s">
        <v>4691</v>
      </c>
      <c r="C218" s="63" t="s">
        <v>4541</v>
      </c>
      <c r="D218" s="49">
        <v>1.0</v>
      </c>
      <c r="E218" s="52"/>
      <c r="F218" s="52"/>
      <c r="G218" s="53"/>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48"/>
      <c r="B219" s="63" t="s">
        <v>4692</v>
      </c>
      <c r="C219" s="63" t="s">
        <v>4642</v>
      </c>
      <c r="D219" s="49">
        <v>1.0</v>
      </c>
      <c r="E219" s="50">
        <v>2.09</v>
      </c>
      <c r="F219" s="54">
        <f t="shared" ref="F219:F225" si="24">MULTIPLY(D219, E219)</f>
        <v>2.09</v>
      </c>
      <c r="G219" s="53"/>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48"/>
      <c r="B220" s="63" t="s">
        <v>4693</v>
      </c>
      <c r="C220" s="63" t="s">
        <v>46</v>
      </c>
      <c r="D220" s="49">
        <v>1.0</v>
      </c>
      <c r="E220" s="50">
        <v>2.55</v>
      </c>
      <c r="F220" s="54">
        <f t="shared" si="24"/>
        <v>2.55</v>
      </c>
      <c r="G220" s="53"/>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48"/>
      <c r="B221" s="63" t="s">
        <v>4694</v>
      </c>
      <c r="C221" s="63" t="s">
        <v>46</v>
      </c>
      <c r="D221" s="49">
        <v>1.0</v>
      </c>
      <c r="E221" s="50">
        <v>2.55</v>
      </c>
      <c r="F221" s="54">
        <f t="shared" si="24"/>
        <v>2.55</v>
      </c>
      <c r="G221" s="53"/>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48"/>
      <c r="B222" s="63" t="s">
        <v>4695</v>
      </c>
      <c r="C222" s="63" t="s">
        <v>4541</v>
      </c>
      <c r="D222" s="49">
        <v>1.0</v>
      </c>
      <c r="E222" s="50">
        <v>3.45</v>
      </c>
      <c r="F222" s="54">
        <f t="shared" si="24"/>
        <v>3.45</v>
      </c>
      <c r="G222" s="53"/>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48"/>
      <c r="B223" s="63" t="s">
        <v>4696</v>
      </c>
      <c r="C223" s="63" t="s">
        <v>4541</v>
      </c>
      <c r="D223" s="49">
        <v>1.0</v>
      </c>
      <c r="E223" s="50">
        <v>3.65</v>
      </c>
      <c r="F223" s="54">
        <f t="shared" si="24"/>
        <v>3.65</v>
      </c>
      <c r="G223" s="53"/>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48"/>
      <c r="B224" s="63" t="s">
        <v>4697</v>
      </c>
      <c r="C224" s="63" t="s">
        <v>46</v>
      </c>
      <c r="D224" s="49">
        <v>1.59</v>
      </c>
      <c r="E224" s="50">
        <v>0.37</v>
      </c>
      <c r="F224" s="54">
        <f t="shared" si="24"/>
        <v>0.5883</v>
      </c>
      <c r="G224" s="53"/>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48"/>
      <c r="B225" s="63" t="s">
        <v>4698</v>
      </c>
      <c r="C225" s="63" t="s">
        <v>4699</v>
      </c>
      <c r="D225" s="49">
        <v>1.0</v>
      </c>
      <c r="E225" s="50">
        <v>4.75</v>
      </c>
      <c r="F225" s="54">
        <f t="shared" si="24"/>
        <v>4.75</v>
      </c>
      <c r="G225" s="53"/>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48"/>
      <c r="B226" s="63" t="s">
        <v>4700</v>
      </c>
      <c r="C226" s="63" t="s">
        <v>3931</v>
      </c>
      <c r="D226" s="49">
        <v>1.0</v>
      </c>
      <c r="E226" s="52"/>
      <c r="F226" s="52"/>
      <c r="G226" s="53"/>
      <c r="H226" s="54">
        <f>sum(F214:G226)</f>
        <v>39.9983</v>
      </c>
      <c r="I226" s="52"/>
      <c r="J226" s="52"/>
      <c r="K226" s="52"/>
      <c r="L226" s="52"/>
      <c r="M226" s="52"/>
      <c r="N226" s="52"/>
      <c r="O226" s="52"/>
      <c r="P226" s="52"/>
      <c r="Q226" s="52"/>
      <c r="R226" s="52"/>
      <c r="S226" s="52"/>
      <c r="T226" s="52"/>
      <c r="U226" s="52"/>
      <c r="V226" s="52"/>
      <c r="W226" s="52"/>
      <c r="X226" s="52"/>
      <c r="Y226" s="52"/>
      <c r="Z226" s="52"/>
      <c r="AA226" s="52"/>
      <c r="AB226" s="52"/>
      <c r="AC226" s="52"/>
    </row>
    <row r="227">
      <c r="A227" s="48">
        <v>44021.0</v>
      </c>
      <c r="B227" s="63" t="s">
        <v>4701</v>
      </c>
      <c r="C227" s="63" t="s">
        <v>3931</v>
      </c>
      <c r="D227" s="49">
        <v>2.0</v>
      </c>
      <c r="E227" s="50">
        <v>2.19</v>
      </c>
      <c r="F227" s="54">
        <f t="shared" ref="F227:F231" si="25">MULTIPLY(D227, E227)</f>
        <v>4.38</v>
      </c>
      <c r="G227" s="53"/>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63" t="s">
        <v>4538</v>
      </c>
      <c r="C228" s="63" t="s">
        <v>4687</v>
      </c>
      <c r="D228" s="49">
        <v>1.0</v>
      </c>
      <c r="E228" s="50">
        <v>1.35</v>
      </c>
      <c r="F228" s="54">
        <f t="shared" si="25"/>
        <v>1.35</v>
      </c>
      <c r="G228" s="53"/>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63" t="s">
        <v>4702</v>
      </c>
      <c r="C229" s="63" t="s">
        <v>3931</v>
      </c>
      <c r="D229" s="49">
        <v>2.91</v>
      </c>
      <c r="E229" s="50">
        <v>0.37</v>
      </c>
      <c r="F229" s="54">
        <f t="shared" si="25"/>
        <v>1.0767</v>
      </c>
      <c r="G229" s="53"/>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63" t="s">
        <v>4703</v>
      </c>
      <c r="C230" s="63" t="s">
        <v>3931</v>
      </c>
      <c r="D230" s="49">
        <v>7.0</v>
      </c>
      <c r="E230" s="50">
        <v>2.55</v>
      </c>
      <c r="F230" s="54">
        <f t="shared" si="25"/>
        <v>17.85</v>
      </c>
      <c r="G230" s="53"/>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63" t="s">
        <v>4488</v>
      </c>
      <c r="C231" s="63" t="s">
        <v>3931</v>
      </c>
      <c r="D231" s="49">
        <v>1.0</v>
      </c>
      <c r="E231" s="50">
        <v>1.65</v>
      </c>
      <c r="F231" s="54">
        <f t="shared" si="25"/>
        <v>1.65</v>
      </c>
      <c r="G231" s="53"/>
      <c r="H231" s="54">
        <f>sum(F227:G231)</f>
        <v>26.3067</v>
      </c>
      <c r="I231" s="52"/>
      <c r="J231" s="52"/>
      <c r="K231" s="52"/>
      <c r="L231" s="52"/>
      <c r="M231" s="52"/>
      <c r="N231" s="52"/>
      <c r="O231" s="52"/>
      <c r="P231" s="52"/>
      <c r="Q231" s="52"/>
      <c r="R231" s="52"/>
      <c r="S231" s="52"/>
      <c r="T231" s="52"/>
      <c r="U231" s="52"/>
      <c r="V231" s="52"/>
      <c r="W231" s="52"/>
      <c r="X231" s="52"/>
      <c r="Y231" s="52"/>
      <c r="Z231" s="52"/>
      <c r="AA231" s="52"/>
      <c r="AB231" s="52"/>
      <c r="AC231" s="52"/>
    </row>
    <row r="232">
      <c r="A232" s="48">
        <v>44021.0</v>
      </c>
      <c r="B232" s="63" t="s">
        <v>4704</v>
      </c>
      <c r="C232" s="63" t="s">
        <v>4705</v>
      </c>
      <c r="D232" s="49">
        <v>85.0</v>
      </c>
      <c r="E232" s="50">
        <v>0.89</v>
      </c>
      <c r="F232" s="52"/>
      <c r="G232" s="57">
        <f>multiply(D232, E232)</f>
        <v>75.65</v>
      </c>
      <c r="H232" s="52" t="str">
        <f>F232</f>
        <v/>
      </c>
      <c r="I232" s="52"/>
      <c r="J232" s="52"/>
      <c r="K232" s="52"/>
      <c r="L232" s="52"/>
      <c r="M232" s="52"/>
      <c r="N232" s="52"/>
      <c r="O232" s="52"/>
      <c r="P232" s="52"/>
      <c r="Q232" s="52"/>
      <c r="R232" s="52"/>
      <c r="S232" s="52"/>
      <c r="T232" s="52"/>
      <c r="U232" s="52"/>
      <c r="V232" s="52"/>
      <c r="W232" s="52"/>
      <c r="X232" s="52"/>
      <c r="Y232" s="52"/>
      <c r="Z232" s="52"/>
      <c r="AA232" s="52"/>
      <c r="AB232" s="52"/>
      <c r="AC232" s="52"/>
    </row>
    <row r="233">
      <c r="A233" s="48">
        <v>44024.0</v>
      </c>
      <c r="B233" s="63" t="s">
        <v>4706</v>
      </c>
      <c r="C233" s="63" t="s">
        <v>4642</v>
      </c>
      <c r="D233" s="49">
        <v>1.0</v>
      </c>
      <c r="E233" s="50">
        <v>2.19</v>
      </c>
      <c r="F233" s="54">
        <f t="shared" ref="F233:F247" si="26">MULTIPLY(D233, E233)</f>
        <v>2.19</v>
      </c>
      <c r="G233" s="53"/>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63" t="s">
        <v>4707</v>
      </c>
      <c r="C234" s="63" t="s">
        <v>46</v>
      </c>
      <c r="D234" s="49">
        <v>1.0</v>
      </c>
      <c r="E234" s="50">
        <v>1.55</v>
      </c>
      <c r="F234" s="54">
        <f t="shared" si="26"/>
        <v>1.55</v>
      </c>
      <c r="G234" s="53"/>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63" t="s">
        <v>4708</v>
      </c>
      <c r="C235" s="63" t="s">
        <v>4709</v>
      </c>
      <c r="D235" s="49">
        <v>1.0</v>
      </c>
      <c r="E235" s="50">
        <v>1.65</v>
      </c>
      <c r="F235" s="54">
        <f t="shared" si="26"/>
        <v>1.65</v>
      </c>
      <c r="G235" s="53"/>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63" t="s">
        <v>4710</v>
      </c>
      <c r="C236" s="63" t="s">
        <v>1983</v>
      </c>
      <c r="D236" s="49">
        <v>1.0</v>
      </c>
      <c r="E236" s="50">
        <v>15.39</v>
      </c>
      <c r="F236" s="54">
        <f t="shared" si="26"/>
        <v>15.39</v>
      </c>
      <c r="G236" s="53"/>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63" t="s">
        <v>4711</v>
      </c>
      <c r="C237" s="63" t="s">
        <v>46</v>
      </c>
      <c r="D237" s="49">
        <v>1.0</v>
      </c>
      <c r="E237" s="50">
        <v>4.19</v>
      </c>
      <c r="F237" s="54">
        <f t="shared" si="26"/>
        <v>4.19</v>
      </c>
      <c r="G237" s="53"/>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63" t="s">
        <v>4712</v>
      </c>
      <c r="C238" s="63" t="s">
        <v>46</v>
      </c>
      <c r="D238" s="49">
        <v>1.0</v>
      </c>
      <c r="E238" s="50">
        <v>1.09</v>
      </c>
      <c r="F238" s="54">
        <f t="shared" si="26"/>
        <v>1.09</v>
      </c>
      <c r="G238" s="53"/>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63" t="s">
        <v>4713</v>
      </c>
      <c r="C239" s="63" t="s">
        <v>4714</v>
      </c>
      <c r="D239" s="49">
        <v>1.0</v>
      </c>
      <c r="E239" s="50">
        <v>3.05</v>
      </c>
      <c r="F239" s="54">
        <f t="shared" si="26"/>
        <v>3.05</v>
      </c>
      <c r="G239" s="53"/>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63" t="s">
        <v>4715</v>
      </c>
      <c r="C240" s="63" t="s">
        <v>46</v>
      </c>
      <c r="D240" s="49">
        <v>1.0</v>
      </c>
      <c r="E240" s="50">
        <v>3.19</v>
      </c>
      <c r="F240" s="54">
        <f t="shared" si="26"/>
        <v>3.19</v>
      </c>
      <c r="G240" s="53"/>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63" t="s">
        <v>4716</v>
      </c>
      <c r="C241" s="63" t="s">
        <v>4717</v>
      </c>
      <c r="D241" s="49">
        <v>1.0</v>
      </c>
      <c r="E241" s="50">
        <v>2.19</v>
      </c>
      <c r="F241" s="54">
        <f t="shared" si="26"/>
        <v>2.19</v>
      </c>
      <c r="G241" s="53"/>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63" t="s">
        <v>4718</v>
      </c>
      <c r="C242" s="63" t="s">
        <v>46</v>
      </c>
      <c r="D242" s="49">
        <v>1.0</v>
      </c>
      <c r="E242" s="50">
        <v>2.15</v>
      </c>
      <c r="F242" s="54">
        <f t="shared" si="26"/>
        <v>2.15</v>
      </c>
      <c r="G242" s="53"/>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63" t="s">
        <v>4719</v>
      </c>
      <c r="C243" s="63" t="s">
        <v>46</v>
      </c>
      <c r="D243" s="49">
        <v>2.0</v>
      </c>
      <c r="E243" s="50">
        <v>0.99</v>
      </c>
      <c r="F243" s="54">
        <f t="shared" si="26"/>
        <v>1.98</v>
      </c>
      <c r="G243" s="53"/>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63" t="s">
        <v>4720</v>
      </c>
      <c r="C244" s="63" t="s">
        <v>4714</v>
      </c>
      <c r="D244" s="49">
        <v>3.0</v>
      </c>
      <c r="E244" s="50">
        <v>0.55</v>
      </c>
      <c r="F244" s="54">
        <f t="shared" si="26"/>
        <v>1.65</v>
      </c>
      <c r="G244" s="53"/>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63" t="s">
        <v>4721</v>
      </c>
      <c r="C245" s="63" t="s">
        <v>46</v>
      </c>
      <c r="D245" s="49">
        <v>1.0</v>
      </c>
      <c r="E245" s="50">
        <v>0.45</v>
      </c>
      <c r="F245" s="54">
        <f t="shared" si="26"/>
        <v>0.45</v>
      </c>
      <c r="G245" s="53"/>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63" t="s">
        <v>4722</v>
      </c>
      <c r="C246" s="63" t="s">
        <v>4723</v>
      </c>
      <c r="D246" s="49">
        <v>1.0</v>
      </c>
      <c r="E246" s="50">
        <v>1.35</v>
      </c>
      <c r="F246" s="54">
        <f t="shared" si="26"/>
        <v>1.35</v>
      </c>
      <c r="G246" s="53"/>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63" t="s">
        <v>4724</v>
      </c>
      <c r="C247" s="63" t="s">
        <v>46</v>
      </c>
      <c r="D247" s="49">
        <v>1.0</v>
      </c>
      <c r="E247" s="50">
        <v>2.19</v>
      </c>
      <c r="F247" s="54">
        <f t="shared" si="26"/>
        <v>2.19</v>
      </c>
      <c r="G247" s="53"/>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63" t="s">
        <v>4725</v>
      </c>
      <c r="C248" s="63" t="s">
        <v>46</v>
      </c>
      <c r="D248" s="49">
        <v>1.0</v>
      </c>
      <c r="E248" s="52"/>
      <c r="F248" s="52"/>
      <c r="G248" s="53"/>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63" t="s">
        <v>4726</v>
      </c>
      <c r="C249" s="63" t="s">
        <v>46</v>
      </c>
      <c r="D249" s="49">
        <v>1.0</v>
      </c>
      <c r="E249" s="50">
        <v>1.99</v>
      </c>
      <c r="F249" s="54">
        <f t="shared" ref="F249:F250" si="27">MULTIPLY(D249, E249)</f>
        <v>1.99</v>
      </c>
      <c r="G249" s="53"/>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63" t="s">
        <v>4727</v>
      </c>
      <c r="C250" s="63" t="s">
        <v>46</v>
      </c>
      <c r="D250" s="49">
        <v>1.0</v>
      </c>
      <c r="E250" s="50">
        <v>1.55</v>
      </c>
      <c r="F250" s="54">
        <f t="shared" si="27"/>
        <v>1.55</v>
      </c>
      <c r="G250" s="53"/>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63" t="s">
        <v>4728</v>
      </c>
      <c r="C251" s="63" t="s">
        <v>46</v>
      </c>
      <c r="D251" s="49">
        <v>3.0</v>
      </c>
      <c r="E251" s="96">
        <v>2.45</v>
      </c>
      <c r="F251" s="50">
        <f>multiply(E251, 1)</f>
        <v>2.45</v>
      </c>
      <c r="G251" s="60">
        <f>multiply(E251, 2)</f>
        <v>4.9</v>
      </c>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63" t="s">
        <v>4729</v>
      </c>
      <c r="C252" s="63" t="s">
        <v>46</v>
      </c>
      <c r="D252" s="49">
        <v>1.0</v>
      </c>
      <c r="E252" s="50">
        <v>1.65</v>
      </c>
      <c r="F252" s="54">
        <f t="shared" ref="F252:F253" si="28">MULTIPLY(D252, E252)</f>
        <v>1.65</v>
      </c>
      <c r="G252" s="53"/>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63" t="s">
        <v>4730</v>
      </c>
      <c r="C253" s="63" t="s">
        <v>46</v>
      </c>
      <c r="D253" s="49">
        <v>2.0</v>
      </c>
      <c r="E253" s="50">
        <v>2.15</v>
      </c>
      <c r="F253" s="54">
        <f t="shared" si="28"/>
        <v>4.3</v>
      </c>
      <c r="G253" s="53"/>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63" t="s">
        <v>4731</v>
      </c>
      <c r="C254" s="63" t="s">
        <v>4732</v>
      </c>
      <c r="D254" s="49">
        <v>3.0</v>
      </c>
      <c r="E254" s="50">
        <v>0.89</v>
      </c>
      <c r="F254" s="50">
        <f>multiply(E254, 1)</f>
        <v>0.89</v>
      </c>
      <c r="G254" s="60">
        <f>multiply(E254, 2)</f>
        <v>1.78</v>
      </c>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63" t="s">
        <v>4733</v>
      </c>
      <c r="C255" s="63" t="s">
        <v>4642</v>
      </c>
      <c r="D255" s="49">
        <v>1.0</v>
      </c>
      <c r="E255" s="50">
        <v>1.65</v>
      </c>
      <c r="F255" s="54">
        <f t="shared" ref="F255:F290" si="29">MULTIPLY(D255, E255)</f>
        <v>1.65</v>
      </c>
      <c r="G255" s="53"/>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63" t="s">
        <v>4734</v>
      </c>
      <c r="C256" s="63" t="s">
        <v>4642</v>
      </c>
      <c r="D256" s="49">
        <v>1.0</v>
      </c>
      <c r="E256" s="50">
        <v>3.29</v>
      </c>
      <c r="F256" s="54">
        <f t="shared" si="29"/>
        <v>3.29</v>
      </c>
      <c r="G256" s="53"/>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63" t="s">
        <v>4735</v>
      </c>
      <c r="C257" s="63" t="s">
        <v>730</v>
      </c>
      <c r="D257" s="49">
        <v>1.0</v>
      </c>
      <c r="E257" s="50">
        <v>10.89</v>
      </c>
      <c r="F257" s="54">
        <f t="shared" si="29"/>
        <v>10.89</v>
      </c>
      <c r="G257" s="53"/>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63" t="s">
        <v>4736</v>
      </c>
      <c r="C258" s="63" t="s">
        <v>730</v>
      </c>
      <c r="D258" s="49">
        <v>1.0</v>
      </c>
      <c r="E258" s="50">
        <v>10.89</v>
      </c>
      <c r="F258" s="54">
        <f t="shared" si="29"/>
        <v>10.89</v>
      </c>
      <c r="G258" s="53"/>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63" t="s">
        <v>4737</v>
      </c>
      <c r="C259" s="63" t="s">
        <v>4642</v>
      </c>
      <c r="D259" s="49">
        <v>2.0</v>
      </c>
      <c r="E259" s="50">
        <v>1.89</v>
      </c>
      <c r="F259" s="54">
        <f t="shared" si="29"/>
        <v>3.78</v>
      </c>
      <c r="G259" s="53"/>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63" t="s">
        <v>4597</v>
      </c>
      <c r="C260" s="63" t="s">
        <v>46</v>
      </c>
      <c r="D260" s="49">
        <v>1.0</v>
      </c>
      <c r="E260" s="50">
        <v>5.49</v>
      </c>
      <c r="F260" s="54">
        <f t="shared" si="29"/>
        <v>5.49</v>
      </c>
      <c r="G260" s="53"/>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63" t="s">
        <v>4738</v>
      </c>
      <c r="C261" s="63" t="s">
        <v>4739</v>
      </c>
      <c r="D261" s="49">
        <v>1.0</v>
      </c>
      <c r="E261" s="50">
        <v>5.49</v>
      </c>
      <c r="F261" s="54">
        <f t="shared" si="29"/>
        <v>5.49</v>
      </c>
      <c r="G261" s="53"/>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63" t="s">
        <v>4740</v>
      </c>
      <c r="C262" s="63" t="s">
        <v>46</v>
      </c>
      <c r="D262" s="49">
        <v>1.0</v>
      </c>
      <c r="E262" s="50">
        <v>0.75</v>
      </c>
      <c r="F262" s="54">
        <f t="shared" si="29"/>
        <v>0.75</v>
      </c>
      <c r="G262" s="53"/>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63" t="s">
        <v>4741</v>
      </c>
      <c r="C263" s="63" t="s">
        <v>46</v>
      </c>
      <c r="D263" s="49">
        <v>2.0</v>
      </c>
      <c r="E263" s="50">
        <v>2.45</v>
      </c>
      <c r="F263" s="54">
        <f t="shared" si="29"/>
        <v>4.9</v>
      </c>
      <c r="G263" s="53"/>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63" t="s">
        <v>4742</v>
      </c>
      <c r="C264" s="63" t="s">
        <v>4743</v>
      </c>
      <c r="D264" s="49">
        <v>1.0</v>
      </c>
      <c r="E264" s="50">
        <v>2.55</v>
      </c>
      <c r="F264" s="54">
        <f t="shared" si="29"/>
        <v>2.55</v>
      </c>
      <c r="G264" s="53"/>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63" t="s">
        <v>4744</v>
      </c>
      <c r="C265" s="63" t="s">
        <v>46</v>
      </c>
      <c r="D265" s="49">
        <v>1.0</v>
      </c>
      <c r="E265" s="50">
        <v>2.45</v>
      </c>
      <c r="F265" s="54">
        <f t="shared" si="29"/>
        <v>2.45</v>
      </c>
      <c r="G265" s="53"/>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63" t="s">
        <v>4745</v>
      </c>
      <c r="C266" s="63" t="s">
        <v>46</v>
      </c>
      <c r="D266" s="49">
        <v>1.0</v>
      </c>
      <c r="E266" s="50">
        <v>1.09</v>
      </c>
      <c r="F266" s="54">
        <f t="shared" si="29"/>
        <v>1.09</v>
      </c>
      <c r="G266" s="53"/>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63" t="s">
        <v>4746</v>
      </c>
      <c r="C267" s="63" t="s">
        <v>4747</v>
      </c>
      <c r="D267" s="49">
        <v>1.0</v>
      </c>
      <c r="E267" s="50">
        <v>1.45</v>
      </c>
      <c r="F267" s="54">
        <f t="shared" si="29"/>
        <v>1.45</v>
      </c>
      <c r="G267" s="53"/>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63" t="s">
        <v>4748</v>
      </c>
      <c r="C268" s="63" t="s">
        <v>4709</v>
      </c>
      <c r="D268" s="49">
        <v>1.0</v>
      </c>
      <c r="E268" s="50">
        <v>2.45</v>
      </c>
      <c r="F268" s="54">
        <f t="shared" si="29"/>
        <v>2.45</v>
      </c>
      <c r="G268" s="53"/>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63" t="s">
        <v>4749</v>
      </c>
      <c r="C269" s="63" t="s">
        <v>46</v>
      </c>
      <c r="D269" s="49">
        <v>1.0</v>
      </c>
      <c r="E269" s="50">
        <v>3.85</v>
      </c>
      <c r="F269" s="54">
        <f t="shared" si="29"/>
        <v>3.85</v>
      </c>
      <c r="G269" s="53"/>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63" t="s">
        <v>4750</v>
      </c>
      <c r="C270" s="63" t="s">
        <v>4642</v>
      </c>
      <c r="D270" s="49">
        <v>1.0</v>
      </c>
      <c r="E270" s="50">
        <v>3.85</v>
      </c>
      <c r="F270" s="54">
        <f t="shared" si="29"/>
        <v>3.85</v>
      </c>
      <c r="G270" s="53"/>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63" t="s">
        <v>4751</v>
      </c>
      <c r="C271" s="63" t="s">
        <v>4642</v>
      </c>
      <c r="D271" s="49">
        <v>1.0</v>
      </c>
      <c r="E271" s="50">
        <v>1.25</v>
      </c>
      <c r="F271" s="54">
        <f t="shared" si="29"/>
        <v>1.25</v>
      </c>
      <c r="G271" s="53"/>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63" t="s">
        <v>4752</v>
      </c>
      <c r="C272" s="63" t="s">
        <v>46</v>
      </c>
      <c r="D272" s="49">
        <v>1.0</v>
      </c>
      <c r="E272" s="50">
        <v>0.95</v>
      </c>
      <c r="F272" s="54">
        <f t="shared" si="29"/>
        <v>0.95</v>
      </c>
      <c r="G272" s="53"/>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63" t="s">
        <v>4753</v>
      </c>
      <c r="C273" s="63" t="s">
        <v>46</v>
      </c>
      <c r="D273" s="49">
        <v>1.0</v>
      </c>
      <c r="E273" s="50">
        <v>0.89</v>
      </c>
      <c r="F273" s="54">
        <f t="shared" si="29"/>
        <v>0.89</v>
      </c>
      <c r="G273" s="53"/>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63" t="s">
        <v>4754</v>
      </c>
      <c r="C274" s="63" t="s">
        <v>46</v>
      </c>
      <c r="D274" s="49">
        <v>1.0</v>
      </c>
      <c r="E274" s="50">
        <v>1.35</v>
      </c>
      <c r="F274" s="54">
        <f t="shared" si="29"/>
        <v>1.35</v>
      </c>
      <c r="G274" s="53"/>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63" t="s">
        <v>4755</v>
      </c>
      <c r="C275" s="63" t="s">
        <v>46</v>
      </c>
      <c r="D275" s="49">
        <v>1.0</v>
      </c>
      <c r="E275" s="50">
        <v>2.95</v>
      </c>
      <c r="F275" s="54">
        <f t="shared" si="29"/>
        <v>2.95</v>
      </c>
      <c r="G275" s="53"/>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63" t="s">
        <v>4756</v>
      </c>
      <c r="C276" s="63" t="s">
        <v>4642</v>
      </c>
      <c r="D276" s="49">
        <v>1.0</v>
      </c>
      <c r="E276" s="50">
        <v>5.29</v>
      </c>
      <c r="F276" s="54">
        <f t="shared" si="29"/>
        <v>5.29</v>
      </c>
      <c r="G276" s="53"/>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63" t="s">
        <v>4757</v>
      </c>
      <c r="C277" s="63" t="s">
        <v>4758</v>
      </c>
      <c r="D277" s="49">
        <v>1.0</v>
      </c>
      <c r="E277" s="50">
        <v>3.75</v>
      </c>
      <c r="F277" s="54">
        <f t="shared" si="29"/>
        <v>3.75</v>
      </c>
      <c r="G277" s="53"/>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63" t="s">
        <v>4759</v>
      </c>
      <c r="C278" s="63" t="s">
        <v>4717</v>
      </c>
      <c r="D278" s="49">
        <v>1.0</v>
      </c>
      <c r="E278" s="50">
        <v>3.29</v>
      </c>
      <c r="F278" s="54">
        <f t="shared" si="29"/>
        <v>3.29</v>
      </c>
      <c r="G278" s="53"/>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63" t="s">
        <v>4760</v>
      </c>
      <c r="C279" s="63" t="s">
        <v>4761</v>
      </c>
      <c r="D279" s="49">
        <v>1.0</v>
      </c>
      <c r="E279" s="50">
        <v>2.65</v>
      </c>
      <c r="F279" s="54">
        <f t="shared" si="29"/>
        <v>2.65</v>
      </c>
      <c r="G279" s="53"/>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63" t="s">
        <v>4762</v>
      </c>
      <c r="C280" s="63" t="s">
        <v>4761</v>
      </c>
      <c r="D280" s="49">
        <v>1.0</v>
      </c>
      <c r="E280" s="50">
        <v>4.19</v>
      </c>
      <c r="F280" s="54">
        <f t="shared" si="29"/>
        <v>4.19</v>
      </c>
      <c r="G280" s="53"/>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63" t="s">
        <v>4763</v>
      </c>
      <c r="C281" s="63" t="s">
        <v>46</v>
      </c>
      <c r="D281" s="49">
        <v>1.0</v>
      </c>
      <c r="E281" s="50">
        <v>2.19</v>
      </c>
      <c r="F281" s="54">
        <f t="shared" si="29"/>
        <v>2.19</v>
      </c>
      <c r="G281" s="53"/>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63" t="s">
        <v>4764</v>
      </c>
      <c r="C282" s="63" t="s">
        <v>226</v>
      </c>
      <c r="D282" s="49">
        <v>1.0</v>
      </c>
      <c r="E282" s="50">
        <v>2.09</v>
      </c>
      <c r="F282" s="54">
        <f t="shared" si="29"/>
        <v>2.09</v>
      </c>
      <c r="G282" s="53"/>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63" t="s">
        <v>277</v>
      </c>
      <c r="C283" s="63" t="s">
        <v>46</v>
      </c>
      <c r="D283" s="49">
        <v>1.0</v>
      </c>
      <c r="E283" s="50">
        <v>3.19</v>
      </c>
      <c r="F283" s="54">
        <f t="shared" si="29"/>
        <v>3.19</v>
      </c>
      <c r="G283" s="53"/>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63" t="s">
        <v>4765</v>
      </c>
      <c r="C284" s="63" t="s">
        <v>46</v>
      </c>
      <c r="D284" s="49">
        <v>1.0</v>
      </c>
      <c r="E284" s="50">
        <v>2.65</v>
      </c>
      <c r="F284" s="54">
        <f t="shared" si="29"/>
        <v>2.65</v>
      </c>
      <c r="G284" s="53"/>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63" t="s">
        <v>4677</v>
      </c>
      <c r="C285" s="63" t="s">
        <v>46</v>
      </c>
      <c r="D285" s="49">
        <v>1.0</v>
      </c>
      <c r="E285" s="52"/>
      <c r="F285" s="52">
        <f t="shared" si="29"/>
        <v>0</v>
      </c>
      <c r="G285" s="53"/>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63" t="s">
        <v>4766</v>
      </c>
      <c r="C286" s="63" t="s">
        <v>46</v>
      </c>
      <c r="D286" s="49">
        <v>1.0</v>
      </c>
      <c r="E286" s="52"/>
      <c r="F286" s="52">
        <f t="shared" si="29"/>
        <v>0</v>
      </c>
      <c r="G286" s="53"/>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63" t="s">
        <v>4767</v>
      </c>
      <c r="C287" s="63" t="s">
        <v>46</v>
      </c>
      <c r="D287" s="49">
        <v>2.0</v>
      </c>
      <c r="E287" s="50">
        <v>0.95</v>
      </c>
      <c r="F287" s="54">
        <f t="shared" si="29"/>
        <v>1.9</v>
      </c>
      <c r="G287" s="53"/>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63" t="s">
        <v>4768</v>
      </c>
      <c r="C288" s="63" t="s">
        <v>46</v>
      </c>
      <c r="D288" s="49">
        <v>1.0</v>
      </c>
      <c r="E288" s="50">
        <v>1.45</v>
      </c>
      <c r="F288" s="54">
        <f t="shared" si="29"/>
        <v>1.45</v>
      </c>
      <c r="G288" s="53"/>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63" t="s">
        <v>4769</v>
      </c>
      <c r="C289" s="63" t="s">
        <v>46</v>
      </c>
      <c r="D289" s="49">
        <v>1.0</v>
      </c>
      <c r="E289" s="50">
        <v>1.65</v>
      </c>
      <c r="F289" s="54">
        <f t="shared" si="29"/>
        <v>1.65</v>
      </c>
      <c r="G289" s="53"/>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63" t="s">
        <v>4770</v>
      </c>
      <c r="C290" s="63" t="s">
        <v>46</v>
      </c>
      <c r="D290" s="49">
        <v>1.0</v>
      </c>
      <c r="E290" s="50">
        <v>0.99</v>
      </c>
      <c r="F290" s="54">
        <f t="shared" si="29"/>
        <v>0.99</v>
      </c>
      <c r="G290" s="53"/>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63" t="s">
        <v>4771</v>
      </c>
      <c r="C291" s="63" t="s">
        <v>46</v>
      </c>
      <c r="D291" s="49">
        <v>1.0</v>
      </c>
      <c r="E291" s="52"/>
      <c r="F291" s="52"/>
      <c r="G291" s="53"/>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63" t="s">
        <v>4772</v>
      </c>
      <c r="C292" s="63" t="s">
        <v>4624</v>
      </c>
      <c r="D292" s="49">
        <v>1.0</v>
      </c>
      <c r="E292" s="52"/>
      <c r="F292" s="52"/>
      <c r="G292" s="53"/>
      <c r="H292" s="54">
        <f>sum(F233:G292)</f>
        <v>171.26</v>
      </c>
      <c r="I292" s="52"/>
      <c r="J292" s="52"/>
      <c r="K292" s="52"/>
      <c r="L292" s="52"/>
      <c r="M292" s="52"/>
      <c r="N292" s="52"/>
      <c r="O292" s="52"/>
      <c r="P292" s="52"/>
      <c r="Q292" s="52"/>
      <c r="R292" s="52"/>
      <c r="S292" s="52"/>
      <c r="T292" s="52"/>
      <c r="U292" s="52"/>
      <c r="V292" s="52"/>
      <c r="W292" s="52"/>
      <c r="X292" s="52"/>
      <c r="Y292" s="52"/>
      <c r="Z292" s="52"/>
      <c r="AA292" s="52"/>
      <c r="AB292" s="52"/>
      <c r="AC292" s="52"/>
    </row>
    <row r="293">
      <c r="A293" s="48">
        <v>44025.0</v>
      </c>
      <c r="B293" s="63" t="s">
        <v>4773</v>
      </c>
      <c r="C293" s="63" t="s">
        <v>46</v>
      </c>
      <c r="D293" s="49">
        <v>1.0</v>
      </c>
      <c r="E293" s="50">
        <v>29.99</v>
      </c>
      <c r="F293" s="54">
        <f t="shared" ref="F293:F295" si="30">MULTIPLY(D293, E293)</f>
        <v>29.99</v>
      </c>
      <c r="G293" s="53"/>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63" t="s">
        <v>4774</v>
      </c>
      <c r="C294" s="63" t="s">
        <v>46</v>
      </c>
      <c r="D294" s="49">
        <v>1.0</v>
      </c>
      <c r="E294" s="50">
        <v>4.99</v>
      </c>
      <c r="F294" s="54">
        <f t="shared" si="30"/>
        <v>4.99</v>
      </c>
      <c r="G294" s="53"/>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63" t="s">
        <v>4775</v>
      </c>
      <c r="C295" s="63" t="s">
        <v>46</v>
      </c>
      <c r="D295" s="49">
        <v>2.0</v>
      </c>
      <c r="E295" s="50">
        <v>4.99</v>
      </c>
      <c r="F295" s="54">
        <f t="shared" si="30"/>
        <v>9.98</v>
      </c>
      <c r="G295" s="53"/>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63" t="s">
        <v>4776</v>
      </c>
      <c r="C296" s="63" t="s">
        <v>46</v>
      </c>
      <c r="D296" s="49">
        <v>2.0</v>
      </c>
      <c r="E296" s="52"/>
      <c r="F296" s="52"/>
      <c r="G296" s="53"/>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63" t="s">
        <v>4777</v>
      </c>
      <c r="C297" s="63" t="s">
        <v>46</v>
      </c>
      <c r="D297" s="49">
        <v>1.0</v>
      </c>
      <c r="E297" s="52"/>
      <c r="F297" s="52"/>
      <c r="G297" s="53"/>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63" t="s">
        <v>4778</v>
      </c>
      <c r="C298" s="63" t="s">
        <v>46</v>
      </c>
      <c r="D298" s="49">
        <v>1.0</v>
      </c>
      <c r="E298" s="50">
        <v>29.99</v>
      </c>
      <c r="F298" s="54">
        <f t="shared" ref="F298:F303" si="31">MULTIPLY(D298, E298)</f>
        <v>29.99</v>
      </c>
      <c r="G298" s="53"/>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63" t="s">
        <v>4779</v>
      </c>
      <c r="C299" s="63" t="s">
        <v>46</v>
      </c>
      <c r="D299" s="49">
        <v>4.0</v>
      </c>
      <c r="E299" s="50">
        <v>2.49</v>
      </c>
      <c r="F299" s="54">
        <f t="shared" si="31"/>
        <v>9.96</v>
      </c>
      <c r="G299" s="53"/>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63" t="s">
        <v>4780</v>
      </c>
      <c r="C300" s="63" t="s">
        <v>46</v>
      </c>
      <c r="D300" s="49">
        <v>4.0</v>
      </c>
      <c r="E300" s="50">
        <v>4.99</v>
      </c>
      <c r="F300" s="54">
        <f t="shared" si="31"/>
        <v>19.96</v>
      </c>
      <c r="G300" s="53"/>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63" t="s">
        <v>4781</v>
      </c>
      <c r="C301" s="63" t="s">
        <v>46</v>
      </c>
      <c r="D301" s="49">
        <v>4.0</v>
      </c>
      <c r="E301" s="50">
        <v>3.97</v>
      </c>
      <c r="F301" s="54">
        <f t="shared" si="31"/>
        <v>15.88</v>
      </c>
      <c r="G301" s="53"/>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63" t="s">
        <v>4782</v>
      </c>
      <c r="C302" s="63" t="s">
        <v>46</v>
      </c>
      <c r="D302" s="49">
        <v>5.0</v>
      </c>
      <c r="E302" s="50">
        <v>7.99</v>
      </c>
      <c r="F302" s="54">
        <f t="shared" si="31"/>
        <v>39.95</v>
      </c>
      <c r="G302" s="53"/>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63" t="s">
        <v>4783</v>
      </c>
      <c r="C303" s="63" t="s">
        <v>46</v>
      </c>
      <c r="D303" s="49">
        <v>2.0</v>
      </c>
      <c r="E303" s="50">
        <v>4.99</v>
      </c>
      <c r="F303" s="54">
        <f t="shared" si="31"/>
        <v>9.98</v>
      </c>
      <c r="G303" s="53"/>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63" t="s">
        <v>4784</v>
      </c>
      <c r="C304" s="63" t="s">
        <v>46</v>
      </c>
      <c r="D304" s="49">
        <v>1.0</v>
      </c>
      <c r="E304" s="52"/>
      <c r="F304" s="52"/>
      <c r="G304" s="53"/>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63" t="s">
        <v>4785</v>
      </c>
      <c r="C305" s="63" t="s">
        <v>46</v>
      </c>
      <c r="D305" s="49">
        <v>4.0</v>
      </c>
      <c r="E305" s="50">
        <v>4.99</v>
      </c>
      <c r="F305" s="54">
        <f>MULTIPLY(D305, E305)</f>
        <v>19.96</v>
      </c>
      <c r="G305" s="53"/>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63" t="s">
        <v>4786</v>
      </c>
      <c r="C306" s="63" t="s">
        <v>46</v>
      </c>
      <c r="D306" s="52"/>
      <c r="E306" s="52"/>
      <c r="F306" s="52"/>
      <c r="G306" s="53"/>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63" t="s">
        <v>4787</v>
      </c>
      <c r="C307" s="63" t="s">
        <v>46</v>
      </c>
      <c r="D307" s="49">
        <v>1.0</v>
      </c>
      <c r="E307" s="50">
        <v>2.49</v>
      </c>
      <c r="F307" s="54">
        <f>MULTIPLY(D307, E307)</f>
        <v>2.49</v>
      </c>
      <c r="G307" s="53"/>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63" t="s">
        <v>4788</v>
      </c>
      <c r="C308" s="63" t="s">
        <v>46</v>
      </c>
      <c r="D308" s="49">
        <v>1.0</v>
      </c>
      <c r="E308" s="52"/>
      <c r="F308" s="52"/>
      <c r="G308" s="53"/>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63" t="s">
        <v>4789</v>
      </c>
      <c r="C309" s="63" t="s">
        <v>46</v>
      </c>
      <c r="D309" s="49">
        <v>1.0</v>
      </c>
      <c r="E309" s="50">
        <v>2.99</v>
      </c>
      <c r="F309" s="54">
        <f t="shared" ref="F309:F317" si="32">MULTIPLY(D309, E309)</f>
        <v>2.99</v>
      </c>
      <c r="G309" s="53"/>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63" t="s">
        <v>4790</v>
      </c>
      <c r="C310" s="63" t="s">
        <v>46</v>
      </c>
      <c r="D310" s="49">
        <v>1.0</v>
      </c>
      <c r="E310" s="50">
        <v>4.99</v>
      </c>
      <c r="F310" s="54">
        <f t="shared" si="32"/>
        <v>4.99</v>
      </c>
      <c r="G310" s="53"/>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63" t="s">
        <v>4791</v>
      </c>
      <c r="C311" s="63" t="s">
        <v>46</v>
      </c>
      <c r="D311" s="49">
        <v>1.0</v>
      </c>
      <c r="E311" s="50">
        <v>4.99</v>
      </c>
      <c r="F311" s="54">
        <f t="shared" si="32"/>
        <v>4.99</v>
      </c>
      <c r="G311" s="53"/>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63" t="s">
        <v>4792</v>
      </c>
      <c r="C312" s="63" t="s">
        <v>46</v>
      </c>
      <c r="D312" s="49">
        <v>1.0</v>
      </c>
      <c r="E312" s="50">
        <v>6.99</v>
      </c>
      <c r="F312" s="54">
        <f t="shared" si="32"/>
        <v>6.99</v>
      </c>
      <c r="G312" s="53"/>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63" t="s">
        <v>4793</v>
      </c>
      <c r="C313" s="63" t="s">
        <v>46</v>
      </c>
      <c r="D313" s="49">
        <v>1.0</v>
      </c>
      <c r="E313" s="50">
        <v>6.99</v>
      </c>
      <c r="F313" s="54">
        <f t="shared" si="32"/>
        <v>6.99</v>
      </c>
      <c r="G313" s="53"/>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63" t="s">
        <v>4794</v>
      </c>
      <c r="C314" s="63" t="s">
        <v>46</v>
      </c>
      <c r="D314" s="49">
        <v>2.0</v>
      </c>
      <c r="E314" s="50">
        <v>4.99</v>
      </c>
      <c r="F314" s="54">
        <f t="shared" si="32"/>
        <v>9.98</v>
      </c>
      <c r="G314" s="53"/>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63" t="s">
        <v>4795</v>
      </c>
      <c r="C315" s="63" t="s">
        <v>46</v>
      </c>
      <c r="D315" s="49">
        <v>2.0</v>
      </c>
      <c r="E315" s="50">
        <v>12.99</v>
      </c>
      <c r="F315" s="54">
        <f t="shared" si="32"/>
        <v>25.98</v>
      </c>
      <c r="G315" s="53"/>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63" t="s">
        <v>4796</v>
      </c>
      <c r="C316" s="63" t="s">
        <v>46</v>
      </c>
      <c r="D316" s="49">
        <v>1.0</v>
      </c>
      <c r="E316" s="50">
        <v>7.99</v>
      </c>
      <c r="F316" s="54">
        <f t="shared" si="32"/>
        <v>7.99</v>
      </c>
      <c r="G316" s="53"/>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63" t="s">
        <v>4797</v>
      </c>
      <c r="C317" s="63" t="s">
        <v>46</v>
      </c>
      <c r="D317" s="49">
        <v>1.0</v>
      </c>
      <c r="E317" s="50">
        <v>6.99</v>
      </c>
      <c r="F317" s="54">
        <f t="shared" si="32"/>
        <v>6.99</v>
      </c>
      <c r="G317" s="53"/>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63" t="s">
        <v>4798</v>
      </c>
      <c r="C318" s="63" t="s">
        <v>46</v>
      </c>
      <c r="D318" s="49">
        <v>1.0</v>
      </c>
      <c r="E318" s="52"/>
      <c r="F318" s="52"/>
      <c r="G318" s="53"/>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63" t="s">
        <v>4799</v>
      </c>
      <c r="C319" s="63" t="s">
        <v>46</v>
      </c>
      <c r="D319" s="49">
        <v>1.0</v>
      </c>
      <c r="E319" s="50">
        <v>34.95</v>
      </c>
      <c r="F319" s="54">
        <f>MULTIPLY(D319, E319)</f>
        <v>34.95</v>
      </c>
      <c r="G319" s="53"/>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63" t="s">
        <v>4800</v>
      </c>
      <c r="C320" s="63" t="s">
        <v>46</v>
      </c>
      <c r="D320" s="49">
        <v>1.0</v>
      </c>
      <c r="E320" s="50">
        <v>1.99</v>
      </c>
      <c r="F320" s="50">
        <v>1.99</v>
      </c>
      <c r="G320" s="53"/>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63" t="s">
        <v>4622</v>
      </c>
      <c r="C321" s="63" t="s">
        <v>46</v>
      </c>
      <c r="D321" s="49">
        <v>1.0</v>
      </c>
      <c r="E321" s="50">
        <v>1.99</v>
      </c>
      <c r="F321" s="54">
        <f t="shared" ref="F321:F331" si="33">MULTIPLY(D321, E321)</f>
        <v>1.99</v>
      </c>
      <c r="G321" s="53"/>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63" t="s">
        <v>4801</v>
      </c>
      <c r="C322" s="63" t="s">
        <v>46</v>
      </c>
      <c r="D322" s="49">
        <v>1.0</v>
      </c>
      <c r="E322" s="50">
        <v>3.25</v>
      </c>
      <c r="F322" s="54">
        <f t="shared" si="33"/>
        <v>3.25</v>
      </c>
      <c r="G322" s="53"/>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63" t="s">
        <v>4802</v>
      </c>
      <c r="C323" s="63" t="s">
        <v>46</v>
      </c>
      <c r="D323" s="49">
        <v>2.11</v>
      </c>
      <c r="E323" s="50">
        <v>0.37</v>
      </c>
      <c r="F323" s="54">
        <f t="shared" si="33"/>
        <v>0.7807</v>
      </c>
      <c r="G323" s="53"/>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63" t="s">
        <v>4803</v>
      </c>
      <c r="C324" s="63" t="s">
        <v>46</v>
      </c>
      <c r="D324" s="49">
        <v>1.0</v>
      </c>
      <c r="E324" s="50">
        <v>0.95</v>
      </c>
      <c r="F324" s="54">
        <f t="shared" si="33"/>
        <v>0.95</v>
      </c>
      <c r="G324" s="53"/>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63" t="s">
        <v>4804</v>
      </c>
      <c r="C325" s="63" t="s">
        <v>46</v>
      </c>
      <c r="D325" s="49">
        <v>1.0</v>
      </c>
      <c r="E325" s="50">
        <v>4.39</v>
      </c>
      <c r="F325" s="54">
        <f t="shared" si="33"/>
        <v>4.39</v>
      </c>
      <c r="G325" s="53"/>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63" t="s">
        <v>4805</v>
      </c>
      <c r="C326" s="63" t="s">
        <v>46</v>
      </c>
      <c r="D326" s="49">
        <v>1.0</v>
      </c>
      <c r="E326" s="50">
        <v>2.09</v>
      </c>
      <c r="F326" s="54">
        <f t="shared" si="33"/>
        <v>2.09</v>
      </c>
      <c r="G326" s="53"/>
      <c r="H326" s="54">
        <f>sum(F293:G326)</f>
        <v>321.4107</v>
      </c>
      <c r="I326" s="52"/>
      <c r="J326" s="52"/>
      <c r="K326" s="52"/>
      <c r="L326" s="52"/>
      <c r="M326" s="52"/>
      <c r="N326" s="52"/>
      <c r="O326" s="52"/>
      <c r="P326" s="52"/>
      <c r="Q326" s="52"/>
      <c r="R326" s="52"/>
      <c r="S326" s="52"/>
      <c r="T326" s="52"/>
      <c r="U326" s="52"/>
      <c r="V326" s="52"/>
      <c r="W326" s="52"/>
      <c r="X326" s="52"/>
      <c r="Y326" s="52"/>
      <c r="Z326" s="52"/>
      <c r="AA326" s="52"/>
      <c r="AB326" s="52"/>
      <c r="AC326" s="52"/>
    </row>
    <row r="327">
      <c r="A327" s="48">
        <v>44028.0</v>
      </c>
      <c r="B327" s="63" t="s">
        <v>4806</v>
      </c>
      <c r="C327" s="63" t="s">
        <v>46</v>
      </c>
      <c r="D327" s="49">
        <v>2.0</v>
      </c>
      <c r="E327" s="50">
        <v>3.29</v>
      </c>
      <c r="F327" s="54">
        <f t="shared" si="33"/>
        <v>6.58</v>
      </c>
      <c r="G327" s="53"/>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63" t="s">
        <v>4594</v>
      </c>
      <c r="C328" s="63" t="s">
        <v>4807</v>
      </c>
      <c r="D328" s="49">
        <v>1.0</v>
      </c>
      <c r="E328" s="50">
        <v>2.19</v>
      </c>
      <c r="F328" s="54">
        <f t="shared" si="33"/>
        <v>2.19</v>
      </c>
      <c r="G328" s="53"/>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63" t="s">
        <v>4808</v>
      </c>
      <c r="C329" s="63" t="s">
        <v>4809</v>
      </c>
      <c r="D329" s="49">
        <v>1.0</v>
      </c>
      <c r="E329" s="50">
        <v>1.99</v>
      </c>
      <c r="F329" s="54">
        <f t="shared" si="33"/>
        <v>1.99</v>
      </c>
      <c r="G329" s="53"/>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63" t="s">
        <v>4810</v>
      </c>
      <c r="C330" s="63" t="s">
        <v>46</v>
      </c>
      <c r="D330" s="49">
        <v>1.0</v>
      </c>
      <c r="E330" s="50">
        <v>4.09</v>
      </c>
      <c r="F330" s="54">
        <f t="shared" si="33"/>
        <v>4.09</v>
      </c>
      <c r="G330" s="53"/>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63" t="s">
        <v>4654</v>
      </c>
      <c r="C331" s="63" t="s">
        <v>4811</v>
      </c>
      <c r="D331" s="49">
        <v>1.0</v>
      </c>
      <c r="E331" s="50">
        <v>4.39</v>
      </c>
      <c r="F331" s="54">
        <f t="shared" si="33"/>
        <v>4.39</v>
      </c>
      <c r="G331" s="53"/>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63" t="s">
        <v>4812</v>
      </c>
      <c r="C332" s="63" t="s">
        <v>46</v>
      </c>
      <c r="D332" s="49">
        <v>6.0</v>
      </c>
      <c r="E332" s="50">
        <v>1.45</v>
      </c>
      <c r="F332" s="54">
        <f>MULTIPLY(E332, 3)</f>
        <v>4.35</v>
      </c>
      <c r="G332" s="57">
        <f>MULTIPLY(E332, 3)</f>
        <v>4.35</v>
      </c>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63" t="s">
        <v>4488</v>
      </c>
      <c r="C333" s="63" t="s">
        <v>46</v>
      </c>
      <c r="D333" s="49">
        <v>1.0</v>
      </c>
      <c r="E333" s="50">
        <v>1.65</v>
      </c>
      <c r="F333" s="54">
        <f t="shared" ref="F333:F334" si="34">MULTIPLY(D333, E333)</f>
        <v>1.65</v>
      </c>
      <c r="G333" s="53"/>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63" t="s">
        <v>4813</v>
      </c>
      <c r="C334" s="63" t="s">
        <v>4814</v>
      </c>
      <c r="D334" s="49">
        <v>1.0</v>
      </c>
      <c r="E334" s="50">
        <v>2.15</v>
      </c>
      <c r="F334" s="54">
        <f t="shared" si="34"/>
        <v>2.15</v>
      </c>
      <c r="G334" s="53"/>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63" t="s">
        <v>4815</v>
      </c>
      <c r="C335" s="63" t="s">
        <v>4814</v>
      </c>
      <c r="D335" s="49">
        <v>1.0</v>
      </c>
      <c r="E335" s="52"/>
      <c r="F335" s="52"/>
      <c r="G335" s="53"/>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63" t="s">
        <v>4816</v>
      </c>
      <c r="C336" s="63" t="s">
        <v>415</v>
      </c>
      <c r="D336" s="49">
        <v>1.0</v>
      </c>
      <c r="E336" s="50">
        <v>49.99</v>
      </c>
      <c r="F336" s="54">
        <f>MULTIPLY(D336, E336)</f>
        <v>49.99</v>
      </c>
      <c r="G336" s="53"/>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63" t="s">
        <v>4817</v>
      </c>
      <c r="C337" s="63" t="s">
        <v>46</v>
      </c>
      <c r="D337" s="49">
        <v>1.0</v>
      </c>
      <c r="E337" s="52"/>
      <c r="F337" s="52"/>
      <c r="G337" s="53"/>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63" t="s">
        <v>4818</v>
      </c>
      <c r="C338" s="63" t="s">
        <v>46</v>
      </c>
      <c r="D338" s="49">
        <v>1.0</v>
      </c>
      <c r="E338" s="52"/>
      <c r="F338" s="52"/>
      <c r="G338" s="53"/>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63" t="s">
        <v>4819</v>
      </c>
      <c r="C339" s="63" t="s">
        <v>46</v>
      </c>
      <c r="D339" s="49">
        <v>1.0</v>
      </c>
      <c r="E339" s="52"/>
      <c r="F339" s="52"/>
      <c r="G339" s="53"/>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63" t="s">
        <v>4820</v>
      </c>
      <c r="C340" s="63" t="s">
        <v>46</v>
      </c>
      <c r="D340" s="49">
        <v>1.0</v>
      </c>
      <c r="E340" s="52"/>
      <c r="F340" s="52"/>
      <c r="G340" s="53"/>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63" t="s">
        <v>4821</v>
      </c>
      <c r="C341" s="63" t="s">
        <v>46</v>
      </c>
      <c r="D341" s="49">
        <v>1.0</v>
      </c>
      <c r="E341" s="50">
        <v>69.99</v>
      </c>
      <c r="F341" s="54">
        <f>MULTIPLY(D341, E341)</f>
        <v>69.99</v>
      </c>
      <c r="G341" s="53"/>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63" t="s">
        <v>4822</v>
      </c>
      <c r="C342" s="63" t="s">
        <v>46</v>
      </c>
      <c r="D342" s="49">
        <v>1.0</v>
      </c>
      <c r="E342" s="52"/>
      <c r="F342" s="52"/>
      <c r="G342" s="53"/>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63" t="s">
        <v>4823</v>
      </c>
      <c r="C343" s="63" t="s">
        <v>46</v>
      </c>
      <c r="D343" s="49">
        <v>1.0</v>
      </c>
      <c r="E343" s="52"/>
      <c r="F343" s="52"/>
      <c r="G343" s="53"/>
      <c r="H343" s="54">
        <f>sum(F327:G343)</f>
        <v>151.72</v>
      </c>
      <c r="I343" s="52"/>
      <c r="J343" s="52"/>
      <c r="K343" s="52"/>
      <c r="L343" s="52"/>
      <c r="M343" s="52"/>
      <c r="N343" s="52"/>
      <c r="O343" s="52"/>
      <c r="P343" s="52"/>
      <c r="Q343" s="52"/>
      <c r="R343" s="52"/>
      <c r="S343" s="52"/>
      <c r="T343" s="52"/>
      <c r="U343" s="52"/>
      <c r="V343" s="52"/>
      <c r="W343" s="52"/>
      <c r="X343" s="52"/>
      <c r="Y343" s="52"/>
      <c r="Z343" s="52"/>
      <c r="AA343" s="52"/>
      <c r="AB343" s="52"/>
      <c r="AC343" s="52"/>
    </row>
    <row r="344">
      <c r="A344" s="49" t="s">
        <v>4824</v>
      </c>
      <c r="B344" s="63" t="s">
        <v>4693</v>
      </c>
      <c r="C344" s="63" t="s">
        <v>415</v>
      </c>
      <c r="D344" s="49">
        <v>15.0</v>
      </c>
      <c r="E344" s="50">
        <v>2.55</v>
      </c>
      <c r="F344" s="54">
        <f t="shared" ref="F344:F354" si="35">MULTIPLY(D344, E344)</f>
        <v>38.25</v>
      </c>
      <c r="G344" s="53"/>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63" t="s">
        <v>4640</v>
      </c>
      <c r="C345" s="79"/>
      <c r="D345" s="49">
        <v>11.0</v>
      </c>
      <c r="E345" s="50">
        <v>0.89</v>
      </c>
      <c r="F345" s="54">
        <f t="shared" si="35"/>
        <v>9.79</v>
      </c>
      <c r="G345" s="53"/>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63" t="s">
        <v>4825</v>
      </c>
      <c r="C346" s="79"/>
      <c r="D346" s="49">
        <v>2.0</v>
      </c>
      <c r="E346" s="50">
        <v>1.78</v>
      </c>
      <c r="F346" s="54">
        <f t="shared" si="35"/>
        <v>3.56</v>
      </c>
      <c r="G346" s="53"/>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63" t="s">
        <v>4826</v>
      </c>
      <c r="C347" s="79"/>
      <c r="D347" s="49">
        <v>1.0</v>
      </c>
      <c r="E347" s="50">
        <v>4.39</v>
      </c>
      <c r="F347" s="54">
        <f t="shared" si="35"/>
        <v>4.39</v>
      </c>
      <c r="G347" s="53"/>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63" t="s">
        <v>4827</v>
      </c>
      <c r="C348" s="79"/>
      <c r="D348" s="49">
        <v>4.0</v>
      </c>
      <c r="E348" s="50">
        <v>2.09</v>
      </c>
      <c r="F348" s="54">
        <f t="shared" si="35"/>
        <v>8.36</v>
      </c>
      <c r="G348" s="53"/>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63" t="s">
        <v>4828</v>
      </c>
      <c r="C349" s="79"/>
      <c r="D349" s="49">
        <v>7.0</v>
      </c>
      <c r="E349" s="50">
        <v>2.19</v>
      </c>
      <c r="F349" s="54">
        <f t="shared" si="35"/>
        <v>15.33</v>
      </c>
      <c r="G349" s="53"/>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63" t="s">
        <v>4551</v>
      </c>
      <c r="C350" s="79"/>
      <c r="D350" s="49">
        <v>3.0</v>
      </c>
      <c r="E350" s="50">
        <v>2.19</v>
      </c>
      <c r="F350" s="54">
        <f t="shared" si="35"/>
        <v>6.57</v>
      </c>
      <c r="G350" s="53"/>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63" t="s">
        <v>4553</v>
      </c>
      <c r="C351" s="79"/>
      <c r="D351" s="49">
        <v>2.0</v>
      </c>
      <c r="E351" s="50">
        <v>2.19</v>
      </c>
      <c r="F351" s="54">
        <f t="shared" si="35"/>
        <v>4.38</v>
      </c>
      <c r="G351" s="53"/>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63" t="s">
        <v>4615</v>
      </c>
      <c r="C352" s="79"/>
      <c r="D352" s="49">
        <v>6.0</v>
      </c>
      <c r="E352" s="50">
        <v>0.79</v>
      </c>
      <c r="F352" s="54">
        <f t="shared" si="35"/>
        <v>4.74</v>
      </c>
      <c r="G352" s="53"/>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63" t="s">
        <v>4829</v>
      </c>
      <c r="C353" s="79"/>
      <c r="D353" s="49">
        <v>1.0</v>
      </c>
      <c r="E353" s="50">
        <v>3.85</v>
      </c>
      <c r="F353" s="54">
        <f t="shared" si="35"/>
        <v>3.85</v>
      </c>
      <c r="G353" s="53"/>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63" t="s">
        <v>4830</v>
      </c>
      <c r="C354" s="79"/>
      <c r="D354" s="49">
        <v>1.0</v>
      </c>
      <c r="E354" s="50">
        <v>2.97</v>
      </c>
      <c r="F354" s="54">
        <f t="shared" si="35"/>
        <v>2.97</v>
      </c>
      <c r="G354" s="53"/>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63" t="s">
        <v>4831</v>
      </c>
      <c r="C355" s="79"/>
      <c r="D355" s="49">
        <v>2.0</v>
      </c>
      <c r="E355" s="50">
        <v>3.69</v>
      </c>
      <c r="F355" s="54">
        <f>multiply(E355, 1)</f>
        <v>3.69</v>
      </c>
      <c r="G355" s="57">
        <f>multiply(E355, 1)</f>
        <v>3.69</v>
      </c>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63" t="s">
        <v>4832</v>
      </c>
      <c r="C356" s="79"/>
      <c r="D356" s="49">
        <v>4.0</v>
      </c>
      <c r="E356" s="50">
        <v>3.69</v>
      </c>
      <c r="F356" s="54">
        <f>MULTIPLY(E356, 1)</f>
        <v>3.69</v>
      </c>
      <c r="G356" s="57">
        <f>multiply(E356, 3)</f>
        <v>11.07</v>
      </c>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63" t="s">
        <v>4833</v>
      </c>
      <c r="C357" s="79"/>
      <c r="D357" s="49">
        <v>2.0</v>
      </c>
      <c r="E357" s="50">
        <v>2.75</v>
      </c>
      <c r="F357" s="54">
        <f t="shared" ref="F357:F363" si="36">MULTIPLY(D357, E357)</f>
        <v>5.5</v>
      </c>
      <c r="G357" s="53"/>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63" t="s">
        <v>4834</v>
      </c>
      <c r="C358" s="79"/>
      <c r="D358" s="49">
        <v>1.0</v>
      </c>
      <c r="E358" s="50">
        <v>4.39</v>
      </c>
      <c r="F358" s="54">
        <f t="shared" si="36"/>
        <v>4.39</v>
      </c>
      <c r="G358" s="53"/>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63" t="s">
        <v>4835</v>
      </c>
      <c r="C359" s="79"/>
      <c r="D359" s="49">
        <v>1.0</v>
      </c>
      <c r="E359" s="50">
        <v>4.39</v>
      </c>
      <c r="F359" s="54">
        <f t="shared" si="36"/>
        <v>4.39</v>
      </c>
      <c r="G359" s="53"/>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63" t="s">
        <v>4836</v>
      </c>
      <c r="C360" s="79"/>
      <c r="D360" s="49">
        <v>2.0</v>
      </c>
      <c r="E360" s="50">
        <v>4.39</v>
      </c>
      <c r="F360" s="54">
        <f t="shared" si="36"/>
        <v>8.78</v>
      </c>
      <c r="G360" s="53"/>
      <c r="H360" s="54">
        <f>sum(F344:G360)</f>
        <v>147.39</v>
      </c>
      <c r="I360" s="52"/>
      <c r="J360" s="52"/>
      <c r="K360" s="52"/>
      <c r="L360" s="52"/>
      <c r="M360" s="52"/>
      <c r="N360" s="52"/>
      <c r="O360" s="52"/>
      <c r="P360" s="52"/>
      <c r="Q360" s="52"/>
      <c r="R360" s="52"/>
      <c r="S360" s="52"/>
      <c r="T360" s="52"/>
      <c r="U360" s="52"/>
      <c r="V360" s="52"/>
      <c r="W360" s="52"/>
      <c r="X360" s="52"/>
      <c r="Y360" s="52"/>
      <c r="Z360" s="52"/>
      <c r="AA360" s="52"/>
      <c r="AB360" s="52"/>
      <c r="AC360" s="52"/>
    </row>
    <row r="361">
      <c r="A361" s="48">
        <v>43911.0</v>
      </c>
      <c r="B361" s="63" t="s">
        <v>4583</v>
      </c>
      <c r="C361" s="79"/>
      <c r="D361" s="49">
        <v>1.0</v>
      </c>
      <c r="E361" s="50">
        <v>3.25</v>
      </c>
      <c r="F361" s="54">
        <f t="shared" si="36"/>
        <v>3.25</v>
      </c>
      <c r="G361" s="53"/>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63" t="s">
        <v>4837</v>
      </c>
      <c r="C362" s="79"/>
      <c r="D362" s="49">
        <v>3.0</v>
      </c>
      <c r="E362" s="50">
        <v>3.29</v>
      </c>
      <c r="F362" s="54">
        <f t="shared" si="36"/>
        <v>9.87</v>
      </c>
      <c r="G362" s="53"/>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63" t="s">
        <v>4838</v>
      </c>
      <c r="C363" s="79"/>
      <c r="D363" s="49">
        <v>1.0</v>
      </c>
      <c r="E363" s="50">
        <v>2.45</v>
      </c>
      <c r="F363" s="54">
        <f t="shared" si="36"/>
        <v>2.45</v>
      </c>
      <c r="G363" s="53"/>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63" t="s">
        <v>4596</v>
      </c>
      <c r="C364" s="79"/>
      <c r="D364" s="49">
        <v>2.0</v>
      </c>
      <c r="E364" s="50">
        <v>2.19</v>
      </c>
      <c r="F364" s="50">
        <f>multiply(E364, 1)</f>
        <v>2.19</v>
      </c>
      <c r="G364" s="60">
        <f>multiply(E364, 1)</f>
        <v>2.19</v>
      </c>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63" t="s">
        <v>4839</v>
      </c>
      <c r="C365" s="79"/>
      <c r="D365" s="49">
        <v>2.0</v>
      </c>
      <c r="E365" s="50">
        <v>2.19</v>
      </c>
      <c r="F365" s="52"/>
      <c r="G365" s="60">
        <f>multiply(D365, E365)</f>
        <v>4.38</v>
      </c>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63" t="s">
        <v>4840</v>
      </c>
      <c r="C366" s="79"/>
      <c r="D366" s="49">
        <v>14.0</v>
      </c>
      <c r="E366" s="50">
        <v>2.09</v>
      </c>
      <c r="F366" s="50">
        <f>multiply(E366, 3)</f>
        <v>6.27</v>
      </c>
      <c r="G366" s="60">
        <f>multiply(E366, 11)</f>
        <v>22.99</v>
      </c>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63" t="s">
        <v>4520</v>
      </c>
      <c r="C367" s="79"/>
      <c r="D367" s="49">
        <v>1.0</v>
      </c>
      <c r="E367" s="50">
        <v>0.99</v>
      </c>
      <c r="F367" s="54">
        <f t="shared" ref="F367:F368" si="37">MULTIPLY(D367, E367)</f>
        <v>0.99</v>
      </c>
      <c r="G367" s="53"/>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63" t="s">
        <v>4521</v>
      </c>
      <c r="C368" s="79"/>
      <c r="D368" s="49">
        <v>1.0</v>
      </c>
      <c r="E368" s="50">
        <v>4.39</v>
      </c>
      <c r="F368" s="54">
        <f t="shared" si="37"/>
        <v>4.39</v>
      </c>
      <c r="G368" s="53"/>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63" t="s">
        <v>4461</v>
      </c>
      <c r="C369" s="79"/>
      <c r="D369" s="49">
        <v>17.0</v>
      </c>
      <c r="E369" s="50">
        <v>2.09</v>
      </c>
      <c r="F369" s="50">
        <f t="shared" ref="F369:F394" si="38">multiply(E369, 7)</f>
        <v>14.63</v>
      </c>
      <c r="G369" s="60">
        <f>multiply(E369, 10)</f>
        <v>20.9</v>
      </c>
      <c r="H369" s="54">
        <f>sum(F361:G369)</f>
        <v>94.5</v>
      </c>
      <c r="I369" s="52"/>
      <c r="J369" s="52"/>
      <c r="K369" s="52"/>
      <c r="L369" s="52"/>
      <c r="M369" s="52"/>
      <c r="N369" s="52"/>
      <c r="O369" s="52"/>
      <c r="P369" s="52"/>
      <c r="Q369" s="52"/>
      <c r="R369" s="52"/>
      <c r="S369" s="52"/>
      <c r="T369" s="52"/>
      <c r="U369" s="52"/>
      <c r="V369" s="52"/>
      <c r="W369" s="52"/>
      <c r="X369" s="52"/>
      <c r="Y369" s="52"/>
      <c r="Z369" s="52"/>
      <c r="AA369" s="52"/>
      <c r="AB369" s="52"/>
      <c r="AC369" s="52"/>
    </row>
    <row r="370">
      <c r="A370" s="48">
        <v>11168.0</v>
      </c>
      <c r="B370" s="63" t="s">
        <v>4841</v>
      </c>
      <c r="C370" s="79"/>
      <c r="D370" s="49">
        <v>1.0</v>
      </c>
      <c r="E370" s="50">
        <v>6.59</v>
      </c>
      <c r="F370" s="50">
        <f t="shared" si="38"/>
        <v>46.13</v>
      </c>
      <c r="G370" s="53"/>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63" t="s">
        <v>4829</v>
      </c>
      <c r="C371" s="79"/>
      <c r="D371" s="49">
        <v>1.0</v>
      </c>
      <c r="E371" s="50">
        <v>2.69</v>
      </c>
      <c r="F371" s="50">
        <f t="shared" si="38"/>
        <v>18.83</v>
      </c>
      <c r="G371" s="53"/>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63" t="s">
        <v>4842</v>
      </c>
      <c r="C372" s="79"/>
      <c r="D372" s="49">
        <v>1.0</v>
      </c>
      <c r="E372" s="50">
        <v>2.69</v>
      </c>
      <c r="F372" s="50">
        <f t="shared" si="38"/>
        <v>18.83</v>
      </c>
      <c r="G372" s="53"/>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63" t="s">
        <v>4583</v>
      </c>
      <c r="C373" s="79"/>
      <c r="D373" s="49">
        <v>1.0</v>
      </c>
      <c r="E373" s="50">
        <v>4.38</v>
      </c>
      <c r="F373" s="50">
        <f t="shared" si="38"/>
        <v>30.66</v>
      </c>
      <c r="G373" s="53"/>
      <c r="H373" s="54">
        <f>sum(F370:F373)</f>
        <v>114.45</v>
      </c>
      <c r="I373" s="52"/>
      <c r="J373" s="52"/>
      <c r="K373" s="52"/>
      <c r="L373" s="52"/>
      <c r="M373" s="52"/>
      <c r="N373" s="52"/>
      <c r="O373" s="52"/>
      <c r="P373" s="52"/>
      <c r="Q373" s="52"/>
      <c r="R373" s="52"/>
      <c r="S373" s="52"/>
      <c r="T373" s="52"/>
      <c r="U373" s="52"/>
      <c r="V373" s="52"/>
      <c r="W373" s="52"/>
      <c r="X373" s="52"/>
      <c r="Y373" s="52"/>
      <c r="Z373" s="52"/>
      <c r="AA373" s="52"/>
      <c r="AB373" s="52"/>
      <c r="AC373" s="52"/>
    </row>
    <row r="374">
      <c r="A374" s="48">
        <v>44187.0</v>
      </c>
      <c r="B374" s="63" t="s">
        <v>4596</v>
      </c>
      <c r="C374" s="79"/>
      <c r="D374" s="49">
        <v>20.0</v>
      </c>
      <c r="E374" s="50">
        <v>2.19</v>
      </c>
      <c r="F374" s="50">
        <f t="shared" si="38"/>
        <v>15.33</v>
      </c>
      <c r="G374" s="53"/>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63" t="s">
        <v>277</v>
      </c>
      <c r="C375" s="79"/>
      <c r="D375" s="49">
        <v>4.0</v>
      </c>
      <c r="E375" s="50">
        <v>2.29</v>
      </c>
      <c r="F375" s="50">
        <f t="shared" si="38"/>
        <v>16.03</v>
      </c>
      <c r="G375" s="53"/>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63" t="s">
        <v>4843</v>
      </c>
      <c r="C376" s="79"/>
      <c r="D376" s="49">
        <v>3.0</v>
      </c>
      <c r="E376" s="50">
        <v>2.69</v>
      </c>
      <c r="F376" s="50">
        <f t="shared" si="38"/>
        <v>18.83</v>
      </c>
      <c r="G376" s="53"/>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63" t="s">
        <v>4652</v>
      </c>
      <c r="C377" s="79"/>
      <c r="D377" s="49">
        <v>1.0</v>
      </c>
      <c r="E377" s="50">
        <v>2.99</v>
      </c>
      <c r="F377" s="50">
        <f t="shared" si="38"/>
        <v>20.93</v>
      </c>
      <c r="G377" s="53"/>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63" t="s">
        <v>4844</v>
      </c>
      <c r="C378" s="79"/>
      <c r="D378" s="49">
        <v>1.0</v>
      </c>
      <c r="E378" s="50">
        <v>3.29</v>
      </c>
      <c r="F378" s="50">
        <f t="shared" si="38"/>
        <v>23.03</v>
      </c>
      <c r="G378" s="53"/>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63" t="s">
        <v>4845</v>
      </c>
      <c r="C379" s="79"/>
      <c r="D379" s="49">
        <v>1.0</v>
      </c>
      <c r="E379" s="50">
        <v>1.65</v>
      </c>
      <c r="F379" s="50">
        <f t="shared" si="38"/>
        <v>11.55</v>
      </c>
      <c r="G379" s="53"/>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63" t="s">
        <v>4846</v>
      </c>
      <c r="C380" s="79"/>
      <c r="D380" s="49">
        <v>1.0</v>
      </c>
      <c r="E380" s="52"/>
      <c r="F380" s="49">
        <f t="shared" si="38"/>
        <v>0</v>
      </c>
      <c r="G380" s="53"/>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63" t="s">
        <v>4847</v>
      </c>
      <c r="C381" s="79"/>
      <c r="D381" s="49">
        <v>1.0</v>
      </c>
      <c r="E381" s="50">
        <v>13.37</v>
      </c>
      <c r="F381" s="50">
        <f t="shared" si="38"/>
        <v>93.59</v>
      </c>
      <c r="G381" s="53"/>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63" t="s">
        <v>4848</v>
      </c>
      <c r="C382" s="79"/>
      <c r="D382" s="49">
        <v>1.0</v>
      </c>
      <c r="E382" s="50">
        <v>6.96</v>
      </c>
      <c r="F382" s="50">
        <f t="shared" si="38"/>
        <v>48.72</v>
      </c>
      <c r="G382" s="53"/>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63" t="s">
        <v>4849</v>
      </c>
      <c r="C383" s="79"/>
      <c r="D383" s="49">
        <v>1.0</v>
      </c>
      <c r="E383" s="50">
        <v>7.24</v>
      </c>
      <c r="F383" s="50">
        <f t="shared" si="38"/>
        <v>50.68</v>
      </c>
      <c r="G383" s="53"/>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63" t="s">
        <v>4850</v>
      </c>
      <c r="C384" s="79"/>
      <c r="D384" s="49">
        <v>1.0</v>
      </c>
      <c r="E384" s="50">
        <v>6.59</v>
      </c>
      <c r="F384" s="50">
        <f t="shared" si="38"/>
        <v>46.13</v>
      </c>
      <c r="G384" s="53"/>
      <c r="H384" s="54">
        <f>sum(F374:F384)</f>
        <v>344.82</v>
      </c>
      <c r="I384" s="52"/>
      <c r="J384" s="52"/>
      <c r="K384" s="52"/>
      <c r="L384" s="52"/>
      <c r="M384" s="52"/>
      <c r="N384" s="52"/>
      <c r="O384" s="52"/>
      <c r="P384" s="52"/>
      <c r="Q384" s="52"/>
      <c r="R384" s="52"/>
      <c r="S384" s="52"/>
      <c r="T384" s="52"/>
      <c r="U384" s="52"/>
      <c r="V384" s="52"/>
      <c r="W384" s="52"/>
      <c r="X384" s="52"/>
      <c r="Y384" s="52"/>
      <c r="Z384" s="52"/>
      <c r="AA384" s="52"/>
      <c r="AB384" s="52"/>
      <c r="AC384" s="52"/>
    </row>
    <row r="385">
      <c r="A385" s="48">
        <v>44200.0</v>
      </c>
      <c r="B385" s="63" t="s">
        <v>4839</v>
      </c>
      <c r="C385" s="63" t="s">
        <v>46</v>
      </c>
      <c r="D385" s="49">
        <v>5.0</v>
      </c>
      <c r="E385" s="50">
        <v>2.19</v>
      </c>
      <c r="F385" s="50">
        <f t="shared" si="38"/>
        <v>15.33</v>
      </c>
      <c r="G385" s="53"/>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63" t="s">
        <v>275</v>
      </c>
      <c r="C386" s="63" t="s">
        <v>4851</v>
      </c>
      <c r="D386" s="49">
        <v>2.4</v>
      </c>
      <c r="E386" s="50">
        <v>1.35</v>
      </c>
      <c r="F386" s="50">
        <f t="shared" si="38"/>
        <v>9.45</v>
      </c>
      <c r="G386" s="53"/>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63" t="s">
        <v>4852</v>
      </c>
      <c r="C387" s="79"/>
      <c r="D387" s="49">
        <v>3.0</v>
      </c>
      <c r="E387" s="50">
        <v>1.75</v>
      </c>
      <c r="F387" s="50">
        <f t="shared" si="38"/>
        <v>12.25</v>
      </c>
      <c r="G387" s="53"/>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63" t="s">
        <v>4853</v>
      </c>
      <c r="C388" s="63" t="s">
        <v>4854</v>
      </c>
      <c r="D388" s="49">
        <v>4.0</v>
      </c>
      <c r="E388" s="50">
        <v>1.38</v>
      </c>
      <c r="F388" s="50">
        <f t="shared" si="38"/>
        <v>9.66</v>
      </c>
      <c r="G388" s="53"/>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63" t="s">
        <v>4855</v>
      </c>
      <c r="C389" s="63" t="s">
        <v>46</v>
      </c>
      <c r="D389" s="49">
        <v>2.0</v>
      </c>
      <c r="E389" s="50">
        <v>2.75</v>
      </c>
      <c r="F389" s="50">
        <f t="shared" si="38"/>
        <v>19.25</v>
      </c>
      <c r="G389" s="53"/>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63" t="s">
        <v>4856</v>
      </c>
      <c r="C390" s="63" t="s">
        <v>4857</v>
      </c>
      <c r="D390" s="49">
        <v>3.0</v>
      </c>
      <c r="E390" s="50">
        <v>2.19</v>
      </c>
      <c r="F390" s="50">
        <f t="shared" si="38"/>
        <v>15.33</v>
      </c>
      <c r="G390" s="53"/>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63" t="s">
        <v>4825</v>
      </c>
      <c r="C391" s="63" t="s">
        <v>4858</v>
      </c>
      <c r="D391" s="49">
        <v>11.0</v>
      </c>
      <c r="E391" s="50">
        <v>2.09</v>
      </c>
      <c r="F391" s="50">
        <f t="shared" si="38"/>
        <v>14.63</v>
      </c>
      <c r="G391" s="53"/>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63" t="s">
        <v>4859</v>
      </c>
      <c r="C392" s="63" t="s">
        <v>4860</v>
      </c>
      <c r="D392" s="49">
        <v>1.0</v>
      </c>
      <c r="E392" s="50">
        <v>3.85</v>
      </c>
      <c r="F392" s="50">
        <f t="shared" si="38"/>
        <v>26.95</v>
      </c>
      <c r="G392" s="53"/>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63" t="s">
        <v>4861</v>
      </c>
      <c r="C393" s="63" t="s">
        <v>4862</v>
      </c>
      <c r="D393" s="49">
        <v>1.0</v>
      </c>
      <c r="E393" s="50">
        <v>3.05</v>
      </c>
      <c r="F393" s="50">
        <f t="shared" si="38"/>
        <v>21.35</v>
      </c>
      <c r="G393" s="53"/>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63" t="s">
        <v>4863</v>
      </c>
      <c r="C394" s="79"/>
      <c r="D394" s="49">
        <v>1.0</v>
      </c>
      <c r="E394" s="50">
        <v>4.39</v>
      </c>
      <c r="F394" s="50">
        <f t="shared" si="38"/>
        <v>30.73</v>
      </c>
      <c r="G394" s="53"/>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63" t="s">
        <v>4864</v>
      </c>
      <c r="C395" s="63" t="s">
        <v>4865</v>
      </c>
      <c r="D395" s="49">
        <v>1.0</v>
      </c>
      <c r="E395" s="50">
        <v>2.45</v>
      </c>
      <c r="F395" s="52"/>
      <c r="G395" s="57">
        <f>multiply(D395, E395)</f>
        <v>2.45</v>
      </c>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63" t="s">
        <v>4644</v>
      </c>
      <c r="C396" s="63" t="s">
        <v>4866</v>
      </c>
      <c r="D396" s="49">
        <v>6.75</v>
      </c>
      <c r="E396" s="50">
        <v>1.65</v>
      </c>
      <c r="F396" s="50">
        <f t="shared" ref="F396:F409" si="39">multiply(E396, 7)</f>
        <v>11.55</v>
      </c>
      <c r="G396" s="53"/>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63" t="s">
        <v>4867</v>
      </c>
      <c r="C397" s="63" t="s">
        <v>4868</v>
      </c>
      <c r="D397" s="49">
        <v>2.0</v>
      </c>
      <c r="E397" s="50">
        <v>1.75</v>
      </c>
      <c r="F397" s="50">
        <f t="shared" si="39"/>
        <v>12.25</v>
      </c>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63" t="s">
        <v>4490</v>
      </c>
      <c r="C398" s="63" t="s">
        <v>4868</v>
      </c>
      <c r="D398" s="49">
        <v>1.0</v>
      </c>
      <c r="E398" s="50">
        <v>1.99</v>
      </c>
      <c r="F398" s="50">
        <f t="shared" si="39"/>
        <v>13.93</v>
      </c>
      <c r="G398" s="53"/>
      <c r="H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63" t="s">
        <v>4869</v>
      </c>
      <c r="C399" s="63" t="s">
        <v>46</v>
      </c>
      <c r="D399" s="49">
        <v>1.0</v>
      </c>
      <c r="E399" s="50">
        <v>2.19</v>
      </c>
      <c r="F399" s="50">
        <f t="shared" si="39"/>
        <v>15.33</v>
      </c>
      <c r="G399" s="53"/>
      <c r="H399" s="54">
        <f>sum(F385:G399)</f>
        <v>230.44</v>
      </c>
      <c r="I399" s="52"/>
      <c r="J399" s="52"/>
      <c r="K399" s="52"/>
      <c r="L399" s="52"/>
      <c r="M399" s="52"/>
      <c r="N399" s="52"/>
      <c r="O399" s="52"/>
      <c r="P399" s="52"/>
      <c r="Q399" s="52"/>
      <c r="R399" s="52"/>
      <c r="S399" s="52"/>
      <c r="T399" s="52"/>
      <c r="U399" s="52"/>
      <c r="V399" s="52"/>
      <c r="W399" s="52"/>
      <c r="X399" s="52"/>
      <c r="Y399" s="52"/>
      <c r="Z399" s="52"/>
      <c r="AA399" s="52"/>
      <c r="AB399" s="52"/>
      <c r="AC399" s="52"/>
    </row>
    <row r="400">
      <c r="A400" s="48">
        <v>44399.0</v>
      </c>
      <c r="B400" s="63" t="s">
        <v>4870</v>
      </c>
      <c r="C400" s="79"/>
      <c r="D400" s="49">
        <v>1.0</v>
      </c>
      <c r="E400" s="50">
        <v>2.55</v>
      </c>
      <c r="F400" s="50">
        <f t="shared" si="39"/>
        <v>17.85</v>
      </c>
      <c r="G400" s="53"/>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63" t="s">
        <v>4871</v>
      </c>
      <c r="C401" s="79"/>
      <c r="D401" s="49">
        <v>1.0</v>
      </c>
      <c r="E401" s="50">
        <v>2.99</v>
      </c>
      <c r="F401" s="50">
        <f t="shared" si="39"/>
        <v>20.93</v>
      </c>
      <c r="G401" s="53"/>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63" t="s">
        <v>4872</v>
      </c>
      <c r="C402" s="79"/>
      <c r="D402" s="49">
        <v>2.0</v>
      </c>
      <c r="E402" s="50">
        <v>3.19</v>
      </c>
      <c r="F402" s="50">
        <f t="shared" si="39"/>
        <v>22.33</v>
      </c>
      <c r="G402" s="53"/>
      <c r="H402" s="54">
        <f>sum(F400:F402)</f>
        <v>61.11</v>
      </c>
      <c r="I402" s="52"/>
      <c r="J402" s="52"/>
      <c r="K402" s="52"/>
      <c r="L402" s="52"/>
      <c r="M402" s="52"/>
      <c r="N402" s="52"/>
      <c r="O402" s="52"/>
      <c r="P402" s="52"/>
      <c r="Q402" s="52"/>
      <c r="R402" s="52"/>
      <c r="S402" s="52"/>
      <c r="T402" s="52"/>
      <c r="U402" s="52"/>
      <c r="V402" s="52"/>
      <c r="W402" s="52"/>
      <c r="X402" s="52"/>
      <c r="Y402" s="52"/>
      <c r="Z402" s="52"/>
      <c r="AA402" s="52"/>
      <c r="AB402" s="52"/>
      <c r="AC402" s="52"/>
    </row>
    <row r="403">
      <c r="A403" s="48">
        <v>44400.0</v>
      </c>
      <c r="B403" s="63" t="s">
        <v>4873</v>
      </c>
      <c r="C403" s="79"/>
      <c r="D403" s="49">
        <v>1.0</v>
      </c>
      <c r="E403" s="50">
        <v>4.35</v>
      </c>
      <c r="F403" s="50">
        <f t="shared" si="39"/>
        <v>30.45</v>
      </c>
      <c r="G403" s="53"/>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63" t="s">
        <v>4874</v>
      </c>
      <c r="C404" s="79"/>
      <c r="D404" s="49">
        <v>1.0</v>
      </c>
      <c r="E404" s="50">
        <v>4.65</v>
      </c>
      <c r="F404" s="50">
        <f t="shared" si="39"/>
        <v>32.55</v>
      </c>
      <c r="G404" s="53"/>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63" t="s">
        <v>4875</v>
      </c>
      <c r="C405" s="79"/>
      <c r="D405" s="49">
        <v>1.0</v>
      </c>
      <c r="E405" s="50">
        <v>3.65</v>
      </c>
      <c r="F405" s="50">
        <f t="shared" si="39"/>
        <v>25.55</v>
      </c>
      <c r="G405" s="53"/>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63" t="s">
        <v>4876</v>
      </c>
      <c r="C406" s="79"/>
      <c r="D406" s="49">
        <v>1.0</v>
      </c>
      <c r="E406" s="50">
        <v>3.19</v>
      </c>
      <c r="F406" s="50">
        <f t="shared" si="39"/>
        <v>22.33</v>
      </c>
      <c r="G406" s="53"/>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63" t="s">
        <v>4877</v>
      </c>
      <c r="C407" s="79"/>
      <c r="D407" s="49">
        <v>1.0</v>
      </c>
      <c r="E407" s="50">
        <v>6.39</v>
      </c>
      <c r="F407" s="50">
        <f t="shared" si="39"/>
        <v>44.73</v>
      </c>
      <c r="G407" s="53"/>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63" t="s">
        <v>4878</v>
      </c>
      <c r="C408" s="79"/>
      <c r="D408" s="49">
        <v>1.0</v>
      </c>
      <c r="E408" s="50">
        <v>3.85</v>
      </c>
      <c r="F408" s="50">
        <f t="shared" si="39"/>
        <v>26.95</v>
      </c>
      <c r="G408" s="53"/>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63" t="s">
        <v>4879</v>
      </c>
      <c r="C409" s="79"/>
      <c r="D409" s="49">
        <v>5.0</v>
      </c>
      <c r="E409" s="50">
        <v>3.19</v>
      </c>
      <c r="F409" s="50">
        <f t="shared" si="39"/>
        <v>22.33</v>
      </c>
      <c r="G409" s="53"/>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63" t="s">
        <v>4880</v>
      </c>
      <c r="C410" s="79"/>
      <c r="D410" s="49">
        <v>2.0</v>
      </c>
      <c r="E410" s="52"/>
      <c r="F410" s="52"/>
      <c r="G410" s="53"/>
      <c r="H410" s="54">
        <f>sum(F403:F410)</f>
        <v>204.89</v>
      </c>
      <c r="I410" s="52"/>
      <c r="J410" s="52"/>
      <c r="K410" s="52"/>
      <c r="L410" s="52"/>
      <c r="M410" s="52"/>
      <c r="N410" s="52"/>
      <c r="O410" s="52"/>
      <c r="P410" s="52"/>
      <c r="Q410" s="52"/>
      <c r="R410" s="52"/>
      <c r="S410" s="52"/>
      <c r="T410" s="52"/>
      <c r="U410" s="52"/>
      <c r="V410" s="52"/>
      <c r="W410" s="52"/>
      <c r="X410" s="52"/>
      <c r="Y410" s="52"/>
      <c r="Z410" s="52"/>
      <c r="AA410" s="52"/>
      <c r="AB410" s="52"/>
      <c r="AC410" s="52"/>
    </row>
    <row r="411">
      <c r="A411" s="48">
        <v>44401.0</v>
      </c>
      <c r="B411" s="63" t="s">
        <v>4881</v>
      </c>
      <c r="C411" s="79"/>
      <c r="D411" s="49">
        <v>1.0</v>
      </c>
      <c r="E411" s="52"/>
      <c r="F411" s="52"/>
      <c r="G411" s="53"/>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48"/>
      <c r="B412" s="79"/>
      <c r="C412" s="79"/>
      <c r="D412" s="52"/>
      <c r="E412" s="52"/>
      <c r="F412" s="52"/>
      <c r="G412" s="53"/>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79"/>
      <c r="C413" s="79"/>
      <c r="D413" s="52"/>
      <c r="E413" s="52"/>
      <c r="F413" s="52"/>
      <c r="G413" s="53"/>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79"/>
      <c r="C414" s="79"/>
      <c r="D414" s="52"/>
      <c r="E414" s="52"/>
      <c r="F414" s="52"/>
      <c r="G414" s="53"/>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79"/>
      <c r="C415" s="79"/>
      <c r="D415" s="52"/>
      <c r="E415" s="52"/>
      <c r="F415" s="52"/>
      <c r="G415" s="53"/>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79"/>
      <c r="C416" s="79"/>
      <c r="D416" s="52"/>
      <c r="E416" s="52"/>
      <c r="F416" s="52"/>
      <c r="G416" s="53"/>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79"/>
      <c r="C417" s="79"/>
      <c r="D417" s="52"/>
      <c r="E417" s="52"/>
      <c r="F417" s="52"/>
      <c r="G417" s="53"/>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79"/>
      <c r="C418" s="79"/>
      <c r="D418" s="52"/>
      <c r="E418" s="52"/>
      <c r="F418" s="52"/>
      <c r="G418" s="53"/>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79"/>
      <c r="C419" s="79"/>
      <c r="D419" s="52"/>
      <c r="E419" s="52"/>
      <c r="F419" s="52"/>
      <c r="G419" s="53"/>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79"/>
      <c r="C420" s="79"/>
      <c r="D420" s="52"/>
      <c r="E420" s="52"/>
      <c r="F420" s="52"/>
      <c r="G420" s="53"/>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79"/>
      <c r="C421" s="79"/>
      <c r="D421" s="52"/>
      <c r="E421" s="52"/>
      <c r="F421" s="52"/>
      <c r="G421" s="53"/>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79"/>
      <c r="C422" s="79"/>
      <c r="D422" s="52"/>
      <c r="E422" s="52"/>
      <c r="F422" s="52"/>
      <c r="G422" s="53"/>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79"/>
      <c r="C423" s="79"/>
      <c r="D423" s="52"/>
      <c r="E423" s="52"/>
      <c r="F423" s="52"/>
      <c r="G423" s="53"/>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79"/>
      <c r="C424" s="79"/>
      <c r="D424" s="52"/>
      <c r="E424" s="52"/>
      <c r="F424" s="52"/>
      <c r="G424" s="53"/>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79"/>
      <c r="C425" s="79"/>
      <c r="D425" s="52"/>
      <c r="E425" s="52"/>
      <c r="F425" s="52"/>
      <c r="G425" s="53"/>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79"/>
      <c r="C426" s="79"/>
      <c r="D426" s="52"/>
      <c r="E426" s="52"/>
      <c r="F426" s="52"/>
      <c r="G426" s="53"/>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79"/>
      <c r="C427" s="79"/>
      <c r="D427" s="52"/>
      <c r="E427" s="52"/>
      <c r="F427" s="52"/>
      <c r="G427" s="53"/>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79"/>
      <c r="C428" s="79"/>
      <c r="D428" s="52"/>
      <c r="E428" s="52"/>
      <c r="F428" s="52"/>
      <c r="G428" s="53"/>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79"/>
      <c r="C429" s="79"/>
      <c r="D429" s="52"/>
      <c r="E429" s="52"/>
      <c r="F429" s="52"/>
      <c r="G429" s="53"/>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79"/>
      <c r="C430" s="79"/>
      <c r="D430" s="52"/>
      <c r="E430" s="52"/>
      <c r="F430" s="52"/>
      <c r="G430" s="53"/>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79"/>
      <c r="C431" s="79"/>
      <c r="D431" s="52"/>
      <c r="E431" s="52"/>
      <c r="F431" s="52"/>
      <c r="G431" s="53"/>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79"/>
      <c r="C432" s="79"/>
      <c r="D432" s="52"/>
      <c r="E432" s="52"/>
      <c r="F432" s="52"/>
      <c r="G432" s="53"/>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79"/>
      <c r="C433" s="79"/>
      <c r="D433" s="52"/>
      <c r="E433" s="52"/>
      <c r="F433" s="52"/>
      <c r="G433" s="53"/>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79"/>
      <c r="C434" s="79"/>
      <c r="D434" s="52"/>
      <c r="E434" s="52"/>
      <c r="F434" s="52"/>
      <c r="G434" s="53"/>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79"/>
      <c r="C435" s="79"/>
      <c r="D435" s="52"/>
      <c r="E435" s="52"/>
      <c r="F435" s="52"/>
      <c r="G435" s="53"/>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79"/>
      <c r="C436" s="79"/>
      <c r="D436" s="52"/>
      <c r="E436" s="52"/>
      <c r="F436" s="52"/>
      <c r="G436" s="53"/>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79"/>
      <c r="C437" s="79"/>
      <c r="D437" s="52"/>
      <c r="E437" s="52"/>
      <c r="F437" s="52"/>
      <c r="G437" s="53"/>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79"/>
      <c r="C438" s="79"/>
      <c r="D438" s="52"/>
      <c r="E438" s="52"/>
      <c r="F438" s="52"/>
      <c r="G438" s="53"/>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79"/>
      <c r="C439" s="79"/>
      <c r="D439" s="52"/>
      <c r="E439" s="52"/>
      <c r="F439" s="52"/>
      <c r="G439" s="53"/>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79"/>
      <c r="C440" s="79"/>
      <c r="D440" s="52"/>
      <c r="E440" s="52"/>
      <c r="F440" s="52"/>
      <c r="G440" s="53"/>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79"/>
      <c r="C441" s="79"/>
      <c r="D441" s="52"/>
      <c r="E441" s="52"/>
      <c r="F441" s="52"/>
      <c r="G441" s="53"/>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79"/>
      <c r="C442" s="79"/>
      <c r="D442" s="52"/>
      <c r="E442" s="52"/>
      <c r="F442" s="52"/>
      <c r="G442" s="53"/>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79"/>
      <c r="C443" s="79"/>
      <c r="D443" s="52"/>
      <c r="E443" s="52"/>
      <c r="F443" s="52"/>
      <c r="G443" s="53"/>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79"/>
      <c r="C444" s="79"/>
      <c r="D444" s="52"/>
      <c r="E444" s="52"/>
      <c r="F444" s="52"/>
      <c r="G444" s="53"/>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79"/>
      <c r="C445" s="79"/>
      <c r="D445" s="52"/>
      <c r="E445" s="52"/>
      <c r="F445" s="52"/>
      <c r="G445" s="53"/>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79"/>
      <c r="C446" s="79"/>
      <c r="D446" s="52"/>
      <c r="E446" s="52"/>
      <c r="F446" s="52"/>
      <c r="G446" s="53"/>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79"/>
      <c r="C447" s="79"/>
      <c r="D447" s="52"/>
      <c r="E447" s="52"/>
      <c r="F447" s="52"/>
      <c r="G447" s="53"/>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79"/>
      <c r="C448" s="79"/>
      <c r="D448" s="52"/>
      <c r="E448" s="52"/>
      <c r="F448" s="52"/>
      <c r="G448" s="53"/>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79"/>
      <c r="C449" s="79"/>
      <c r="D449" s="52"/>
      <c r="E449" s="52"/>
      <c r="F449" s="52"/>
      <c r="G449" s="53"/>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79"/>
      <c r="C450" s="79"/>
      <c r="D450" s="52"/>
      <c r="E450" s="52"/>
      <c r="F450" s="52"/>
      <c r="G450" s="53"/>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79"/>
      <c r="C451" s="79"/>
      <c r="D451" s="52"/>
      <c r="E451" s="52"/>
      <c r="F451" s="52"/>
      <c r="G451" s="53"/>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79"/>
      <c r="C452" s="79"/>
      <c r="D452" s="52"/>
      <c r="E452" s="52"/>
      <c r="F452" s="52"/>
      <c r="G452" s="53"/>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79"/>
      <c r="C453" s="79"/>
      <c r="D453" s="52"/>
      <c r="E453" s="52"/>
      <c r="F453" s="52"/>
      <c r="G453" s="53"/>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79"/>
      <c r="C454" s="79"/>
      <c r="D454" s="52"/>
      <c r="E454" s="52"/>
      <c r="F454" s="52"/>
      <c r="G454" s="53"/>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79"/>
      <c r="C455" s="79"/>
      <c r="D455" s="52"/>
      <c r="E455" s="52"/>
      <c r="F455" s="52"/>
      <c r="G455" s="53"/>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79"/>
      <c r="C456" s="79"/>
      <c r="D456" s="52"/>
      <c r="E456" s="52"/>
      <c r="F456" s="52"/>
      <c r="G456" s="53"/>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79"/>
      <c r="C457" s="79"/>
      <c r="D457" s="52"/>
      <c r="E457" s="52"/>
      <c r="F457" s="52"/>
      <c r="G457" s="53"/>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79"/>
      <c r="C458" s="79"/>
      <c r="D458" s="52"/>
      <c r="E458" s="52"/>
      <c r="F458" s="52"/>
      <c r="G458" s="53"/>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79"/>
      <c r="C459" s="79"/>
      <c r="D459" s="52"/>
      <c r="E459" s="52"/>
      <c r="F459" s="52"/>
      <c r="G459" s="53"/>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79"/>
      <c r="C460" s="79"/>
      <c r="D460" s="52"/>
      <c r="E460" s="52"/>
      <c r="F460" s="52"/>
      <c r="G460" s="53"/>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79"/>
      <c r="C461" s="79"/>
      <c r="D461" s="52"/>
      <c r="E461" s="52"/>
      <c r="F461" s="52"/>
      <c r="G461" s="53"/>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79"/>
      <c r="C462" s="79"/>
      <c r="D462" s="52"/>
      <c r="E462" s="52"/>
      <c r="F462" s="52"/>
      <c r="G462" s="53"/>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79"/>
      <c r="C463" s="79"/>
      <c r="D463" s="52"/>
      <c r="E463" s="52"/>
      <c r="F463" s="52"/>
      <c r="G463" s="53"/>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79"/>
      <c r="C464" s="79"/>
      <c r="D464" s="52"/>
      <c r="E464" s="52"/>
      <c r="F464" s="52"/>
      <c r="G464" s="53"/>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79"/>
      <c r="C465" s="79"/>
      <c r="D465" s="52"/>
      <c r="E465" s="52"/>
      <c r="F465" s="52"/>
      <c r="G465" s="53"/>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79"/>
      <c r="C466" s="79"/>
      <c r="D466" s="52"/>
      <c r="E466" s="52"/>
      <c r="F466" s="52"/>
      <c r="G466" s="53"/>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79"/>
      <c r="C467" s="79"/>
      <c r="D467" s="52"/>
      <c r="E467" s="52"/>
      <c r="F467" s="52"/>
      <c r="G467" s="53"/>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79"/>
      <c r="C468" s="79"/>
      <c r="D468" s="52"/>
      <c r="E468" s="52"/>
      <c r="F468" s="52"/>
      <c r="G468" s="53"/>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79"/>
      <c r="C469" s="79"/>
      <c r="D469" s="52"/>
      <c r="E469" s="52"/>
      <c r="F469" s="52"/>
      <c r="G469" s="53"/>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79"/>
      <c r="C470" s="79"/>
      <c r="D470" s="52"/>
      <c r="E470" s="52"/>
      <c r="F470" s="52"/>
      <c r="G470" s="53"/>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79"/>
      <c r="C471" s="79"/>
      <c r="D471" s="52"/>
      <c r="E471" s="52"/>
      <c r="F471" s="52"/>
      <c r="G471" s="53"/>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79"/>
      <c r="C472" s="79"/>
      <c r="D472" s="52"/>
      <c r="E472" s="52"/>
      <c r="F472" s="52"/>
      <c r="G472" s="53"/>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79"/>
      <c r="C473" s="79"/>
      <c r="D473" s="52"/>
      <c r="E473" s="52"/>
      <c r="F473" s="52"/>
      <c r="G473" s="53"/>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79"/>
      <c r="C474" s="79"/>
      <c r="D474" s="52"/>
      <c r="E474" s="52"/>
      <c r="F474" s="52"/>
      <c r="G474" s="53"/>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79"/>
      <c r="C475" s="79"/>
      <c r="D475" s="52"/>
      <c r="E475" s="52"/>
      <c r="F475" s="52"/>
      <c r="G475" s="53"/>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79"/>
      <c r="C476" s="79"/>
      <c r="D476" s="52"/>
      <c r="E476" s="52"/>
      <c r="F476" s="52"/>
      <c r="G476" s="53"/>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79"/>
      <c r="C477" s="79"/>
      <c r="D477" s="52"/>
      <c r="E477" s="52"/>
      <c r="F477" s="52"/>
      <c r="G477" s="53"/>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79"/>
      <c r="C478" s="79"/>
      <c r="D478" s="52"/>
      <c r="E478" s="52"/>
      <c r="F478" s="52"/>
      <c r="G478" s="53"/>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79"/>
      <c r="C479" s="79"/>
      <c r="D479" s="52"/>
      <c r="E479" s="52"/>
      <c r="F479" s="52"/>
      <c r="G479" s="53"/>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79"/>
      <c r="C480" s="79"/>
      <c r="D480" s="52"/>
      <c r="E480" s="52"/>
      <c r="F480" s="52"/>
      <c r="G480" s="53"/>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79"/>
      <c r="C481" s="79"/>
      <c r="D481" s="52"/>
      <c r="E481" s="52"/>
      <c r="F481" s="52"/>
      <c r="G481" s="53"/>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79"/>
      <c r="C482" s="79"/>
      <c r="D482" s="52"/>
      <c r="E482" s="52"/>
      <c r="F482" s="52"/>
      <c r="G482" s="53"/>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79"/>
      <c r="C483" s="79"/>
      <c r="D483" s="52"/>
      <c r="E483" s="52"/>
      <c r="F483" s="52"/>
      <c r="G483" s="53"/>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79"/>
      <c r="C484" s="79"/>
      <c r="D484" s="52"/>
      <c r="E484" s="52"/>
      <c r="F484" s="52"/>
      <c r="G484" s="53"/>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79"/>
      <c r="C485" s="79"/>
      <c r="D485" s="52"/>
      <c r="E485" s="52"/>
      <c r="F485" s="52"/>
      <c r="G485" s="53"/>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79"/>
      <c r="C486" s="79"/>
      <c r="D486" s="52"/>
      <c r="E486" s="52"/>
      <c r="F486" s="52"/>
      <c r="G486" s="53"/>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79"/>
      <c r="C487" s="79"/>
      <c r="D487" s="52"/>
      <c r="E487" s="52"/>
      <c r="F487" s="52"/>
      <c r="G487" s="53"/>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79"/>
      <c r="C488" s="79"/>
      <c r="D488" s="52"/>
      <c r="E488" s="52"/>
      <c r="F488" s="52"/>
      <c r="G488" s="53"/>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79"/>
      <c r="C489" s="79"/>
      <c r="D489" s="52"/>
      <c r="E489" s="52"/>
      <c r="F489" s="52"/>
      <c r="G489" s="53"/>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79"/>
      <c r="C490" s="79"/>
      <c r="D490" s="52"/>
      <c r="E490" s="52"/>
      <c r="F490" s="52"/>
      <c r="G490" s="53"/>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79"/>
      <c r="C491" s="79"/>
      <c r="D491" s="52"/>
      <c r="E491" s="52"/>
      <c r="F491" s="52"/>
      <c r="G491" s="53"/>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79"/>
      <c r="C492" s="79"/>
      <c r="D492" s="52"/>
      <c r="E492" s="52"/>
      <c r="F492" s="52"/>
      <c r="G492" s="53"/>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79"/>
      <c r="C493" s="79"/>
      <c r="D493" s="52"/>
      <c r="E493" s="52"/>
      <c r="F493" s="52"/>
      <c r="G493" s="53"/>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79"/>
      <c r="C494" s="79"/>
      <c r="D494" s="52"/>
      <c r="E494" s="52"/>
      <c r="F494" s="52"/>
      <c r="G494" s="53"/>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79"/>
      <c r="C495" s="79"/>
      <c r="D495" s="52"/>
      <c r="E495" s="52"/>
      <c r="F495" s="52"/>
      <c r="G495" s="53"/>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79"/>
      <c r="C496" s="79"/>
      <c r="D496" s="52"/>
      <c r="E496" s="52"/>
      <c r="F496" s="52"/>
      <c r="G496" s="53"/>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79"/>
      <c r="C497" s="79"/>
      <c r="D497" s="52"/>
      <c r="E497" s="52"/>
      <c r="F497" s="52"/>
      <c r="G497" s="53"/>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79"/>
      <c r="C498" s="79"/>
      <c r="D498" s="52"/>
      <c r="E498" s="52"/>
      <c r="F498" s="52"/>
      <c r="G498" s="53"/>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79"/>
      <c r="C499" s="79"/>
      <c r="D499" s="52"/>
      <c r="E499" s="52"/>
      <c r="F499" s="52"/>
      <c r="G499" s="53"/>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79"/>
      <c r="C500" s="79"/>
      <c r="D500" s="52"/>
      <c r="E500" s="52"/>
      <c r="F500" s="52"/>
      <c r="G500" s="53"/>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79"/>
      <c r="C501" s="79"/>
      <c r="D501" s="52"/>
      <c r="E501" s="52"/>
      <c r="F501" s="52"/>
      <c r="G501" s="53"/>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79"/>
      <c r="C502" s="79"/>
      <c r="D502" s="52"/>
      <c r="E502" s="52"/>
      <c r="F502" s="52"/>
      <c r="G502" s="53"/>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79"/>
      <c r="C503" s="79"/>
      <c r="D503" s="52"/>
      <c r="E503" s="52"/>
      <c r="F503" s="52"/>
      <c r="G503" s="53"/>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79"/>
      <c r="C504" s="79"/>
      <c r="D504" s="52"/>
      <c r="E504" s="52"/>
      <c r="F504" s="52"/>
      <c r="G504" s="53"/>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79"/>
      <c r="C505" s="79"/>
      <c r="D505" s="52"/>
      <c r="E505" s="52"/>
      <c r="F505" s="52"/>
      <c r="G505" s="53"/>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79"/>
      <c r="C506" s="79"/>
      <c r="D506" s="52"/>
      <c r="E506" s="52"/>
      <c r="F506" s="52"/>
      <c r="G506" s="53"/>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79"/>
      <c r="C507" s="79"/>
      <c r="D507" s="52"/>
      <c r="E507" s="52"/>
      <c r="F507" s="52"/>
      <c r="G507" s="53"/>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79"/>
      <c r="C508" s="79"/>
      <c r="D508" s="52"/>
      <c r="E508" s="52"/>
      <c r="F508" s="52"/>
      <c r="G508" s="53"/>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79"/>
      <c r="C509" s="79"/>
      <c r="D509" s="52"/>
      <c r="E509" s="52"/>
      <c r="F509" s="52"/>
      <c r="G509" s="53"/>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79"/>
      <c r="C510" s="79"/>
      <c r="D510" s="52"/>
      <c r="E510" s="52"/>
      <c r="F510" s="52"/>
      <c r="G510" s="53"/>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79"/>
      <c r="C511" s="79"/>
      <c r="D511" s="52"/>
      <c r="E511" s="52"/>
      <c r="F511" s="52"/>
      <c r="G511" s="53"/>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79"/>
      <c r="C512" s="79"/>
      <c r="D512" s="52"/>
      <c r="E512" s="52"/>
      <c r="F512" s="52"/>
      <c r="G512" s="53"/>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79"/>
      <c r="C513" s="79"/>
      <c r="D513" s="52"/>
      <c r="E513" s="52"/>
      <c r="F513" s="52"/>
      <c r="G513" s="53"/>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79"/>
      <c r="C514" s="79"/>
      <c r="D514" s="52"/>
      <c r="E514" s="52"/>
      <c r="F514" s="52"/>
      <c r="G514" s="53"/>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79"/>
      <c r="C515" s="79"/>
      <c r="D515" s="52"/>
      <c r="E515" s="52"/>
      <c r="F515" s="52"/>
      <c r="G515" s="53"/>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79"/>
      <c r="C516" s="79"/>
      <c r="D516" s="52"/>
      <c r="E516" s="52"/>
      <c r="F516" s="52"/>
      <c r="G516" s="53"/>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79"/>
      <c r="C517" s="79"/>
      <c r="D517" s="52"/>
      <c r="E517" s="52"/>
      <c r="F517" s="52"/>
      <c r="G517" s="53"/>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79"/>
      <c r="C518" s="79"/>
      <c r="D518" s="52"/>
      <c r="E518" s="52"/>
      <c r="F518" s="52"/>
      <c r="G518" s="53"/>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79"/>
      <c r="C519" s="79"/>
      <c r="D519" s="52"/>
      <c r="E519" s="52"/>
      <c r="F519" s="52"/>
      <c r="G519" s="53"/>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79"/>
      <c r="C520" s="79"/>
      <c r="D520" s="52"/>
      <c r="E520" s="52"/>
      <c r="F520" s="52"/>
      <c r="G520" s="53"/>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79"/>
      <c r="C521" s="79"/>
      <c r="D521" s="52"/>
      <c r="E521" s="52"/>
      <c r="F521" s="52"/>
      <c r="G521" s="53"/>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79"/>
      <c r="C522" s="79"/>
      <c r="D522" s="52"/>
      <c r="E522" s="52"/>
      <c r="F522" s="52"/>
      <c r="G522" s="53"/>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79"/>
      <c r="C523" s="79"/>
      <c r="D523" s="52"/>
      <c r="E523" s="52"/>
      <c r="F523" s="52"/>
      <c r="G523" s="53"/>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79"/>
      <c r="C524" s="79"/>
      <c r="D524" s="52"/>
      <c r="E524" s="52"/>
      <c r="F524" s="52"/>
      <c r="G524" s="53"/>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79"/>
      <c r="C525" s="79"/>
      <c r="D525" s="52"/>
      <c r="E525" s="52"/>
      <c r="F525" s="52"/>
      <c r="G525" s="53"/>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79"/>
      <c r="C526" s="79"/>
      <c r="D526" s="52"/>
      <c r="E526" s="52"/>
      <c r="F526" s="52"/>
      <c r="G526" s="53"/>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79"/>
      <c r="C527" s="79"/>
      <c r="D527" s="52"/>
      <c r="E527" s="52"/>
      <c r="F527" s="52"/>
      <c r="G527" s="53"/>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79"/>
      <c r="C528" s="79"/>
      <c r="D528" s="52"/>
      <c r="E528" s="52"/>
      <c r="F528" s="52"/>
      <c r="G528" s="53"/>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79"/>
      <c r="C529" s="79"/>
      <c r="D529" s="52"/>
      <c r="E529" s="52"/>
      <c r="F529" s="52"/>
      <c r="G529" s="53"/>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79"/>
      <c r="C530" s="79"/>
      <c r="D530" s="52"/>
      <c r="E530" s="52"/>
      <c r="F530" s="52"/>
      <c r="G530" s="53"/>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79"/>
      <c r="C531" s="79"/>
      <c r="D531" s="52"/>
      <c r="E531" s="52"/>
      <c r="F531" s="52"/>
      <c r="G531" s="53"/>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79"/>
      <c r="C532" s="79"/>
      <c r="D532" s="52"/>
      <c r="E532" s="52"/>
      <c r="F532" s="52"/>
      <c r="G532" s="53"/>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79"/>
      <c r="C533" s="79"/>
      <c r="D533" s="52"/>
      <c r="E533" s="52"/>
      <c r="F533" s="52"/>
      <c r="G533" s="53"/>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79"/>
      <c r="C534" s="79"/>
      <c r="D534" s="52"/>
      <c r="E534" s="52"/>
      <c r="F534" s="52"/>
      <c r="G534" s="53"/>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79"/>
      <c r="C535" s="79"/>
      <c r="D535" s="52"/>
      <c r="E535" s="52"/>
      <c r="F535" s="52"/>
      <c r="G535" s="53"/>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79"/>
      <c r="C536" s="79"/>
      <c r="D536" s="52"/>
      <c r="E536" s="52"/>
      <c r="F536" s="52"/>
      <c r="G536" s="53"/>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79"/>
      <c r="C537" s="79"/>
      <c r="D537" s="52"/>
      <c r="E537" s="52"/>
      <c r="F537" s="52"/>
      <c r="G537" s="53"/>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79"/>
      <c r="C538" s="79"/>
      <c r="D538" s="52"/>
      <c r="E538" s="52"/>
      <c r="F538" s="52"/>
      <c r="G538" s="53"/>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79"/>
      <c r="C539" s="79"/>
      <c r="D539" s="52"/>
      <c r="E539" s="52"/>
      <c r="F539" s="52"/>
      <c r="G539" s="53"/>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79"/>
      <c r="C540" s="79"/>
      <c r="D540" s="52"/>
      <c r="E540" s="52"/>
      <c r="F540" s="52"/>
      <c r="G540" s="53"/>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79"/>
      <c r="C541" s="79"/>
      <c r="D541" s="52"/>
      <c r="E541" s="52"/>
      <c r="F541" s="52"/>
      <c r="G541" s="53"/>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79"/>
      <c r="C542" s="79"/>
      <c r="D542" s="52"/>
      <c r="E542" s="52"/>
      <c r="F542" s="52"/>
      <c r="G542" s="53"/>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79"/>
      <c r="C543" s="79"/>
      <c r="D543" s="52"/>
      <c r="E543" s="52"/>
      <c r="F543" s="52"/>
      <c r="G543" s="53"/>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79"/>
      <c r="C544" s="79"/>
      <c r="D544" s="52"/>
      <c r="E544" s="52"/>
      <c r="F544" s="52"/>
      <c r="G544" s="53"/>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79"/>
      <c r="C545" s="79"/>
      <c r="D545" s="52"/>
      <c r="E545" s="52"/>
      <c r="F545" s="52"/>
      <c r="G545" s="53"/>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79"/>
      <c r="C546" s="79"/>
      <c r="D546" s="52"/>
      <c r="E546" s="52"/>
      <c r="F546" s="52"/>
      <c r="G546" s="53"/>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79"/>
      <c r="C547" s="79"/>
      <c r="D547" s="52"/>
      <c r="E547" s="52"/>
      <c r="F547" s="52"/>
      <c r="G547" s="53"/>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79"/>
      <c r="C548" s="79"/>
      <c r="D548" s="52"/>
      <c r="E548" s="52"/>
      <c r="F548" s="52"/>
      <c r="G548" s="53"/>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79"/>
      <c r="C549" s="79"/>
      <c r="D549" s="52"/>
      <c r="E549" s="52"/>
      <c r="F549" s="52"/>
      <c r="G549" s="53"/>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79"/>
      <c r="C550" s="79"/>
      <c r="D550" s="52"/>
      <c r="E550" s="52"/>
      <c r="F550" s="52"/>
      <c r="G550" s="53"/>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79"/>
      <c r="C551" s="79"/>
      <c r="D551" s="52"/>
      <c r="E551" s="52"/>
      <c r="F551" s="52"/>
      <c r="G551" s="53"/>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79"/>
      <c r="C552" s="79"/>
      <c r="D552" s="52"/>
      <c r="E552" s="52"/>
      <c r="F552" s="52"/>
      <c r="G552" s="53"/>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79"/>
      <c r="C553" s="79"/>
      <c r="D553" s="52"/>
      <c r="E553" s="52"/>
      <c r="F553" s="52"/>
      <c r="G553" s="53"/>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79"/>
      <c r="C554" s="79"/>
      <c r="D554" s="52"/>
      <c r="E554" s="52"/>
      <c r="F554" s="52"/>
      <c r="G554" s="53"/>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79"/>
      <c r="C555" s="79"/>
      <c r="D555" s="52"/>
      <c r="E555" s="52"/>
      <c r="F555" s="52"/>
      <c r="G555" s="53"/>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79"/>
      <c r="C556" s="79"/>
      <c r="D556" s="52"/>
      <c r="E556" s="52"/>
      <c r="F556" s="52"/>
      <c r="G556" s="53"/>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79"/>
      <c r="C557" s="79"/>
      <c r="D557" s="52"/>
      <c r="E557" s="52"/>
      <c r="F557" s="52"/>
      <c r="G557" s="53"/>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79"/>
      <c r="C558" s="79"/>
      <c r="D558" s="52"/>
      <c r="E558" s="52"/>
      <c r="F558" s="52"/>
      <c r="G558" s="53"/>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79"/>
      <c r="C559" s="79"/>
      <c r="D559" s="52"/>
      <c r="E559" s="52"/>
      <c r="F559" s="52"/>
      <c r="G559" s="53"/>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79"/>
      <c r="C560" s="79"/>
      <c r="D560" s="52"/>
      <c r="E560" s="52"/>
      <c r="F560" s="52"/>
      <c r="G560" s="53"/>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79"/>
      <c r="C561" s="79"/>
      <c r="D561" s="52"/>
      <c r="E561" s="52"/>
      <c r="F561" s="52"/>
      <c r="G561" s="53"/>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79"/>
      <c r="C562" s="79"/>
      <c r="D562" s="52"/>
      <c r="E562" s="52"/>
      <c r="F562" s="52"/>
      <c r="G562" s="53"/>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79"/>
      <c r="C563" s="79"/>
      <c r="D563" s="52"/>
      <c r="E563" s="52"/>
      <c r="F563" s="52"/>
      <c r="G563" s="53"/>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79"/>
      <c r="C564" s="79"/>
      <c r="D564" s="52"/>
      <c r="E564" s="52"/>
      <c r="F564" s="52"/>
      <c r="G564" s="53"/>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79"/>
      <c r="C565" s="79"/>
      <c r="D565" s="52"/>
      <c r="E565" s="52"/>
      <c r="F565" s="52"/>
      <c r="G565" s="53"/>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79"/>
      <c r="C566" s="79"/>
      <c r="D566" s="52"/>
      <c r="E566" s="52"/>
      <c r="F566" s="52"/>
      <c r="G566" s="53"/>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79"/>
      <c r="C567" s="79"/>
      <c r="D567" s="52"/>
      <c r="E567" s="52"/>
      <c r="F567" s="52"/>
      <c r="G567" s="53"/>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79"/>
      <c r="C568" s="79"/>
      <c r="D568" s="52"/>
      <c r="E568" s="52"/>
      <c r="F568" s="52"/>
      <c r="G568" s="53"/>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79"/>
      <c r="C569" s="79"/>
      <c r="D569" s="52"/>
      <c r="E569" s="52"/>
      <c r="F569" s="52"/>
      <c r="G569" s="53"/>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79"/>
      <c r="C570" s="79"/>
      <c r="D570" s="52"/>
      <c r="E570" s="52"/>
      <c r="F570" s="52"/>
      <c r="G570" s="53"/>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79"/>
      <c r="C571" s="79"/>
      <c r="D571" s="52"/>
      <c r="E571" s="52"/>
      <c r="F571" s="52"/>
      <c r="G571" s="53"/>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79"/>
      <c r="C572" s="79"/>
      <c r="D572" s="52"/>
      <c r="E572" s="52"/>
      <c r="F572" s="52"/>
      <c r="G572" s="53"/>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79"/>
      <c r="C573" s="79"/>
      <c r="D573" s="52"/>
      <c r="E573" s="52"/>
      <c r="F573" s="52"/>
      <c r="G573" s="53"/>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79"/>
      <c r="C574" s="79"/>
      <c r="D574" s="52"/>
      <c r="E574" s="52"/>
      <c r="F574" s="52"/>
      <c r="G574" s="53"/>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79"/>
      <c r="C575" s="79"/>
      <c r="D575" s="52"/>
      <c r="E575" s="52"/>
      <c r="F575" s="52"/>
      <c r="G575" s="53"/>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79"/>
      <c r="C576" s="79"/>
      <c r="D576" s="52"/>
      <c r="E576" s="52"/>
      <c r="F576" s="52"/>
      <c r="G576" s="53"/>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79"/>
      <c r="C577" s="79"/>
      <c r="D577" s="52"/>
      <c r="E577" s="52"/>
      <c r="F577" s="52"/>
      <c r="G577" s="53"/>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79"/>
      <c r="C578" s="79"/>
      <c r="D578" s="52"/>
      <c r="E578" s="52"/>
      <c r="F578" s="52"/>
      <c r="G578" s="53"/>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79"/>
      <c r="C579" s="79"/>
      <c r="D579" s="52"/>
      <c r="E579" s="52"/>
      <c r="F579" s="52"/>
      <c r="G579" s="53"/>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79"/>
      <c r="C580" s="79"/>
      <c r="D580" s="52"/>
      <c r="E580" s="52"/>
      <c r="F580" s="52"/>
      <c r="G580" s="53"/>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79"/>
      <c r="C581" s="79"/>
      <c r="D581" s="52"/>
      <c r="E581" s="52"/>
      <c r="F581" s="52"/>
      <c r="G581" s="53"/>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79"/>
      <c r="C582" s="79"/>
      <c r="D582" s="52"/>
      <c r="E582" s="52"/>
      <c r="F582" s="52"/>
      <c r="G582" s="53"/>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79"/>
      <c r="C583" s="79"/>
      <c r="D583" s="52"/>
      <c r="E583" s="52"/>
      <c r="F583" s="52"/>
      <c r="G583" s="53"/>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79"/>
      <c r="C584" s="79"/>
      <c r="D584" s="52"/>
      <c r="E584" s="52"/>
      <c r="F584" s="52"/>
      <c r="G584" s="53"/>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79"/>
      <c r="C585" s="79"/>
      <c r="D585" s="52"/>
      <c r="E585" s="52"/>
      <c r="F585" s="52"/>
      <c r="G585" s="53"/>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79"/>
      <c r="C586" s="79"/>
      <c r="D586" s="52"/>
      <c r="E586" s="52"/>
      <c r="F586" s="52"/>
      <c r="G586" s="53"/>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79"/>
      <c r="C587" s="79"/>
      <c r="D587" s="52"/>
      <c r="E587" s="52"/>
      <c r="F587" s="52"/>
      <c r="G587" s="53"/>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79"/>
      <c r="C588" s="79"/>
      <c r="D588" s="52"/>
      <c r="E588" s="52"/>
      <c r="F588" s="52"/>
      <c r="G588" s="53"/>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79"/>
      <c r="C589" s="79"/>
      <c r="D589" s="52"/>
      <c r="E589" s="52"/>
      <c r="F589" s="52"/>
      <c r="G589" s="53"/>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79"/>
      <c r="C590" s="79"/>
      <c r="D590" s="52"/>
      <c r="E590" s="52"/>
      <c r="F590" s="52"/>
      <c r="G590" s="53"/>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79"/>
      <c r="C591" s="79"/>
      <c r="D591" s="52"/>
      <c r="E591" s="52"/>
      <c r="F591" s="52"/>
      <c r="G591" s="53"/>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79"/>
      <c r="C592" s="79"/>
      <c r="D592" s="52"/>
      <c r="E592" s="52"/>
      <c r="F592" s="52"/>
      <c r="G592" s="53"/>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79"/>
      <c r="C593" s="79"/>
      <c r="D593" s="52"/>
      <c r="E593" s="52"/>
      <c r="F593" s="52"/>
      <c r="G593" s="53"/>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79"/>
      <c r="C594" s="79"/>
      <c r="D594" s="52"/>
      <c r="E594" s="52"/>
      <c r="F594" s="52"/>
      <c r="G594" s="53"/>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79"/>
      <c r="C595" s="79"/>
      <c r="D595" s="52"/>
      <c r="E595" s="52"/>
      <c r="F595" s="52"/>
      <c r="G595" s="53"/>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79"/>
      <c r="C596" s="79"/>
      <c r="D596" s="52"/>
      <c r="E596" s="52"/>
      <c r="F596" s="52"/>
      <c r="G596" s="53"/>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79"/>
      <c r="C597" s="79"/>
      <c r="D597" s="52"/>
      <c r="E597" s="52"/>
      <c r="F597" s="52"/>
      <c r="G597" s="53"/>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79"/>
      <c r="C598" s="79"/>
      <c r="D598" s="52"/>
      <c r="E598" s="52"/>
      <c r="F598" s="52"/>
      <c r="G598" s="53"/>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79"/>
      <c r="C599" s="79"/>
      <c r="D599" s="52"/>
      <c r="E599" s="52"/>
      <c r="F599" s="52"/>
      <c r="G599" s="53"/>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79"/>
      <c r="C600" s="79"/>
      <c r="D600" s="52"/>
      <c r="E600" s="52"/>
      <c r="F600" s="52"/>
      <c r="G600" s="53"/>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79"/>
      <c r="C601" s="79"/>
      <c r="D601" s="52"/>
      <c r="E601" s="52"/>
      <c r="F601" s="52"/>
      <c r="G601" s="53"/>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79"/>
      <c r="C602" s="79"/>
      <c r="D602" s="52"/>
      <c r="E602" s="52"/>
      <c r="F602" s="52"/>
      <c r="G602" s="53"/>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79"/>
      <c r="C603" s="79"/>
      <c r="D603" s="52"/>
      <c r="E603" s="52"/>
      <c r="F603" s="52"/>
      <c r="G603" s="53"/>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79"/>
      <c r="C604" s="79"/>
      <c r="D604" s="52"/>
      <c r="E604" s="52"/>
      <c r="F604" s="52"/>
      <c r="G604" s="53"/>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79"/>
      <c r="C605" s="79"/>
      <c r="D605" s="52"/>
      <c r="E605" s="52"/>
      <c r="F605" s="52"/>
      <c r="G605" s="53"/>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79"/>
      <c r="C606" s="79"/>
      <c r="D606" s="52"/>
      <c r="E606" s="52"/>
      <c r="F606" s="52"/>
      <c r="G606" s="53"/>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79"/>
      <c r="C607" s="79"/>
      <c r="D607" s="52"/>
      <c r="E607" s="52"/>
      <c r="F607" s="52"/>
      <c r="G607" s="53"/>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79"/>
      <c r="C608" s="79"/>
      <c r="D608" s="52"/>
      <c r="E608" s="52"/>
      <c r="F608" s="52"/>
      <c r="G608" s="53"/>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79"/>
      <c r="C609" s="79"/>
      <c r="D609" s="52"/>
      <c r="E609" s="52"/>
      <c r="F609" s="52"/>
      <c r="G609" s="53"/>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79"/>
      <c r="C610" s="79"/>
      <c r="D610" s="52"/>
      <c r="E610" s="52"/>
      <c r="F610" s="52"/>
      <c r="G610" s="53"/>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79"/>
      <c r="C611" s="79"/>
      <c r="D611" s="52"/>
      <c r="E611" s="52"/>
      <c r="F611" s="52"/>
      <c r="G611" s="53"/>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79"/>
      <c r="C612" s="79"/>
      <c r="D612" s="52"/>
      <c r="E612" s="52"/>
      <c r="F612" s="52"/>
      <c r="G612" s="53"/>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79"/>
      <c r="C613" s="79"/>
      <c r="D613" s="52"/>
      <c r="E613" s="52"/>
      <c r="F613" s="52"/>
      <c r="G613" s="53"/>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79"/>
      <c r="C614" s="79"/>
      <c r="D614" s="52"/>
      <c r="E614" s="52"/>
      <c r="F614" s="52"/>
      <c r="G614" s="53"/>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79"/>
      <c r="C615" s="79"/>
      <c r="D615" s="52"/>
      <c r="E615" s="52"/>
      <c r="F615" s="52"/>
      <c r="G615" s="53"/>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79"/>
      <c r="C616" s="79"/>
      <c r="D616" s="52"/>
      <c r="E616" s="52"/>
      <c r="F616" s="52"/>
      <c r="G616" s="53"/>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79"/>
      <c r="C617" s="79"/>
      <c r="D617" s="52"/>
      <c r="E617" s="52"/>
      <c r="F617" s="52"/>
      <c r="G617" s="53"/>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79"/>
      <c r="C618" s="79"/>
      <c r="D618" s="52"/>
      <c r="E618" s="52"/>
      <c r="F618" s="52"/>
      <c r="G618" s="53"/>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79"/>
      <c r="C619" s="79"/>
      <c r="D619" s="52"/>
      <c r="E619" s="52"/>
      <c r="F619" s="52"/>
      <c r="G619" s="53"/>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79"/>
      <c r="C620" s="79"/>
      <c r="D620" s="52"/>
      <c r="E620" s="52"/>
      <c r="F620" s="52"/>
      <c r="G620" s="53"/>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79"/>
      <c r="C621" s="79"/>
      <c r="D621" s="52"/>
      <c r="E621" s="52"/>
      <c r="F621" s="52"/>
      <c r="G621" s="53"/>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79"/>
      <c r="C622" s="79"/>
      <c r="D622" s="52"/>
      <c r="E622" s="52"/>
      <c r="F622" s="52"/>
      <c r="G622" s="53"/>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79"/>
      <c r="C623" s="79"/>
      <c r="D623" s="52"/>
      <c r="E623" s="52"/>
      <c r="F623" s="52"/>
      <c r="G623" s="53"/>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79"/>
      <c r="C624" s="79"/>
      <c r="D624" s="52"/>
      <c r="E624" s="52"/>
      <c r="F624" s="52"/>
      <c r="G624" s="53"/>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79"/>
      <c r="C625" s="79"/>
      <c r="D625" s="52"/>
      <c r="E625" s="52"/>
      <c r="F625" s="52"/>
      <c r="G625" s="53"/>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79"/>
      <c r="C626" s="79"/>
      <c r="D626" s="52"/>
      <c r="E626" s="52"/>
      <c r="F626" s="52"/>
      <c r="G626" s="53"/>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79"/>
      <c r="C627" s="79"/>
      <c r="D627" s="52"/>
      <c r="E627" s="52"/>
      <c r="F627" s="52"/>
      <c r="G627" s="53"/>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79"/>
      <c r="C628" s="79"/>
      <c r="D628" s="52"/>
      <c r="E628" s="52"/>
      <c r="F628" s="52"/>
      <c r="G628" s="53"/>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79"/>
      <c r="C629" s="79"/>
      <c r="D629" s="52"/>
      <c r="E629" s="52"/>
      <c r="F629" s="52"/>
      <c r="G629" s="53"/>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79"/>
      <c r="C630" s="79"/>
      <c r="D630" s="52"/>
      <c r="E630" s="52"/>
      <c r="F630" s="52"/>
      <c r="G630" s="53"/>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79"/>
      <c r="C631" s="79"/>
      <c r="D631" s="52"/>
      <c r="E631" s="52"/>
      <c r="F631" s="52"/>
      <c r="G631" s="53"/>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79"/>
      <c r="C632" s="79"/>
      <c r="D632" s="52"/>
      <c r="E632" s="52"/>
      <c r="F632" s="52"/>
      <c r="G632" s="53"/>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79"/>
      <c r="C633" s="79"/>
      <c r="D633" s="52"/>
      <c r="E633" s="52"/>
      <c r="F633" s="52"/>
      <c r="G633" s="53"/>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79"/>
      <c r="C634" s="79"/>
      <c r="D634" s="52"/>
      <c r="E634" s="52"/>
      <c r="F634" s="52"/>
      <c r="G634" s="53"/>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79"/>
      <c r="C635" s="79"/>
      <c r="D635" s="52"/>
      <c r="E635" s="52"/>
      <c r="F635" s="52"/>
      <c r="G635" s="53"/>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79"/>
      <c r="C636" s="79"/>
      <c r="D636" s="52"/>
      <c r="E636" s="52"/>
      <c r="F636" s="52"/>
      <c r="G636" s="53"/>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79"/>
      <c r="C637" s="79"/>
      <c r="D637" s="52"/>
      <c r="E637" s="52"/>
      <c r="F637" s="52"/>
      <c r="G637" s="53"/>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79"/>
      <c r="C638" s="79"/>
      <c r="D638" s="52"/>
      <c r="E638" s="52"/>
      <c r="F638" s="52"/>
      <c r="G638" s="53"/>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79"/>
      <c r="C639" s="79"/>
      <c r="D639" s="52"/>
      <c r="E639" s="52"/>
      <c r="F639" s="52"/>
      <c r="G639" s="53"/>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79"/>
      <c r="C640" s="79"/>
      <c r="D640" s="52"/>
      <c r="E640" s="52"/>
      <c r="F640" s="52"/>
      <c r="G640" s="53"/>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79"/>
      <c r="C641" s="79"/>
      <c r="D641" s="52"/>
      <c r="E641" s="52"/>
      <c r="F641" s="52"/>
      <c r="G641" s="53"/>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79"/>
      <c r="C642" s="79"/>
      <c r="D642" s="52"/>
      <c r="E642" s="52"/>
      <c r="F642" s="52"/>
      <c r="G642" s="53"/>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79"/>
      <c r="C643" s="79"/>
      <c r="D643" s="52"/>
      <c r="E643" s="52"/>
      <c r="F643" s="52"/>
      <c r="G643" s="53"/>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79"/>
      <c r="C644" s="79"/>
      <c r="D644" s="52"/>
      <c r="E644" s="52"/>
      <c r="F644" s="52"/>
      <c r="G644" s="53"/>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79"/>
      <c r="C645" s="79"/>
      <c r="D645" s="52"/>
      <c r="E645" s="52"/>
      <c r="F645" s="52"/>
      <c r="G645" s="53"/>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79"/>
      <c r="C646" s="79"/>
      <c r="D646" s="52"/>
      <c r="E646" s="52"/>
      <c r="F646" s="52"/>
      <c r="G646" s="53"/>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79"/>
      <c r="C647" s="79"/>
      <c r="D647" s="52"/>
      <c r="E647" s="52"/>
      <c r="F647" s="52"/>
      <c r="G647" s="53"/>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79"/>
      <c r="C648" s="79"/>
      <c r="D648" s="52"/>
      <c r="E648" s="52"/>
      <c r="F648" s="52"/>
      <c r="G648" s="53"/>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79"/>
      <c r="C649" s="79"/>
      <c r="D649" s="52"/>
      <c r="E649" s="52"/>
      <c r="F649" s="52"/>
      <c r="G649" s="53"/>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79"/>
      <c r="C650" s="79"/>
      <c r="D650" s="52"/>
      <c r="E650" s="52"/>
      <c r="F650" s="52"/>
      <c r="G650" s="53"/>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79"/>
      <c r="C651" s="79"/>
      <c r="D651" s="52"/>
      <c r="E651" s="52"/>
      <c r="F651" s="52"/>
      <c r="G651" s="53"/>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79"/>
      <c r="C652" s="79"/>
      <c r="D652" s="52"/>
      <c r="E652" s="52"/>
      <c r="F652" s="52"/>
      <c r="G652" s="53"/>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79"/>
      <c r="C653" s="79"/>
      <c r="D653" s="52"/>
      <c r="E653" s="52"/>
      <c r="F653" s="52"/>
      <c r="G653" s="53"/>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79"/>
      <c r="C654" s="79"/>
      <c r="D654" s="52"/>
      <c r="E654" s="52"/>
      <c r="F654" s="52"/>
      <c r="G654" s="53"/>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79"/>
      <c r="C655" s="79"/>
      <c r="D655" s="52"/>
      <c r="E655" s="52"/>
      <c r="F655" s="52"/>
      <c r="G655" s="53"/>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79"/>
      <c r="C656" s="79"/>
      <c r="D656" s="52"/>
      <c r="E656" s="52"/>
      <c r="F656" s="52"/>
      <c r="G656" s="53"/>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79"/>
      <c r="C657" s="79"/>
      <c r="D657" s="52"/>
      <c r="E657" s="52"/>
      <c r="F657" s="52"/>
      <c r="G657" s="53"/>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79"/>
      <c r="C658" s="79"/>
      <c r="D658" s="52"/>
      <c r="E658" s="52"/>
      <c r="F658" s="52"/>
      <c r="G658" s="53"/>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79"/>
      <c r="C659" s="79"/>
      <c r="D659" s="52"/>
      <c r="E659" s="52"/>
      <c r="F659" s="52"/>
      <c r="G659" s="53"/>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79"/>
      <c r="C660" s="79"/>
      <c r="D660" s="52"/>
      <c r="E660" s="52"/>
      <c r="F660" s="52"/>
      <c r="G660" s="53"/>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79"/>
      <c r="C661" s="79"/>
      <c r="D661" s="52"/>
      <c r="E661" s="52"/>
      <c r="F661" s="52"/>
      <c r="G661" s="53"/>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79"/>
      <c r="C662" s="79"/>
      <c r="D662" s="52"/>
      <c r="E662" s="52"/>
      <c r="F662" s="52"/>
      <c r="G662" s="53"/>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79"/>
      <c r="C663" s="79"/>
      <c r="D663" s="52"/>
      <c r="E663" s="52"/>
      <c r="F663" s="52"/>
      <c r="G663" s="53"/>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79"/>
      <c r="C664" s="79"/>
      <c r="D664" s="52"/>
      <c r="E664" s="52"/>
      <c r="F664" s="52"/>
      <c r="G664" s="53"/>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79"/>
      <c r="C665" s="79"/>
      <c r="D665" s="52"/>
      <c r="E665" s="52"/>
      <c r="F665" s="52"/>
      <c r="G665" s="53"/>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79"/>
      <c r="C666" s="79"/>
      <c r="D666" s="52"/>
      <c r="E666" s="52"/>
      <c r="F666" s="52"/>
      <c r="G666" s="53"/>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79"/>
      <c r="C667" s="79"/>
      <c r="D667" s="52"/>
      <c r="E667" s="52"/>
      <c r="F667" s="52"/>
      <c r="G667" s="53"/>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79"/>
      <c r="C668" s="79"/>
      <c r="D668" s="52"/>
      <c r="E668" s="52"/>
      <c r="F668" s="52"/>
      <c r="G668" s="53"/>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79"/>
      <c r="C669" s="79"/>
      <c r="D669" s="52"/>
      <c r="E669" s="52"/>
      <c r="F669" s="52"/>
      <c r="G669" s="53"/>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79"/>
      <c r="C670" s="79"/>
      <c r="D670" s="52"/>
      <c r="E670" s="52"/>
      <c r="F670" s="52"/>
      <c r="G670" s="53"/>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79"/>
      <c r="C671" s="79"/>
      <c r="D671" s="52"/>
      <c r="E671" s="52"/>
      <c r="F671" s="52"/>
      <c r="G671" s="53"/>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79"/>
      <c r="C672" s="79"/>
      <c r="D672" s="52"/>
      <c r="E672" s="52"/>
      <c r="F672" s="52"/>
      <c r="G672" s="53"/>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79"/>
      <c r="C673" s="79"/>
      <c r="D673" s="52"/>
      <c r="E673" s="52"/>
      <c r="F673" s="52"/>
      <c r="G673" s="53"/>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79"/>
      <c r="C674" s="79"/>
      <c r="D674" s="52"/>
      <c r="E674" s="52"/>
      <c r="F674" s="52"/>
      <c r="G674" s="53"/>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79"/>
      <c r="C675" s="79"/>
      <c r="D675" s="52"/>
      <c r="E675" s="52"/>
      <c r="F675" s="52"/>
      <c r="G675" s="53"/>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79"/>
      <c r="C676" s="79"/>
      <c r="D676" s="52"/>
      <c r="E676" s="52"/>
      <c r="F676" s="52"/>
      <c r="G676" s="53"/>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79"/>
      <c r="C677" s="79"/>
      <c r="D677" s="52"/>
      <c r="E677" s="52"/>
      <c r="F677" s="52"/>
      <c r="G677" s="53"/>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79"/>
      <c r="C678" s="79"/>
      <c r="D678" s="52"/>
      <c r="E678" s="52"/>
      <c r="F678" s="52"/>
      <c r="G678" s="53"/>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79"/>
      <c r="C679" s="79"/>
      <c r="D679" s="52"/>
      <c r="E679" s="52"/>
      <c r="F679" s="52"/>
      <c r="G679" s="53"/>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79"/>
      <c r="C680" s="79"/>
      <c r="D680" s="52"/>
      <c r="E680" s="52"/>
      <c r="F680" s="52"/>
      <c r="G680" s="53"/>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79"/>
      <c r="C681" s="79"/>
      <c r="D681" s="52"/>
      <c r="E681" s="52"/>
      <c r="F681" s="52"/>
      <c r="G681" s="53"/>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79"/>
      <c r="C682" s="79"/>
      <c r="D682" s="52"/>
      <c r="E682" s="52"/>
      <c r="F682" s="52"/>
      <c r="G682" s="53"/>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79"/>
      <c r="C683" s="79"/>
      <c r="D683" s="52"/>
      <c r="E683" s="52"/>
      <c r="F683" s="52"/>
      <c r="G683" s="53"/>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79"/>
      <c r="C684" s="79"/>
      <c r="D684" s="52"/>
      <c r="E684" s="52"/>
      <c r="F684" s="52"/>
      <c r="G684" s="53"/>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79"/>
      <c r="C685" s="79"/>
      <c r="D685" s="52"/>
      <c r="E685" s="52"/>
      <c r="F685" s="52"/>
      <c r="G685" s="53"/>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79"/>
      <c r="C686" s="79"/>
      <c r="D686" s="52"/>
      <c r="E686" s="52"/>
      <c r="F686" s="52"/>
      <c r="G686" s="53"/>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79"/>
      <c r="C687" s="79"/>
      <c r="D687" s="52"/>
      <c r="E687" s="52"/>
      <c r="F687" s="52"/>
      <c r="G687" s="53"/>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79"/>
      <c r="C688" s="79"/>
      <c r="D688" s="52"/>
      <c r="E688" s="52"/>
      <c r="F688" s="52"/>
      <c r="G688" s="53"/>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79"/>
      <c r="C689" s="79"/>
      <c r="D689" s="52"/>
      <c r="E689" s="52"/>
      <c r="F689" s="52"/>
      <c r="G689" s="53"/>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79"/>
      <c r="C690" s="79"/>
      <c r="D690" s="52"/>
      <c r="E690" s="52"/>
      <c r="F690" s="52"/>
      <c r="G690" s="53"/>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79"/>
      <c r="C691" s="79"/>
      <c r="D691" s="52"/>
      <c r="E691" s="52"/>
      <c r="F691" s="52"/>
      <c r="G691" s="53"/>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79"/>
      <c r="C692" s="79"/>
      <c r="D692" s="52"/>
      <c r="E692" s="52"/>
      <c r="F692" s="52"/>
      <c r="G692" s="53"/>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79"/>
      <c r="C693" s="79"/>
      <c r="D693" s="52"/>
      <c r="E693" s="52"/>
      <c r="F693" s="52"/>
      <c r="G693" s="53"/>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79"/>
      <c r="C694" s="79"/>
      <c r="D694" s="52"/>
      <c r="E694" s="52"/>
      <c r="F694" s="52"/>
      <c r="G694" s="53"/>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79"/>
      <c r="C695" s="79"/>
      <c r="D695" s="52"/>
      <c r="E695" s="52"/>
      <c r="F695" s="52"/>
      <c r="G695" s="53"/>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79"/>
      <c r="C696" s="79"/>
      <c r="D696" s="52"/>
      <c r="E696" s="52"/>
      <c r="F696" s="52"/>
      <c r="G696" s="53"/>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79"/>
      <c r="C697" s="79"/>
      <c r="D697" s="52"/>
      <c r="E697" s="52"/>
      <c r="F697" s="52"/>
      <c r="G697" s="53"/>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79"/>
      <c r="C698" s="79"/>
      <c r="D698" s="52"/>
      <c r="E698" s="52"/>
      <c r="F698" s="52"/>
      <c r="G698" s="53"/>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79"/>
      <c r="C699" s="79"/>
      <c r="D699" s="52"/>
      <c r="E699" s="52"/>
      <c r="F699" s="52"/>
      <c r="G699" s="53"/>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79"/>
      <c r="C700" s="79"/>
      <c r="D700" s="52"/>
      <c r="E700" s="52"/>
      <c r="F700" s="52"/>
      <c r="G700" s="53"/>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79"/>
      <c r="C701" s="79"/>
      <c r="D701" s="52"/>
      <c r="E701" s="52"/>
      <c r="F701" s="52"/>
      <c r="G701" s="53"/>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79"/>
      <c r="C702" s="79"/>
      <c r="D702" s="52"/>
      <c r="E702" s="52"/>
      <c r="F702" s="52"/>
      <c r="G702" s="53"/>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79"/>
      <c r="C703" s="79"/>
      <c r="D703" s="52"/>
      <c r="E703" s="52"/>
      <c r="F703" s="52"/>
      <c r="G703" s="53"/>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79"/>
      <c r="C704" s="79"/>
      <c r="D704" s="52"/>
      <c r="E704" s="52"/>
      <c r="F704" s="52"/>
      <c r="G704" s="53"/>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79"/>
      <c r="C705" s="79"/>
      <c r="D705" s="52"/>
      <c r="E705" s="52"/>
      <c r="F705" s="52"/>
      <c r="G705" s="53"/>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79"/>
      <c r="C706" s="79"/>
      <c r="D706" s="52"/>
      <c r="E706" s="52"/>
      <c r="F706" s="52"/>
      <c r="G706" s="53"/>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79"/>
      <c r="C707" s="79"/>
      <c r="D707" s="52"/>
      <c r="E707" s="52"/>
      <c r="F707" s="52"/>
      <c r="G707" s="53"/>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79"/>
      <c r="C708" s="79"/>
      <c r="D708" s="52"/>
      <c r="E708" s="52"/>
      <c r="F708" s="52"/>
      <c r="G708" s="53"/>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79"/>
      <c r="C709" s="79"/>
      <c r="D709" s="52"/>
      <c r="E709" s="52"/>
      <c r="F709" s="52"/>
      <c r="G709" s="53"/>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79"/>
      <c r="C710" s="79"/>
      <c r="D710" s="52"/>
      <c r="E710" s="52"/>
      <c r="F710" s="52"/>
      <c r="G710" s="53"/>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79"/>
      <c r="C711" s="79"/>
      <c r="D711" s="52"/>
      <c r="E711" s="52"/>
      <c r="F711" s="52"/>
      <c r="G711" s="53"/>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79"/>
      <c r="C712" s="79"/>
      <c r="D712" s="52"/>
      <c r="E712" s="52"/>
      <c r="F712" s="52"/>
      <c r="G712" s="53"/>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79"/>
      <c r="C713" s="79"/>
      <c r="D713" s="52"/>
      <c r="E713" s="52"/>
      <c r="F713" s="52"/>
      <c r="G713" s="53"/>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79"/>
      <c r="C714" s="79"/>
      <c r="D714" s="52"/>
      <c r="E714" s="52"/>
      <c r="F714" s="52"/>
      <c r="G714" s="53"/>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79"/>
      <c r="C715" s="79"/>
      <c r="D715" s="52"/>
      <c r="E715" s="52"/>
      <c r="F715" s="52"/>
      <c r="G715" s="53"/>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79"/>
      <c r="C716" s="79"/>
      <c r="D716" s="52"/>
      <c r="E716" s="52"/>
      <c r="F716" s="52"/>
      <c r="G716" s="53"/>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79"/>
      <c r="C717" s="79"/>
      <c r="D717" s="52"/>
      <c r="E717" s="52"/>
      <c r="F717" s="52"/>
      <c r="G717" s="53"/>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79"/>
      <c r="C718" s="79"/>
      <c r="D718" s="52"/>
      <c r="E718" s="52"/>
      <c r="F718" s="52"/>
      <c r="G718" s="53"/>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79"/>
      <c r="C719" s="79"/>
      <c r="D719" s="52"/>
      <c r="E719" s="52"/>
      <c r="F719" s="52"/>
      <c r="G719" s="53"/>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79"/>
      <c r="C720" s="79"/>
      <c r="D720" s="52"/>
      <c r="E720" s="52"/>
      <c r="F720" s="52"/>
      <c r="G720" s="53"/>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79"/>
      <c r="C721" s="79"/>
      <c r="D721" s="52"/>
      <c r="E721" s="52"/>
      <c r="F721" s="52"/>
      <c r="G721" s="53"/>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79"/>
      <c r="C722" s="79"/>
      <c r="D722" s="52"/>
      <c r="E722" s="52"/>
      <c r="F722" s="52"/>
      <c r="G722" s="53"/>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79"/>
      <c r="C723" s="79"/>
      <c r="D723" s="52"/>
      <c r="E723" s="52"/>
      <c r="F723" s="52"/>
      <c r="G723" s="53"/>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79"/>
      <c r="C724" s="79"/>
      <c r="D724" s="52"/>
      <c r="E724" s="52"/>
      <c r="F724" s="52"/>
      <c r="G724" s="53"/>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79"/>
      <c r="C725" s="79"/>
      <c r="D725" s="52"/>
      <c r="E725" s="52"/>
      <c r="F725" s="52"/>
      <c r="G725" s="53"/>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79"/>
      <c r="C726" s="79"/>
      <c r="D726" s="52"/>
      <c r="E726" s="52"/>
      <c r="F726" s="52"/>
      <c r="G726" s="53"/>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79"/>
      <c r="C727" s="79"/>
      <c r="D727" s="52"/>
      <c r="E727" s="52"/>
      <c r="F727" s="52"/>
      <c r="G727" s="53"/>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79"/>
      <c r="C728" s="79"/>
      <c r="D728" s="52"/>
      <c r="E728" s="52"/>
      <c r="F728" s="52"/>
      <c r="G728" s="53"/>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79"/>
      <c r="C729" s="79"/>
      <c r="D729" s="52"/>
      <c r="E729" s="52"/>
      <c r="F729" s="52"/>
      <c r="G729" s="53"/>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79"/>
      <c r="C730" s="79"/>
      <c r="D730" s="52"/>
      <c r="E730" s="52"/>
      <c r="F730" s="52"/>
      <c r="G730" s="53"/>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79"/>
      <c r="C731" s="79"/>
      <c r="D731" s="52"/>
      <c r="E731" s="52"/>
      <c r="F731" s="52"/>
      <c r="G731" s="53"/>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79"/>
      <c r="C732" s="79"/>
      <c r="D732" s="52"/>
      <c r="E732" s="52"/>
      <c r="F732" s="52"/>
      <c r="G732" s="53"/>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79"/>
      <c r="C733" s="79"/>
      <c r="D733" s="52"/>
      <c r="E733" s="52"/>
      <c r="F733" s="52"/>
      <c r="G733" s="53"/>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79"/>
      <c r="C734" s="79"/>
      <c r="D734" s="52"/>
      <c r="E734" s="52"/>
      <c r="F734" s="52"/>
      <c r="G734" s="53"/>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79"/>
      <c r="C735" s="79"/>
      <c r="D735" s="52"/>
      <c r="E735" s="52"/>
      <c r="F735" s="52"/>
      <c r="G735" s="53"/>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79"/>
      <c r="C736" s="79"/>
      <c r="D736" s="52"/>
      <c r="E736" s="52"/>
      <c r="F736" s="52"/>
      <c r="G736" s="53"/>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79"/>
      <c r="C737" s="79"/>
      <c r="D737" s="52"/>
      <c r="E737" s="52"/>
      <c r="F737" s="52"/>
      <c r="G737" s="53"/>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79"/>
      <c r="C738" s="79"/>
      <c r="D738" s="52"/>
      <c r="E738" s="52"/>
      <c r="F738" s="52"/>
      <c r="G738" s="53"/>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79"/>
      <c r="C739" s="79"/>
      <c r="D739" s="52"/>
      <c r="E739" s="52"/>
      <c r="F739" s="52"/>
      <c r="G739" s="53"/>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79"/>
      <c r="C740" s="79"/>
      <c r="D740" s="52"/>
      <c r="E740" s="52"/>
      <c r="F740" s="52"/>
      <c r="G740" s="53"/>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79"/>
      <c r="C741" s="79"/>
      <c r="D741" s="52"/>
      <c r="E741" s="52"/>
      <c r="F741" s="52"/>
      <c r="G741" s="53"/>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79"/>
      <c r="C742" s="79"/>
      <c r="D742" s="52"/>
      <c r="E742" s="52"/>
      <c r="F742" s="52"/>
      <c r="G742" s="53"/>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79"/>
      <c r="C743" s="79"/>
      <c r="D743" s="52"/>
      <c r="E743" s="52"/>
      <c r="F743" s="52"/>
      <c r="G743" s="53"/>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79"/>
      <c r="C744" s="79"/>
      <c r="D744" s="52"/>
      <c r="E744" s="52"/>
      <c r="F744" s="52"/>
      <c r="G744" s="53"/>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79"/>
      <c r="C745" s="79"/>
      <c r="D745" s="52"/>
      <c r="E745" s="52"/>
      <c r="F745" s="52"/>
      <c r="G745" s="53"/>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79"/>
      <c r="C746" s="79"/>
      <c r="D746" s="52"/>
      <c r="E746" s="52"/>
      <c r="F746" s="52"/>
      <c r="G746" s="53"/>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79"/>
      <c r="C747" s="79"/>
      <c r="D747" s="52"/>
      <c r="E747" s="52"/>
      <c r="F747" s="52"/>
      <c r="G747" s="53"/>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79"/>
      <c r="C748" s="79"/>
      <c r="D748" s="52"/>
      <c r="E748" s="52"/>
      <c r="F748" s="52"/>
      <c r="G748" s="53"/>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79"/>
      <c r="C749" s="79"/>
      <c r="D749" s="52"/>
      <c r="E749" s="52"/>
      <c r="F749" s="52"/>
      <c r="G749" s="53"/>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79"/>
      <c r="C750" s="79"/>
      <c r="D750" s="52"/>
      <c r="E750" s="52"/>
      <c r="F750" s="52"/>
      <c r="G750" s="53"/>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79"/>
      <c r="C751" s="79"/>
      <c r="D751" s="52"/>
      <c r="E751" s="52"/>
      <c r="F751" s="52"/>
      <c r="G751" s="53"/>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79"/>
      <c r="C752" s="79"/>
      <c r="D752" s="52"/>
      <c r="E752" s="52"/>
      <c r="F752" s="52"/>
      <c r="G752" s="53"/>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79"/>
      <c r="C753" s="79"/>
      <c r="D753" s="52"/>
      <c r="E753" s="52"/>
      <c r="F753" s="52"/>
      <c r="G753" s="53"/>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79"/>
      <c r="C754" s="79"/>
      <c r="D754" s="52"/>
      <c r="E754" s="52"/>
      <c r="F754" s="52"/>
      <c r="G754" s="53"/>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79"/>
      <c r="C755" s="79"/>
      <c r="D755" s="52"/>
      <c r="E755" s="52"/>
      <c r="F755" s="52"/>
      <c r="G755" s="53"/>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79"/>
      <c r="C756" s="79"/>
      <c r="D756" s="52"/>
      <c r="E756" s="52"/>
      <c r="F756" s="52"/>
      <c r="G756" s="53"/>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79"/>
      <c r="C757" s="79"/>
      <c r="D757" s="52"/>
      <c r="E757" s="52"/>
      <c r="F757" s="52"/>
      <c r="G757" s="53"/>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79"/>
      <c r="C758" s="79"/>
      <c r="D758" s="52"/>
      <c r="E758" s="52"/>
      <c r="F758" s="52"/>
      <c r="G758" s="53"/>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79"/>
      <c r="C759" s="79"/>
      <c r="D759" s="52"/>
      <c r="E759" s="52"/>
      <c r="F759" s="52"/>
      <c r="G759" s="53"/>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79"/>
      <c r="C760" s="79"/>
      <c r="D760" s="52"/>
      <c r="E760" s="52"/>
      <c r="F760" s="52"/>
      <c r="G760" s="53"/>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79"/>
      <c r="C761" s="79"/>
      <c r="D761" s="52"/>
      <c r="E761" s="52"/>
      <c r="F761" s="52"/>
      <c r="G761" s="53"/>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79"/>
      <c r="C762" s="79"/>
      <c r="D762" s="52"/>
      <c r="E762" s="52"/>
      <c r="F762" s="52"/>
      <c r="G762" s="53"/>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79"/>
      <c r="C763" s="79"/>
      <c r="D763" s="52"/>
      <c r="E763" s="52"/>
      <c r="F763" s="52"/>
      <c r="G763" s="53"/>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79"/>
      <c r="C764" s="79"/>
      <c r="D764" s="52"/>
      <c r="E764" s="52"/>
      <c r="F764" s="52"/>
      <c r="G764" s="53"/>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79"/>
      <c r="C765" s="79"/>
      <c r="D765" s="52"/>
      <c r="E765" s="52"/>
      <c r="F765" s="52"/>
      <c r="G765" s="53"/>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79"/>
      <c r="C766" s="79"/>
      <c r="D766" s="52"/>
      <c r="E766" s="52"/>
      <c r="F766" s="52"/>
      <c r="G766" s="53"/>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79"/>
      <c r="C767" s="79"/>
      <c r="D767" s="52"/>
      <c r="E767" s="52"/>
      <c r="F767" s="52"/>
      <c r="G767" s="53"/>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79"/>
      <c r="C768" s="79"/>
      <c r="D768" s="52"/>
      <c r="E768" s="52"/>
      <c r="F768" s="52"/>
      <c r="G768" s="53"/>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79"/>
      <c r="C769" s="79"/>
      <c r="D769" s="52"/>
      <c r="E769" s="52"/>
      <c r="F769" s="52"/>
      <c r="G769" s="53"/>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79"/>
      <c r="C770" s="79"/>
      <c r="D770" s="52"/>
      <c r="E770" s="52"/>
      <c r="F770" s="52"/>
      <c r="G770" s="53"/>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79"/>
      <c r="C771" s="79"/>
      <c r="D771" s="52"/>
      <c r="E771" s="52"/>
      <c r="F771" s="52"/>
      <c r="G771" s="53"/>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79"/>
      <c r="C772" s="79"/>
      <c r="D772" s="52"/>
      <c r="E772" s="52"/>
      <c r="F772" s="52"/>
      <c r="G772" s="53"/>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79"/>
      <c r="C773" s="79"/>
      <c r="D773" s="52"/>
      <c r="E773" s="52"/>
      <c r="F773" s="52"/>
      <c r="G773" s="53"/>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79"/>
      <c r="C774" s="79"/>
      <c r="D774" s="52"/>
      <c r="E774" s="52"/>
      <c r="F774" s="52"/>
      <c r="G774" s="53"/>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79"/>
      <c r="C775" s="79"/>
      <c r="D775" s="52"/>
      <c r="E775" s="52"/>
      <c r="F775" s="52"/>
      <c r="G775" s="53"/>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79"/>
      <c r="C776" s="79"/>
      <c r="D776" s="52"/>
      <c r="E776" s="52"/>
      <c r="F776" s="52"/>
      <c r="G776" s="53"/>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79"/>
      <c r="C777" s="79"/>
      <c r="D777" s="52"/>
      <c r="E777" s="52"/>
      <c r="F777" s="52"/>
      <c r="G777" s="53"/>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79"/>
      <c r="C778" s="79"/>
      <c r="D778" s="52"/>
      <c r="E778" s="52"/>
      <c r="F778" s="52"/>
      <c r="G778" s="53"/>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79"/>
      <c r="C779" s="79"/>
      <c r="D779" s="52"/>
      <c r="E779" s="52"/>
      <c r="F779" s="52"/>
      <c r="G779" s="53"/>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79"/>
      <c r="C780" s="79"/>
      <c r="D780" s="52"/>
      <c r="E780" s="52"/>
      <c r="F780" s="52"/>
      <c r="G780" s="53"/>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79"/>
      <c r="C781" s="79"/>
      <c r="D781" s="52"/>
      <c r="E781" s="52"/>
      <c r="F781" s="52"/>
      <c r="G781" s="53"/>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79"/>
      <c r="C782" s="79"/>
      <c r="D782" s="52"/>
      <c r="E782" s="52"/>
      <c r="F782" s="52"/>
      <c r="G782" s="53"/>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79"/>
      <c r="C783" s="79"/>
      <c r="D783" s="52"/>
      <c r="E783" s="52"/>
      <c r="F783" s="52"/>
      <c r="G783" s="53"/>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79"/>
      <c r="C784" s="79"/>
      <c r="D784" s="52"/>
      <c r="E784" s="52"/>
      <c r="F784" s="52"/>
      <c r="G784" s="53"/>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79"/>
      <c r="C785" s="79"/>
      <c r="D785" s="52"/>
      <c r="E785" s="52"/>
      <c r="F785" s="52"/>
      <c r="G785" s="53"/>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79"/>
      <c r="C786" s="79"/>
      <c r="D786" s="52"/>
      <c r="E786" s="52"/>
      <c r="F786" s="52"/>
      <c r="G786" s="53"/>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79"/>
      <c r="C787" s="79"/>
      <c r="D787" s="52"/>
      <c r="E787" s="52"/>
      <c r="F787" s="52"/>
      <c r="G787" s="53"/>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79"/>
      <c r="C788" s="79"/>
      <c r="D788" s="52"/>
      <c r="E788" s="52"/>
      <c r="F788" s="52"/>
      <c r="G788" s="53"/>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79"/>
      <c r="C789" s="79"/>
      <c r="D789" s="52"/>
      <c r="E789" s="52"/>
      <c r="F789" s="52"/>
      <c r="G789" s="53"/>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79"/>
      <c r="C790" s="79"/>
      <c r="D790" s="52"/>
      <c r="E790" s="52"/>
      <c r="F790" s="52"/>
      <c r="G790" s="53"/>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79"/>
      <c r="C791" s="79"/>
      <c r="D791" s="52"/>
      <c r="E791" s="52"/>
      <c r="F791" s="52"/>
      <c r="G791" s="53"/>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79"/>
      <c r="C792" s="79"/>
      <c r="D792" s="52"/>
      <c r="E792" s="52"/>
      <c r="F792" s="52"/>
      <c r="G792" s="53"/>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79"/>
      <c r="C793" s="79"/>
      <c r="D793" s="52"/>
      <c r="E793" s="52"/>
      <c r="F793" s="52"/>
      <c r="G793" s="53"/>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79"/>
      <c r="C794" s="79"/>
      <c r="D794" s="52"/>
      <c r="E794" s="52"/>
      <c r="F794" s="52"/>
      <c r="G794" s="53"/>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79"/>
      <c r="C795" s="79"/>
      <c r="D795" s="52"/>
      <c r="E795" s="52"/>
      <c r="F795" s="52"/>
      <c r="G795" s="53"/>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79"/>
      <c r="C796" s="79"/>
      <c r="D796" s="52"/>
      <c r="E796" s="52"/>
      <c r="F796" s="52"/>
      <c r="G796" s="53"/>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79"/>
      <c r="C797" s="79"/>
      <c r="D797" s="52"/>
      <c r="E797" s="52"/>
      <c r="F797" s="52"/>
      <c r="G797" s="53"/>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79"/>
      <c r="C798" s="79"/>
      <c r="D798" s="52"/>
      <c r="E798" s="52"/>
      <c r="F798" s="52"/>
      <c r="G798" s="53"/>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79"/>
      <c r="C799" s="79"/>
      <c r="D799" s="52"/>
      <c r="E799" s="52"/>
      <c r="F799" s="52"/>
      <c r="G799" s="53"/>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79"/>
      <c r="C800" s="79"/>
      <c r="D800" s="52"/>
      <c r="E800" s="52"/>
      <c r="F800" s="52"/>
      <c r="G800" s="53"/>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79"/>
      <c r="C801" s="79"/>
      <c r="D801" s="52"/>
      <c r="E801" s="52"/>
      <c r="F801" s="52"/>
      <c r="G801" s="53"/>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79"/>
      <c r="C802" s="79"/>
      <c r="D802" s="52"/>
      <c r="E802" s="52"/>
      <c r="F802" s="52"/>
      <c r="G802" s="53"/>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79"/>
      <c r="C803" s="79"/>
      <c r="D803" s="52"/>
      <c r="E803" s="52"/>
      <c r="F803" s="52"/>
      <c r="G803" s="53"/>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79"/>
      <c r="C804" s="79"/>
      <c r="D804" s="52"/>
      <c r="E804" s="52"/>
      <c r="F804" s="52"/>
      <c r="G804" s="53"/>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79"/>
      <c r="C805" s="79"/>
      <c r="D805" s="52"/>
      <c r="E805" s="52"/>
      <c r="F805" s="52"/>
      <c r="G805" s="53"/>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79"/>
      <c r="C806" s="79"/>
      <c r="D806" s="52"/>
      <c r="E806" s="52"/>
      <c r="F806" s="52"/>
      <c r="G806" s="53"/>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79"/>
      <c r="C807" s="79"/>
      <c r="D807" s="52"/>
      <c r="E807" s="52"/>
      <c r="F807" s="52"/>
      <c r="G807" s="53"/>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79"/>
      <c r="C808" s="79"/>
      <c r="D808" s="52"/>
      <c r="E808" s="52"/>
      <c r="F808" s="52"/>
      <c r="G808" s="53"/>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79"/>
      <c r="C809" s="79"/>
      <c r="D809" s="52"/>
      <c r="E809" s="52"/>
      <c r="F809" s="52"/>
      <c r="G809" s="53"/>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79"/>
      <c r="C810" s="79"/>
      <c r="D810" s="52"/>
      <c r="E810" s="52"/>
      <c r="F810" s="52"/>
      <c r="G810" s="53"/>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79"/>
      <c r="C811" s="79"/>
      <c r="D811" s="52"/>
      <c r="E811" s="52"/>
      <c r="F811" s="52"/>
      <c r="G811" s="53"/>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79"/>
      <c r="C812" s="79"/>
      <c r="D812" s="52"/>
      <c r="E812" s="52"/>
      <c r="F812" s="52"/>
      <c r="G812" s="53"/>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79"/>
      <c r="C813" s="79"/>
      <c r="D813" s="52"/>
      <c r="E813" s="52"/>
      <c r="F813" s="52"/>
      <c r="G813" s="53"/>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79"/>
      <c r="C814" s="79"/>
      <c r="D814" s="52"/>
      <c r="E814" s="52"/>
      <c r="F814" s="52"/>
      <c r="G814" s="53"/>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79"/>
      <c r="C815" s="79"/>
      <c r="D815" s="52"/>
      <c r="E815" s="52"/>
      <c r="F815" s="52"/>
      <c r="G815" s="53"/>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79"/>
      <c r="C816" s="79"/>
      <c r="D816" s="52"/>
      <c r="E816" s="52"/>
      <c r="F816" s="52"/>
      <c r="G816" s="53"/>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79"/>
      <c r="C817" s="79"/>
      <c r="D817" s="52"/>
      <c r="E817" s="52"/>
      <c r="F817" s="52"/>
      <c r="G817" s="53"/>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79"/>
      <c r="C818" s="79"/>
      <c r="D818" s="52"/>
      <c r="E818" s="52"/>
      <c r="F818" s="52"/>
      <c r="G818" s="53"/>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79"/>
      <c r="C819" s="79"/>
      <c r="D819" s="52"/>
      <c r="E819" s="52"/>
      <c r="F819" s="52"/>
      <c r="G819" s="53"/>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79"/>
      <c r="C820" s="79"/>
      <c r="D820" s="52"/>
      <c r="E820" s="52"/>
      <c r="F820" s="52"/>
      <c r="G820" s="53"/>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79"/>
      <c r="C821" s="79"/>
      <c r="D821" s="52"/>
      <c r="E821" s="52"/>
      <c r="F821" s="52"/>
      <c r="G821" s="53"/>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79"/>
      <c r="C822" s="79"/>
      <c r="D822" s="52"/>
      <c r="E822" s="52"/>
      <c r="F822" s="52"/>
      <c r="G822" s="53"/>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79"/>
      <c r="C823" s="79"/>
      <c r="D823" s="52"/>
      <c r="E823" s="52"/>
      <c r="F823" s="52"/>
      <c r="G823" s="53"/>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79"/>
      <c r="C824" s="79"/>
      <c r="D824" s="52"/>
      <c r="E824" s="52"/>
      <c r="F824" s="52"/>
      <c r="G824" s="53"/>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79"/>
      <c r="C825" s="79"/>
      <c r="D825" s="52"/>
      <c r="E825" s="52"/>
      <c r="F825" s="52"/>
      <c r="G825" s="53"/>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79"/>
      <c r="C826" s="79"/>
      <c r="D826" s="52"/>
      <c r="E826" s="52"/>
      <c r="F826" s="52"/>
      <c r="G826" s="53"/>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79"/>
      <c r="C827" s="79"/>
      <c r="D827" s="52"/>
      <c r="E827" s="52"/>
      <c r="F827" s="52"/>
      <c r="G827" s="53"/>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79"/>
      <c r="C828" s="79"/>
      <c r="D828" s="52"/>
      <c r="E828" s="52"/>
      <c r="F828" s="52"/>
      <c r="G828" s="53"/>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79"/>
      <c r="C829" s="79"/>
      <c r="D829" s="52"/>
      <c r="E829" s="52"/>
      <c r="F829" s="52"/>
      <c r="G829" s="53"/>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79"/>
      <c r="C830" s="79"/>
      <c r="D830" s="52"/>
      <c r="E830" s="52"/>
      <c r="F830" s="52"/>
      <c r="G830" s="53"/>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79"/>
      <c r="C831" s="79"/>
      <c r="D831" s="52"/>
      <c r="E831" s="52"/>
      <c r="F831" s="52"/>
      <c r="G831" s="53"/>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79"/>
      <c r="C832" s="79"/>
      <c r="D832" s="52"/>
      <c r="E832" s="52"/>
      <c r="F832" s="52"/>
      <c r="G832" s="53"/>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79"/>
      <c r="C833" s="79"/>
      <c r="D833" s="52"/>
      <c r="E833" s="52"/>
      <c r="F833" s="52"/>
      <c r="G833" s="53"/>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79"/>
      <c r="C834" s="79"/>
      <c r="D834" s="52"/>
      <c r="E834" s="52"/>
      <c r="F834" s="52"/>
      <c r="G834" s="53"/>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79"/>
      <c r="C835" s="79"/>
      <c r="D835" s="52"/>
      <c r="E835" s="52"/>
      <c r="F835" s="52"/>
      <c r="G835" s="53"/>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79"/>
      <c r="C836" s="79"/>
      <c r="D836" s="52"/>
      <c r="E836" s="52"/>
      <c r="F836" s="52"/>
      <c r="G836" s="53"/>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79"/>
      <c r="C837" s="79"/>
      <c r="D837" s="52"/>
      <c r="E837" s="52"/>
      <c r="F837" s="52"/>
      <c r="G837" s="53"/>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79"/>
      <c r="C838" s="79"/>
      <c r="D838" s="52"/>
      <c r="E838" s="52"/>
      <c r="F838" s="52"/>
      <c r="G838" s="53"/>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79"/>
      <c r="C839" s="79"/>
      <c r="D839" s="52"/>
      <c r="E839" s="52"/>
      <c r="F839" s="52"/>
      <c r="G839" s="53"/>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79"/>
      <c r="C840" s="79"/>
      <c r="D840" s="52"/>
      <c r="E840" s="52"/>
      <c r="F840" s="52"/>
      <c r="G840" s="53"/>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79"/>
      <c r="C841" s="79"/>
      <c r="D841" s="52"/>
      <c r="E841" s="52"/>
      <c r="F841" s="52"/>
      <c r="G841" s="53"/>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79"/>
      <c r="C842" s="79"/>
      <c r="D842" s="52"/>
      <c r="E842" s="52"/>
      <c r="F842" s="52"/>
      <c r="G842" s="53"/>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79"/>
      <c r="C843" s="79"/>
      <c r="D843" s="52"/>
      <c r="E843" s="52"/>
      <c r="F843" s="52"/>
      <c r="G843" s="53"/>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79"/>
      <c r="C844" s="79"/>
      <c r="D844" s="52"/>
      <c r="E844" s="52"/>
      <c r="F844" s="52"/>
      <c r="G844" s="53"/>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79"/>
      <c r="C845" s="79"/>
      <c r="D845" s="52"/>
      <c r="E845" s="52"/>
      <c r="F845" s="52"/>
      <c r="G845" s="53"/>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79"/>
      <c r="C846" s="79"/>
      <c r="D846" s="52"/>
      <c r="E846" s="52"/>
      <c r="F846" s="52"/>
      <c r="G846" s="53"/>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79"/>
      <c r="C847" s="79"/>
      <c r="D847" s="52"/>
      <c r="E847" s="52"/>
      <c r="F847" s="52"/>
      <c r="G847" s="53"/>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79"/>
      <c r="C848" s="79"/>
      <c r="D848" s="52"/>
      <c r="E848" s="52"/>
      <c r="F848" s="52"/>
      <c r="G848" s="53"/>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79"/>
      <c r="C849" s="79"/>
      <c r="D849" s="52"/>
      <c r="E849" s="52"/>
      <c r="F849" s="52"/>
      <c r="G849" s="53"/>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79"/>
      <c r="C850" s="79"/>
      <c r="D850" s="52"/>
      <c r="E850" s="52"/>
      <c r="F850" s="52"/>
      <c r="G850" s="53"/>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79"/>
      <c r="C851" s="79"/>
      <c r="D851" s="52"/>
      <c r="E851" s="52"/>
      <c r="F851" s="52"/>
      <c r="G851" s="53"/>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79"/>
      <c r="C852" s="79"/>
      <c r="D852" s="52"/>
      <c r="E852" s="52"/>
      <c r="F852" s="52"/>
      <c r="G852" s="53"/>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79"/>
      <c r="C853" s="79"/>
      <c r="D853" s="52"/>
      <c r="E853" s="52"/>
      <c r="F853" s="52"/>
      <c r="G853" s="53"/>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79"/>
      <c r="C854" s="79"/>
      <c r="D854" s="52"/>
      <c r="E854" s="52"/>
      <c r="F854" s="52"/>
      <c r="G854" s="53"/>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79"/>
      <c r="C855" s="79"/>
      <c r="D855" s="52"/>
      <c r="E855" s="52"/>
      <c r="F855" s="52"/>
      <c r="G855" s="53"/>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79"/>
      <c r="C856" s="79"/>
      <c r="D856" s="52"/>
      <c r="E856" s="52"/>
      <c r="F856" s="52"/>
      <c r="G856" s="53"/>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79"/>
      <c r="C857" s="79"/>
      <c r="D857" s="52"/>
      <c r="E857" s="52"/>
      <c r="F857" s="52"/>
      <c r="G857" s="53"/>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79"/>
      <c r="C858" s="79"/>
      <c r="D858" s="52"/>
      <c r="E858" s="52"/>
      <c r="F858" s="52"/>
      <c r="G858" s="53"/>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79"/>
      <c r="C859" s="79"/>
      <c r="D859" s="52"/>
      <c r="E859" s="52"/>
      <c r="F859" s="52"/>
      <c r="G859" s="53"/>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79"/>
      <c r="C860" s="79"/>
      <c r="D860" s="52"/>
      <c r="E860" s="52"/>
      <c r="F860" s="52"/>
      <c r="G860" s="53"/>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79"/>
      <c r="C861" s="79"/>
      <c r="D861" s="52"/>
      <c r="E861" s="52"/>
      <c r="F861" s="52"/>
      <c r="G861" s="53"/>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79"/>
      <c r="C862" s="79"/>
      <c r="D862" s="52"/>
      <c r="E862" s="52"/>
      <c r="F862" s="52"/>
      <c r="G862" s="53"/>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79"/>
      <c r="C863" s="79"/>
      <c r="D863" s="52"/>
      <c r="E863" s="52"/>
      <c r="F863" s="52"/>
      <c r="G863" s="53"/>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79"/>
      <c r="C864" s="79"/>
      <c r="D864" s="52"/>
      <c r="E864" s="52"/>
      <c r="F864" s="52"/>
      <c r="G864" s="53"/>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79"/>
      <c r="C865" s="79"/>
      <c r="D865" s="52"/>
      <c r="E865" s="52"/>
      <c r="F865" s="52"/>
      <c r="G865" s="53"/>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79"/>
      <c r="C866" s="79"/>
      <c r="D866" s="52"/>
      <c r="E866" s="52"/>
      <c r="F866" s="52"/>
      <c r="G866" s="53"/>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79"/>
      <c r="C867" s="79"/>
      <c r="D867" s="52"/>
      <c r="E867" s="52"/>
      <c r="F867" s="52"/>
      <c r="G867" s="53"/>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79"/>
      <c r="C868" s="79"/>
      <c r="D868" s="52"/>
      <c r="E868" s="52"/>
      <c r="F868" s="52"/>
      <c r="G868" s="53"/>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79"/>
      <c r="C869" s="79"/>
      <c r="D869" s="52"/>
      <c r="E869" s="52"/>
      <c r="F869" s="52"/>
      <c r="G869" s="53"/>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79"/>
      <c r="C870" s="79"/>
      <c r="D870" s="52"/>
      <c r="E870" s="52"/>
      <c r="F870" s="52"/>
      <c r="G870" s="53"/>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79"/>
      <c r="C871" s="79"/>
      <c r="D871" s="52"/>
      <c r="E871" s="52"/>
      <c r="F871" s="52"/>
      <c r="G871" s="53"/>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79"/>
      <c r="C872" s="79"/>
      <c r="D872" s="52"/>
      <c r="E872" s="52"/>
      <c r="F872" s="52"/>
      <c r="G872" s="53"/>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79"/>
      <c r="C873" s="79"/>
      <c r="D873" s="52"/>
      <c r="E873" s="52"/>
      <c r="F873" s="52"/>
      <c r="G873" s="53"/>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79"/>
      <c r="C874" s="79"/>
      <c r="D874" s="52"/>
      <c r="E874" s="52"/>
      <c r="F874" s="52"/>
      <c r="G874" s="53"/>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79"/>
      <c r="C875" s="79"/>
      <c r="D875" s="52"/>
      <c r="E875" s="52"/>
      <c r="F875" s="52"/>
      <c r="G875" s="53"/>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79"/>
      <c r="C876" s="79"/>
      <c r="D876" s="52"/>
      <c r="E876" s="52"/>
      <c r="F876" s="52"/>
      <c r="G876" s="53"/>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79"/>
      <c r="C877" s="79"/>
      <c r="D877" s="52"/>
      <c r="E877" s="52"/>
      <c r="F877" s="52"/>
      <c r="G877" s="53"/>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79"/>
      <c r="C878" s="79"/>
      <c r="D878" s="52"/>
      <c r="E878" s="52"/>
      <c r="F878" s="52"/>
      <c r="G878" s="53"/>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79"/>
      <c r="C879" s="79"/>
      <c r="D879" s="52"/>
      <c r="E879" s="52"/>
      <c r="F879" s="52"/>
      <c r="G879" s="53"/>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79"/>
      <c r="C880" s="79"/>
      <c r="D880" s="52"/>
      <c r="E880" s="52"/>
      <c r="F880" s="52"/>
      <c r="G880" s="53"/>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79"/>
      <c r="C881" s="79"/>
      <c r="D881" s="52"/>
      <c r="E881" s="52"/>
      <c r="F881" s="52"/>
      <c r="G881" s="53"/>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79"/>
      <c r="C882" s="79"/>
      <c r="D882" s="52"/>
      <c r="E882" s="52"/>
      <c r="F882" s="52"/>
      <c r="G882" s="53"/>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79"/>
      <c r="C883" s="79"/>
      <c r="D883" s="52"/>
      <c r="E883" s="52"/>
      <c r="F883" s="52"/>
      <c r="G883" s="53"/>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79"/>
      <c r="C884" s="79"/>
      <c r="D884" s="52"/>
      <c r="E884" s="52"/>
      <c r="F884" s="52"/>
      <c r="G884" s="53"/>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79"/>
      <c r="C885" s="79"/>
      <c r="D885" s="52"/>
      <c r="E885" s="52"/>
      <c r="F885" s="52"/>
      <c r="G885" s="53"/>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79"/>
      <c r="C886" s="79"/>
      <c r="D886" s="52"/>
      <c r="E886" s="52"/>
      <c r="F886" s="52"/>
      <c r="G886" s="53"/>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79"/>
      <c r="C887" s="79"/>
      <c r="D887" s="52"/>
      <c r="E887" s="52"/>
      <c r="F887" s="52"/>
      <c r="G887" s="53"/>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79"/>
      <c r="C888" s="79"/>
      <c r="D888" s="52"/>
      <c r="E888" s="52"/>
      <c r="F888" s="52"/>
      <c r="G888" s="53"/>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79"/>
      <c r="C889" s="79"/>
      <c r="D889" s="52"/>
      <c r="E889" s="52"/>
      <c r="F889" s="52"/>
      <c r="G889" s="53"/>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79"/>
      <c r="C890" s="79"/>
      <c r="D890" s="52"/>
      <c r="E890" s="52"/>
      <c r="F890" s="52"/>
      <c r="G890" s="53"/>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79"/>
      <c r="C891" s="79"/>
      <c r="D891" s="52"/>
      <c r="E891" s="52"/>
      <c r="F891" s="52"/>
      <c r="G891" s="53"/>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79"/>
      <c r="C892" s="79"/>
      <c r="D892" s="52"/>
      <c r="E892" s="52"/>
      <c r="F892" s="52"/>
      <c r="G892" s="53"/>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79"/>
      <c r="C893" s="79"/>
      <c r="D893" s="52"/>
      <c r="E893" s="52"/>
      <c r="F893" s="52"/>
      <c r="G893" s="53"/>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79"/>
      <c r="C894" s="79"/>
      <c r="D894" s="52"/>
      <c r="E894" s="52"/>
      <c r="F894" s="52"/>
      <c r="G894" s="53"/>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79"/>
      <c r="C895" s="79"/>
      <c r="D895" s="52"/>
      <c r="E895" s="52"/>
      <c r="F895" s="52"/>
      <c r="G895" s="53"/>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79"/>
      <c r="C896" s="79"/>
      <c r="D896" s="52"/>
      <c r="E896" s="52"/>
      <c r="F896" s="52"/>
      <c r="G896" s="53"/>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79"/>
      <c r="C897" s="79"/>
      <c r="D897" s="52"/>
      <c r="E897" s="52"/>
      <c r="F897" s="52"/>
      <c r="G897" s="53"/>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79"/>
      <c r="C898" s="79"/>
      <c r="D898" s="52"/>
      <c r="E898" s="52"/>
      <c r="F898" s="52"/>
      <c r="G898" s="53"/>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79"/>
      <c r="C899" s="79"/>
      <c r="D899" s="52"/>
      <c r="E899" s="52"/>
      <c r="F899" s="52"/>
      <c r="G899" s="53"/>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79"/>
      <c r="C900" s="79"/>
      <c r="D900" s="52"/>
      <c r="E900" s="52"/>
      <c r="F900" s="52"/>
      <c r="G900" s="53"/>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79"/>
      <c r="C901" s="79"/>
      <c r="D901" s="52"/>
      <c r="E901" s="52"/>
      <c r="F901" s="52"/>
      <c r="G901" s="53"/>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79"/>
      <c r="C902" s="79"/>
      <c r="D902" s="52"/>
      <c r="E902" s="52"/>
      <c r="F902" s="52"/>
      <c r="G902" s="53"/>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79"/>
      <c r="C903" s="79"/>
      <c r="D903" s="52"/>
      <c r="E903" s="52"/>
      <c r="F903" s="52"/>
      <c r="G903" s="53"/>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79"/>
      <c r="C904" s="79"/>
      <c r="D904" s="52"/>
      <c r="E904" s="52"/>
      <c r="F904" s="52"/>
      <c r="G904" s="53"/>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79"/>
      <c r="C905" s="79"/>
      <c r="D905" s="52"/>
      <c r="E905" s="52"/>
      <c r="F905" s="52"/>
      <c r="G905" s="53"/>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79"/>
      <c r="C906" s="79"/>
      <c r="D906" s="52"/>
      <c r="E906" s="52"/>
      <c r="F906" s="52"/>
      <c r="G906" s="53"/>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79"/>
      <c r="C907" s="79"/>
      <c r="D907" s="52"/>
      <c r="E907" s="52"/>
      <c r="F907" s="52"/>
      <c r="G907" s="53"/>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79"/>
      <c r="C908" s="79"/>
      <c r="D908" s="52"/>
      <c r="E908" s="52"/>
      <c r="F908" s="52"/>
      <c r="G908" s="53"/>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79"/>
      <c r="C909" s="79"/>
      <c r="D909" s="52"/>
      <c r="E909" s="52"/>
      <c r="F909" s="52"/>
      <c r="G909" s="53"/>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79"/>
      <c r="C910" s="79"/>
      <c r="D910" s="52"/>
      <c r="E910" s="52"/>
      <c r="F910" s="52"/>
      <c r="G910" s="53"/>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79"/>
      <c r="C911" s="79"/>
      <c r="D911" s="52"/>
      <c r="E911" s="52"/>
      <c r="F911" s="52"/>
      <c r="G911" s="53"/>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79"/>
      <c r="C912" s="79"/>
      <c r="D912" s="52"/>
      <c r="E912" s="52"/>
      <c r="F912" s="52"/>
      <c r="G912" s="53"/>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79"/>
      <c r="C913" s="79"/>
      <c r="D913" s="52"/>
      <c r="E913" s="52"/>
      <c r="F913" s="52"/>
      <c r="G913" s="53"/>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79"/>
      <c r="C914" s="79"/>
      <c r="D914" s="52"/>
      <c r="E914" s="52"/>
      <c r="F914" s="52"/>
      <c r="G914" s="53"/>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79"/>
      <c r="C915" s="79"/>
      <c r="D915" s="52"/>
      <c r="E915" s="52"/>
      <c r="F915" s="52"/>
      <c r="G915" s="53"/>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79"/>
      <c r="C916" s="79"/>
      <c r="D916" s="52"/>
      <c r="E916" s="52"/>
      <c r="F916" s="52"/>
      <c r="G916" s="53"/>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79"/>
      <c r="C917" s="79"/>
      <c r="D917" s="52"/>
      <c r="E917" s="52"/>
      <c r="F917" s="52"/>
      <c r="G917" s="53"/>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79"/>
      <c r="C918" s="79"/>
      <c r="D918" s="52"/>
      <c r="E918" s="52"/>
      <c r="F918" s="52"/>
      <c r="G918" s="53"/>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79"/>
      <c r="C919" s="79"/>
      <c r="D919" s="52"/>
      <c r="E919" s="52"/>
      <c r="F919" s="52"/>
      <c r="G919" s="53"/>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79"/>
      <c r="C920" s="79"/>
      <c r="D920" s="52"/>
      <c r="E920" s="52"/>
      <c r="F920" s="52"/>
      <c r="G920" s="53"/>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79"/>
      <c r="C921" s="79"/>
      <c r="D921" s="52"/>
      <c r="E921" s="52"/>
      <c r="F921" s="52"/>
      <c r="G921" s="53"/>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79"/>
      <c r="C922" s="79"/>
      <c r="D922" s="52"/>
      <c r="E922" s="52"/>
      <c r="F922" s="52"/>
      <c r="G922" s="53"/>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79"/>
      <c r="C923" s="79"/>
      <c r="D923" s="52"/>
      <c r="E923" s="52"/>
      <c r="F923" s="52"/>
      <c r="G923" s="53"/>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79"/>
      <c r="C924" s="79"/>
      <c r="D924" s="52"/>
      <c r="E924" s="52"/>
      <c r="F924" s="52"/>
      <c r="G924" s="53"/>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79"/>
      <c r="C925" s="79"/>
      <c r="D925" s="52"/>
      <c r="E925" s="52"/>
      <c r="F925" s="52"/>
      <c r="G925" s="53"/>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79"/>
      <c r="C926" s="79"/>
      <c r="D926" s="52"/>
      <c r="E926" s="52"/>
      <c r="F926" s="52"/>
      <c r="G926" s="53"/>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79"/>
      <c r="C927" s="79"/>
      <c r="D927" s="52"/>
      <c r="E927" s="52"/>
      <c r="F927" s="52"/>
      <c r="G927" s="53"/>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79"/>
      <c r="C928" s="79"/>
      <c r="D928" s="52"/>
      <c r="E928" s="52"/>
      <c r="F928" s="52"/>
      <c r="G928" s="53"/>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79"/>
      <c r="C929" s="79"/>
      <c r="D929" s="52"/>
      <c r="E929" s="52"/>
      <c r="F929" s="52"/>
      <c r="G929" s="53"/>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79"/>
      <c r="C930" s="79"/>
      <c r="D930" s="52"/>
      <c r="E930" s="52"/>
      <c r="F930" s="52"/>
      <c r="G930" s="53"/>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79"/>
      <c r="C931" s="79"/>
      <c r="D931" s="52"/>
      <c r="E931" s="52"/>
      <c r="F931" s="52"/>
      <c r="G931" s="53"/>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79"/>
      <c r="C932" s="79"/>
      <c r="D932" s="52"/>
      <c r="E932" s="52"/>
      <c r="F932" s="52"/>
      <c r="G932" s="53"/>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79"/>
      <c r="C933" s="79"/>
      <c r="D933" s="52"/>
      <c r="E933" s="52"/>
      <c r="F933" s="52"/>
      <c r="G933" s="53"/>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79"/>
      <c r="C934" s="79"/>
      <c r="D934" s="52"/>
      <c r="E934" s="52"/>
      <c r="F934" s="52"/>
      <c r="G934" s="53"/>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79"/>
      <c r="C935" s="79"/>
      <c r="D935" s="52"/>
      <c r="E935" s="52"/>
      <c r="F935" s="52"/>
      <c r="G935" s="53"/>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79"/>
      <c r="C936" s="79"/>
      <c r="D936" s="52"/>
      <c r="E936" s="52"/>
      <c r="F936" s="52"/>
      <c r="G936" s="53"/>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79"/>
      <c r="C937" s="79"/>
      <c r="D937" s="52"/>
      <c r="E937" s="52"/>
      <c r="F937" s="52"/>
      <c r="G937" s="53"/>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79"/>
      <c r="C938" s="79"/>
      <c r="D938" s="52"/>
      <c r="E938" s="52"/>
      <c r="F938" s="52"/>
      <c r="G938" s="53"/>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79"/>
      <c r="C939" s="79"/>
      <c r="D939" s="52"/>
      <c r="E939" s="52"/>
      <c r="F939" s="52"/>
      <c r="G939" s="53"/>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79"/>
      <c r="C940" s="79"/>
      <c r="D940" s="52"/>
      <c r="E940" s="52"/>
      <c r="F940" s="52"/>
      <c r="G940" s="53"/>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79"/>
      <c r="C941" s="79"/>
      <c r="D941" s="52"/>
      <c r="E941" s="52"/>
      <c r="F941" s="52"/>
      <c r="G941" s="53"/>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79"/>
      <c r="C942" s="79"/>
      <c r="D942" s="52"/>
      <c r="E942" s="52"/>
      <c r="F942" s="52"/>
      <c r="G942" s="53"/>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79"/>
      <c r="C943" s="79"/>
      <c r="D943" s="52"/>
      <c r="E943" s="52"/>
      <c r="F943" s="52"/>
      <c r="G943" s="53"/>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79"/>
      <c r="C944" s="79"/>
      <c r="D944" s="52"/>
      <c r="E944" s="52"/>
      <c r="F944" s="52"/>
      <c r="G944" s="53"/>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79"/>
      <c r="C945" s="79"/>
      <c r="D945" s="52"/>
      <c r="E945" s="52"/>
      <c r="F945" s="52"/>
      <c r="G945" s="53"/>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79"/>
      <c r="C946" s="79"/>
      <c r="D946" s="52"/>
      <c r="E946" s="52"/>
      <c r="F946" s="52"/>
      <c r="G946" s="53"/>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79"/>
      <c r="C947" s="79"/>
      <c r="D947" s="52"/>
      <c r="E947" s="52"/>
      <c r="F947" s="52"/>
      <c r="G947" s="53"/>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79"/>
      <c r="C948" s="79"/>
      <c r="D948" s="52"/>
      <c r="E948" s="52"/>
      <c r="F948" s="52"/>
      <c r="G948" s="53"/>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79"/>
      <c r="C949" s="79"/>
      <c r="D949" s="52"/>
      <c r="E949" s="52"/>
      <c r="F949" s="52"/>
      <c r="G949" s="53"/>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79"/>
      <c r="C950" s="79"/>
      <c r="D950" s="52"/>
      <c r="E950" s="52"/>
      <c r="F950" s="52"/>
      <c r="G950" s="53"/>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79"/>
      <c r="C951" s="79"/>
      <c r="D951" s="52"/>
      <c r="E951" s="52"/>
      <c r="F951" s="52"/>
      <c r="G951" s="53"/>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79"/>
      <c r="C952" s="79"/>
      <c r="D952" s="52"/>
      <c r="E952" s="52"/>
      <c r="F952" s="52"/>
      <c r="G952" s="53"/>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79"/>
      <c r="C953" s="79"/>
      <c r="D953" s="52"/>
      <c r="E953" s="52"/>
      <c r="F953" s="52"/>
      <c r="G953" s="53"/>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79"/>
      <c r="C954" s="79"/>
      <c r="D954" s="52"/>
      <c r="E954" s="52"/>
      <c r="F954" s="52"/>
      <c r="G954" s="53"/>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79"/>
      <c r="C955" s="79"/>
      <c r="D955" s="52"/>
      <c r="E955" s="52"/>
      <c r="F955" s="52"/>
      <c r="G955" s="53"/>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79"/>
      <c r="C956" s="79"/>
      <c r="D956" s="52"/>
      <c r="E956" s="52"/>
      <c r="F956" s="52"/>
      <c r="G956" s="53"/>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79"/>
      <c r="C957" s="79"/>
      <c r="D957" s="52"/>
      <c r="E957" s="52"/>
      <c r="F957" s="52"/>
      <c r="G957" s="53"/>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79"/>
      <c r="C958" s="79"/>
      <c r="D958" s="52"/>
      <c r="E958" s="52"/>
      <c r="F958" s="52"/>
      <c r="G958" s="53"/>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79"/>
      <c r="C959" s="79"/>
      <c r="D959" s="52"/>
      <c r="E959" s="52"/>
      <c r="F959" s="52"/>
      <c r="G959" s="53"/>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79"/>
      <c r="C960" s="79"/>
      <c r="D960" s="52"/>
      <c r="E960" s="52"/>
      <c r="F960" s="52"/>
      <c r="G960" s="53"/>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79"/>
      <c r="C961" s="79"/>
      <c r="D961" s="52"/>
      <c r="E961" s="52"/>
      <c r="F961" s="52"/>
      <c r="G961" s="53"/>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79"/>
      <c r="C962" s="79"/>
      <c r="D962" s="52"/>
      <c r="E962" s="52"/>
      <c r="F962" s="52"/>
      <c r="G962" s="53"/>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79"/>
      <c r="C963" s="79"/>
      <c r="D963" s="52"/>
      <c r="E963" s="52"/>
      <c r="F963" s="52"/>
      <c r="G963" s="53"/>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79"/>
      <c r="C964" s="79"/>
      <c r="D964" s="52"/>
      <c r="E964" s="52"/>
      <c r="F964" s="52"/>
      <c r="G964" s="53"/>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79"/>
      <c r="C965" s="79"/>
      <c r="D965" s="52"/>
      <c r="E965" s="52"/>
      <c r="F965" s="52"/>
      <c r="G965" s="53"/>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79"/>
      <c r="C966" s="79"/>
      <c r="D966" s="52"/>
      <c r="E966" s="52"/>
      <c r="F966" s="52"/>
      <c r="G966" s="53"/>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79"/>
      <c r="C967" s="79"/>
      <c r="D967" s="52"/>
      <c r="E967" s="52"/>
      <c r="F967" s="52"/>
      <c r="G967" s="53"/>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79"/>
      <c r="C968" s="79"/>
      <c r="D968" s="52"/>
      <c r="E968" s="52"/>
      <c r="F968" s="52"/>
      <c r="G968" s="53"/>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79"/>
      <c r="C969" s="79"/>
      <c r="D969" s="52"/>
      <c r="E969" s="52"/>
      <c r="F969" s="52"/>
      <c r="G969" s="53"/>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79"/>
      <c r="C970" s="79"/>
      <c r="D970" s="52"/>
      <c r="E970" s="52"/>
      <c r="F970" s="52"/>
      <c r="G970" s="53"/>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79"/>
      <c r="C971" s="79"/>
      <c r="D971" s="52"/>
      <c r="E971" s="52"/>
      <c r="F971" s="52"/>
      <c r="G971" s="53"/>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79"/>
      <c r="C972" s="79"/>
      <c r="D972" s="52"/>
      <c r="E972" s="52"/>
      <c r="F972" s="52"/>
      <c r="G972" s="53"/>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79"/>
      <c r="C973" s="79"/>
      <c r="D973" s="52"/>
      <c r="E973" s="52"/>
      <c r="F973" s="52"/>
      <c r="G973" s="53"/>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79"/>
      <c r="C974" s="79"/>
      <c r="D974" s="52"/>
      <c r="E974" s="52"/>
      <c r="F974" s="52"/>
      <c r="G974" s="53"/>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79"/>
      <c r="C975" s="79"/>
      <c r="D975" s="52"/>
      <c r="E975" s="52"/>
      <c r="F975" s="52"/>
      <c r="G975" s="53"/>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79"/>
      <c r="C976" s="79"/>
      <c r="D976" s="52"/>
      <c r="E976" s="52"/>
      <c r="F976" s="52"/>
      <c r="G976" s="53"/>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79"/>
      <c r="C977" s="79"/>
      <c r="D977" s="52"/>
      <c r="E977" s="52"/>
      <c r="F977" s="52"/>
      <c r="G977" s="53"/>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79"/>
      <c r="C978" s="79"/>
      <c r="D978" s="52"/>
      <c r="E978" s="52"/>
      <c r="F978" s="52"/>
      <c r="G978" s="53"/>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79"/>
      <c r="C979" s="79"/>
      <c r="D979" s="52"/>
      <c r="E979" s="52"/>
      <c r="F979" s="52"/>
      <c r="G979" s="53"/>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79"/>
      <c r="C980" s="79"/>
      <c r="D980" s="52"/>
      <c r="E980" s="52"/>
      <c r="F980" s="52"/>
      <c r="G980" s="53"/>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79"/>
      <c r="C981" s="79"/>
      <c r="D981" s="52"/>
      <c r="E981" s="52"/>
      <c r="F981" s="52"/>
      <c r="G981" s="53"/>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79"/>
      <c r="C982" s="79"/>
      <c r="D982" s="52"/>
      <c r="E982" s="52"/>
      <c r="F982" s="52"/>
      <c r="G982" s="53"/>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79"/>
      <c r="C983" s="79"/>
      <c r="D983" s="52"/>
      <c r="E983" s="52"/>
      <c r="F983" s="52"/>
      <c r="G983" s="53"/>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79"/>
      <c r="C984" s="79"/>
      <c r="D984" s="52"/>
      <c r="E984" s="52"/>
      <c r="F984" s="52"/>
      <c r="G984" s="53"/>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79"/>
      <c r="C985" s="79"/>
      <c r="D985" s="52"/>
      <c r="E985" s="52"/>
      <c r="F985" s="52"/>
      <c r="G985" s="53"/>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79"/>
      <c r="C986" s="79"/>
      <c r="D986" s="52"/>
      <c r="E986" s="52"/>
      <c r="F986" s="52"/>
      <c r="G986" s="53"/>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79"/>
      <c r="C987" s="79"/>
      <c r="D987" s="52"/>
      <c r="E987" s="52"/>
      <c r="F987" s="52"/>
      <c r="G987" s="53"/>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79"/>
      <c r="C988" s="79"/>
      <c r="D988" s="52"/>
      <c r="E988" s="52"/>
      <c r="F988" s="52"/>
      <c r="G988" s="53"/>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79"/>
      <c r="C989" s="79"/>
      <c r="D989" s="52"/>
      <c r="E989" s="52"/>
      <c r="F989" s="52"/>
      <c r="G989" s="53"/>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79"/>
      <c r="C990" s="79"/>
      <c r="D990" s="52"/>
      <c r="E990" s="52"/>
      <c r="F990" s="52"/>
      <c r="G990" s="53"/>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79"/>
      <c r="C991" s="79"/>
      <c r="D991" s="52"/>
      <c r="E991" s="52"/>
      <c r="F991" s="52"/>
      <c r="G991" s="53"/>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79"/>
      <c r="C992" s="79"/>
      <c r="D992" s="52"/>
      <c r="E992" s="52"/>
      <c r="F992" s="52"/>
      <c r="G992" s="53"/>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79"/>
      <c r="C993" s="79"/>
      <c r="D993" s="52"/>
      <c r="E993" s="52"/>
      <c r="F993" s="52"/>
      <c r="G993" s="53"/>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79"/>
      <c r="C994" s="79"/>
      <c r="D994" s="52"/>
      <c r="E994" s="52"/>
      <c r="F994" s="52"/>
      <c r="G994" s="53"/>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79"/>
      <c r="C995" s="79"/>
      <c r="D995" s="52"/>
      <c r="E995" s="52"/>
      <c r="F995" s="52"/>
      <c r="G995" s="53"/>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79"/>
      <c r="C996" s="79"/>
      <c r="D996" s="52"/>
      <c r="E996" s="52"/>
      <c r="F996" s="52"/>
      <c r="G996" s="53"/>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79"/>
      <c r="C997" s="79"/>
      <c r="D997" s="52"/>
      <c r="E997" s="52"/>
      <c r="F997" s="52"/>
      <c r="G997" s="53"/>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79"/>
      <c r="C998" s="79"/>
      <c r="D998" s="52"/>
      <c r="E998" s="52"/>
      <c r="F998" s="52"/>
      <c r="G998" s="53"/>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79"/>
      <c r="C999" s="79"/>
      <c r="D999" s="52"/>
      <c r="E999" s="52"/>
      <c r="F999" s="52"/>
      <c r="G999" s="53"/>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79"/>
      <c r="C1000" s="79"/>
      <c r="D1000" s="52"/>
      <c r="E1000" s="52"/>
      <c r="F1000" s="52"/>
      <c r="G1000" s="53"/>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79"/>
      <c r="C1001" s="79"/>
      <c r="D1001" s="52"/>
      <c r="E1001" s="52"/>
      <c r="F1001" s="52"/>
      <c r="G1001" s="53"/>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79"/>
      <c r="C1002" s="79"/>
      <c r="D1002" s="52"/>
      <c r="E1002" s="52"/>
      <c r="F1002" s="52"/>
      <c r="G1002" s="53"/>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79"/>
      <c r="C1003" s="79"/>
      <c r="D1003" s="52"/>
      <c r="E1003" s="52"/>
      <c r="F1003" s="52"/>
      <c r="G1003" s="53"/>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row r="1004">
      <c r="A1004" s="52"/>
      <c r="B1004" s="79"/>
      <c r="C1004" s="79"/>
      <c r="D1004" s="52"/>
      <c r="E1004" s="52"/>
      <c r="F1004" s="52"/>
      <c r="G1004" s="53"/>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row>
    <row r="1005">
      <c r="A1005" s="52"/>
      <c r="B1005" s="79"/>
      <c r="C1005" s="79"/>
      <c r="D1005" s="52"/>
      <c r="E1005" s="52"/>
      <c r="F1005" s="52"/>
      <c r="G1005" s="53"/>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row>
    <row r="1006">
      <c r="A1006" s="52"/>
      <c r="B1006" s="79"/>
      <c r="C1006" s="79"/>
      <c r="D1006" s="52"/>
      <c r="E1006" s="52"/>
      <c r="F1006" s="52"/>
      <c r="G1006" s="53"/>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row>
    <row r="1007">
      <c r="A1007" s="52"/>
      <c r="B1007" s="79"/>
      <c r="C1007" s="79"/>
      <c r="D1007" s="52"/>
      <c r="E1007" s="52"/>
      <c r="F1007" s="52"/>
      <c r="G1007" s="53"/>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row>
    <row r="1008">
      <c r="A1008" s="52"/>
      <c r="B1008" s="79"/>
      <c r="C1008" s="79"/>
      <c r="D1008" s="52"/>
      <c r="E1008" s="52"/>
      <c r="F1008" s="52"/>
      <c r="G1008" s="53"/>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row>
    <row r="1009">
      <c r="A1009" s="52"/>
      <c r="B1009" s="79"/>
      <c r="C1009" s="79"/>
      <c r="D1009" s="52"/>
      <c r="E1009" s="52"/>
      <c r="F1009" s="52"/>
      <c r="G1009" s="53"/>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row>
    <row r="1010">
      <c r="A1010" s="52"/>
      <c r="B1010" s="79"/>
      <c r="C1010" s="79"/>
      <c r="D1010" s="52"/>
      <c r="E1010" s="52"/>
      <c r="F1010" s="52"/>
      <c r="G1010" s="53"/>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row>
    <row r="1011">
      <c r="A1011" s="52"/>
      <c r="B1011" s="79"/>
      <c r="C1011" s="79"/>
      <c r="D1011" s="52"/>
      <c r="E1011" s="52"/>
      <c r="F1011" s="52"/>
      <c r="G1011" s="53"/>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row>
    <row r="1012">
      <c r="A1012" s="52"/>
      <c r="B1012" s="79"/>
      <c r="C1012" s="79"/>
      <c r="D1012" s="52"/>
      <c r="E1012" s="52"/>
      <c r="F1012" s="52"/>
      <c r="G1012" s="53"/>
      <c r="H1012" s="52"/>
      <c r="I1012" s="52"/>
      <c r="J1012" s="52"/>
      <c r="K1012" s="52"/>
      <c r="L1012" s="52"/>
      <c r="M1012" s="52"/>
      <c r="N1012" s="52"/>
      <c r="O1012" s="52"/>
      <c r="P1012" s="52"/>
      <c r="Q1012" s="52"/>
      <c r="R1012" s="52"/>
      <c r="S1012" s="52"/>
      <c r="T1012" s="52"/>
      <c r="U1012" s="52"/>
      <c r="V1012" s="52"/>
      <c r="W1012" s="52"/>
      <c r="X1012" s="52"/>
      <c r="Y1012" s="52"/>
      <c r="Z1012" s="52"/>
      <c r="AA1012" s="52"/>
      <c r="AB1012" s="52"/>
      <c r="AC1012" s="52"/>
    </row>
    <row r="1013">
      <c r="A1013" s="52"/>
      <c r="B1013" s="79"/>
      <c r="C1013" s="79"/>
      <c r="D1013" s="52"/>
      <c r="E1013" s="52"/>
      <c r="F1013" s="52"/>
      <c r="G1013" s="53"/>
      <c r="H1013" s="52"/>
      <c r="I1013" s="52"/>
      <c r="J1013" s="52"/>
      <c r="K1013" s="52"/>
      <c r="L1013" s="52"/>
      <c r="M1013" s="52"/>
      <c r="N1013" s="52"/>
      <c r="O1013" s="52"/>
      <c r="P1013" s="52"/>
      <c r="Q1013" s="52"/>
      <c r="R1013" s="52"/>
      <c r="S1013" s="52"/>
      <c r="T1013" s="52"/>
      <c r="U1013" s="52"/>
      <c r="V1013" s="52"/>
      <c r="W1013" s="52"/>
      <c r="X1013" s="52"/>
      <c r="Y1013" s="52"/>
      <c r="Z1013" s="52"/>
      <c r="AA1013" s="52"/>
      <c r="AB1013" s="52"/>
      <c r="AC1013" s="52"/>
    </row>
    <row r="1014">
      <c r="A1014" s="52"/>
      <c r="B1014" s="79"/>
      <c r="C1014" s="79"/>
      <c r="D1014" s="52"/>
      <c r="E1014" s="52"/>
      <c r="F1014" s="52"/>
      <c r="G1014" s="53"/>
      <c r="H1014" s="52"/>
      <c r="I1014" s="52"/>
      <c r="J1014" s="52"/>
      <c r="K1014" s="52"/>
      <c r="L1014" s="52"/>
      <c r="M1014" s="52"/>
      <c r="N1014" s="52"/>
      <c r="O1014" s="52"/>
      <c r="P1014" s="52"/>
      <c r="Q1014" s="52"/>
      <c r="R1014" s="52"/>
      <c r="S1014" s="52"/>
      <c r="T1014" s="52"/>
      <c r="U1014" s="52"/>
      <c r="V1014" s="52"/>
      <c r="W1014" s="52"/>
      <c r="X1014" s="52"/>
      <c r="Y1014" s="52"/>
      <c r="Z1014" s="52"/>
      <c r="AA1014" s="52"/>
      <c r="AB1014" s="52"/>
      <c r="AC1014" s="52"/>
    </row>
    <row r="1015">
      <c r="A1015" s="52"/>
      <c r="B1015" s="79"/>
      <c r="C1015" s="79"/>
      <c r="D1015" s="52"/>
      <c r="E1015" s="52"/>
      <c r="F1015" s="52"/>
      <c r="G1015" s="53"/>
      <c r="H1015" s="52"/>
      <c r="I1015" s="52"/>
      <c r="J1015" s="52"/>
      <c r="K1015" s="52"/>
      <c r="L1015" s="52"/>
      <c r="M1015" s="52"/>
      <c r="N1015" s="52"/>
      <c r="O1015" s="52"/>
      <c r="P1015" s="52"/>
      <c r="Q1015" s="52"/>
      <c r="R1015" s="52"/>
      <c r="S1015" s="52"/>
      <c r="T1015" s="52"/>
      <c r="U1015" s="52"/>
      <c r="V1015" s="52"/>
      <c r="W1015" s="52"/>
      <c r="X1015" s="52"/>
      <c r="Y1015" s="52"/>
      <c r="Z1015" s="52"/>
      <c r="AA1015" s="52"/>
      <c r="AB1015" s="52"/>
      <c r="AC1015" s="52"/>
    </row>
    <row r="1016">
      <c r="A1016" s="52"/>
      <c r="B1016" s="79"/>
      <c r="C1016" s="79"/>
      <c r="D1016" s="52"/>
      <c r="E1016" s="52"/>
      <c r="F1016" s="52"/>
      <c r="G1016" s="53"/>
      <c r="H1016" s="52"/>
      <c r="I1016" s="52"/>
      <c r="J1016" s="52"/>
      <c r="K1016" s="52"/>
      <c r="L1016" s="52"/>
      <c r="M1016" s="52"/>
      <c r="N1016" s="52"/>
      <c r="O1016" s="52"/>
      <c r="P1016" s="52"/>
      <c r="Q1016" s="52"/>
      <c r="R1016" s="52"/>
      <c r="S1016" s="52"/>
      <c r="T1016" s="52"/>
      <c r="U1016" s="52"/>
      <c r="V1016" s="52"/>
      <c r="W1016" s="52"/>
      <c r="X1016" s="52"/>
      <c r="Y1016" s="52"/>
      <c r="Z1016" s="52"/>
      <c r="AA1016" s="52"/>
      <c r="AB1016" s="52"/>
      <c r="AC1016" s="52"/>
    </row>
    <row r="1017">
      <c r="A1017" s="52"/>
      <c r="B1017" s="79"/>
      <c r="C1017" s="79"/>
      <c r="D1017" s="52"/>
      <c r="E1017" s="52"/>
      <c r="F1017" s="52"/>
      <c r="G1017" s="53"/>
      <c r="H1017" s="52"/>
      <c r="I1017" s="52"/>
      <c r="J1017" s="52"/>
      <c r="K1017" s="52"/>
      <c r="L1017" s="52"/>
      <c r="M1017" s="52"/>
      <c r="N1017" s="52"/>
      <c r="O1017" s="52"/>
      <c r="P1017" s="52"/>
      <c r="Q1017" s="52"/>
      <c r="R1017" s="52"/>
      <c r="S1017" s="52"/>
      <c r="T1017" s="52"/>
      <c r="U1017" s="52"/>
      <c r="V1017" s="52"/>
      <c r="W1017" s="52"/>
      <c r="X1017" s="52"/>
      <c r="Y1017" s="52"/>
      <c r="Z1017" s="52"/>
      <c r="AA1017" s="52"/>
      <c r="AB1017" s="52"/>
      <c r="AC1017" s="52"/>
    </row>
    <row r="1018">
      <c r="A1018" s="52"/>
      <c r="B1018" s="79"/>
      <c r="C1018" s="79"/>
      <c r="D1018" s="52"/>
      <c r="E1018" s="52"/>
      <c r="F1018" s="52"/>
      <c r="G1018" s="53"/>
      <c r="H1018" s="52"/>
      <c r="I1018" s="52"/>
      <c r="J1018" s="52"/>
      <c r="K1018" s="52"/>
      <c r="L1018" s="52"/>
      <c r="M1018" s="52"/>
      <c r="N1018" s="52"/>
      <c r="O1018" s="52"/>
      <c r="P1018" s="52"/>
      <c r="Q1018" s="52"/>
      <c r="R1018" s="52"/>
      <c r="S1018" s="52"/>
      <c r="T1018" s="52"/>
      <c r="U1018" s="52"/>
      <c r="V1018" s="52"/>
      <c r="W1018" s="52"/>
      <c r="X1018" s="52"/>
      <c r="Y1018" s="52"/>
      <c r="Z1018" s="52"/>
      <c r="AA1018" s="52"/>
      <c r="AB1018" s="52"/>
      <c r="AC1018" s="52"/>
    </row>
    <row r="1019">
      <c r="A1019" s="52"/>
      <c r="B1019" s="79"/>
      <c r="C1019" s="79"/>
      <c r="D1019" s="52"/>
      <c r="E1019" s="52"/>
      <c r="F1019" s="52"/>
      <c r="G1019" s="53"/>
      <c r="H1019" s="52"/>
      <c r="I1019" s="52"/>
      <c r="J1019" s="52"/>
      <c r="K1019" s="52"/>
      <c r="L1019" s="52"/>
      <c r="M1019" s="52"/>
      <c r="N1019" s="52"/>
      <c r="O1019" s="52"/>
      <c r="P1019" s="52"/>
      <c r="Q1019" s="52"/>
      <c r="R1019" s="52"/>
      <c r="S1019" s="52"/>
      <c r="T1019" s="52"/>
      <c r="U1019" s="52"/>
      <c r="V1019" s="52"/>
      <c r="W1019" s="52"/>
      <c r="X1019" s="52"/>
      <c r="Y1019" s="52"/>
      <c r="Z1019" s="52"/>
      <c r="AA1019" s="52"/>
      <c r="AB1019" s="52"/>
      <c r="AC1019" s="52"/>
    </row>
    <row r="1020">
      <c r="A1020" s="52"/>
      <c r="B1020" s="79"/>
      <c r="C1020" s="79"/>
      <c r="D1020" s="52"/>
      <c r="E1020" s="52"/>
      <c r="F1020" s="52"/>
      <c r="G1020" s="53"/>
      <c r="H1020" s="52"/>
      <c r="I1020" s="52"/>
      <c r="J1020" s="52"/>
      <c r="K1020" s="52"/>
      <c r="L1020" s="52"/>
      <c r="M1020" s="52"/>
      <c r="N1020" s="52"/>
      <c r="O1020" s="52"/>
      <c r="P1020" s="52"/>
      <c r="Q1020" s="52"/>
      <c r="R1020" s="52"/>
      <c r="S1020" s="52"/>
      <c r="T1020" s="52"/>
      <c r="U1020" s="52"/>
      <c r="V1020" s="52"/>
      <c r="W1020" s="52"/>
      <c r="X1020" s="52"/>
      <c r="Y1020" s="52"/>
      <c r="Z1020" s="52"/>
      <c r="AA1020" s="52"/>
      <c r="AB1020" s="52"/>
      <c r="AC1020" s="52"/>
    </row>
    <row r="1021">
      <c r="A1021" s="52"/>
      <c r="B1021" s="79"/>
      <c r="C1021" s="79"/>
      <c r="E1021" s="52"/>
      <c r="F1021" s="52"/>
      <c r="G1021" s="53"/>
      <c r="H1021" s="52"/>
      <c r="I1021" s="52"/>
      <c r="J1021" s="52"/>
      <c r="K1021" s="52"/>
      <c r="L1021" s="52"/>
      <c r="M1021" s="52"/>
      <c r="N1021" s="52"/>
      <c r="O1021" s="52"/>
      <c r="P1021" s="52"/>
      <c r="Q1021" s="52"/>
      <c r="R1021" s="52"/>
      <c r="S1021" s="52"/>
      <c r="T1021" s="52"/>
      <c r="U1021" s="52"/>
      <c r="V1021" s="52"/>
      <c r="W1021" s="52"/>
      <c r="X1021" s="52"/>
      <c r="Y1021" s="52"/>
      <c r="Z1021" s="52"/>
      <c r="AA1021" s="52"/>
      <c r="AB1021" s="52"/>
      <c r="AC1021" s="52"/>
    </row>
    <row r="1022">
      <c r="A1022" s="52"/>
      <c r="B1022" s="79"/>
      <c r="C1022" s="79"/>
      <c r="E1022" s="52"/>
      <c r="F1022" s="52"/>
      <c r="G1022" s="53"/>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row>
    <row r="1023">
      <c r="A1023" s="52"/>
      <c r="B1023" s="79"/>
      <c r="C1023" s="79"/>
      <c r="E1023" s="52"/>
      <c r="F1023" s="52"/>
      <c r="G1023" s="53"/>
      <c r="H1023" s="52"/>
      <c r="I1023" s="52"/>
      <c r="J1023" s="52"/>
      <c r="K1023" s="52"/>
      <c r="L1023" s="52"/>
      <c r="M1023" s="52"/>
      <c r="N1023" s="52"/>
      <c r="O1023" s="52"/>
      <c r="P1023" s="52"/>
      <c r="Q1023" s="52"/>
      <c r="R1023" s="52"/>
      <c r="S1023" s="52"/>
      <c r="T1023" s="52"/>
      <c r="U1023" s="52"/>
      <c r="V1023" s="52"/>
      <c r="W1023" s="52"/>
      <c r="X1023" s="52"/>
      <c r="Y1023" s="52"/>
      <c r="Z1023" s="52"/>
      <c r="AA1023" s="52"/>
      <c r="AB1023" s="52"/>
      <c r="AC1023" s="52"/>
    </row>
    <row r="1024">
      <c r="A1024" s="52"/>
      <c r="B1024" s="79"/>
      <c r="C1024" s="79"/>
      <c r="E1024" s="52"/>
      <c r="F1024" s="52"/>
      <c r="G1024" s="53"/>
      <c r="H1024" s="52"/>
      <c r="I1024" s="52"/>
      <c r="J1024" s="52"/>
      <c r="K1024" s="52"/>
      <c r="L1024" s="52"/>
      <c r="M1024" s="52"/>
      <c r="N1024" s="52"/>
      <c r="O1024" s="52"/>
      <c r="P1024" s="52"/>
      <c r="Q1024" s="52"/>
      <c r="R1024" s="52"/>
      <c r="S1024" s="52"/>
      <c r="T1024" s="52"/>
      <c r="U1024" s="52"/>
      <c r="V1024" s="52"/>
      <c r="W1024" s="52"/>
      <c r="X1024" s="52"/>
      <c r="Y1024" s="52"/>
      <c r="Z1024" s="52"/>
      <c r="AA1024" s="52"/>
      <c r="AB1024" s="52"/>
      <c r="AC1024" s="52"/>
    </row>
  </sheetData>
  <conditionalFormatting sqref="C1:C1024">
    <cfRule type="containsText" dxfId="0" priority="1" operator="containsText" text="Nothing">
      <formula>NOT(ISERROR(SEARCH(("Nothing"),(C1))))</formula>
    </cfRule>
  </conditionalFormatting>
  <hyperlinks>
    <hyperlink display="Grand Total" location="'GRAND TOTALS'!A1" ref="J1"/>
  </hyperlink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21.13"/>
    <col customWidth="1" min="4" max="4" width="8.5"/>
    <col customWidth="1" min="5" max="5" width="10.5"/>
  </cols>
  <sheetData>
    <row r="1">
      <c r="A1" s="144" t="s">
        <v>30</v>
      </c>
      <c r="B1" s="144" t="s">
        <v>31</v>
      </c>
      <c r="C1" s="144" t="s">
        <v>32</v>
      </c>
      <c r="D1" s="144" t="s">
        <v>33</v>
      </c>
      <c r="E1" s="144" t="s">
        <v>34</v>
      </c>
      <c r="F1" s="144" t="s">
        <v>35</v>
      </c>
      <c r="G1" s="144" t="s">
        <v>3559</v>
      </c>
      <c r="H1" s="144" t="s">
        <v>26</v>
      </c>
      <c r="I1" s="144" t="s">
        <v>37</v>
      </c>
      <c r="J1" s="145" t="s">
        <v>38</v>
      </c>
      <c r="K1" s="44" t="s">
        <v>1543</v>
      </c>
      <c r="L1" s="47"/>
      <c r="M1" s="47"/>
      <c r="N1" s="47"/>
      <c r="O1" s="47"/>
      <c r="P1" s="47"/>
      <c r="Q1" s="47"/>
      <c r="R1" s="47"/>
      <c r="S1" s="47"/>
      <c r="T1" s="47"/>
      <c r="U1" s="47"/>
      <c r="V1" s="47"/>
      <c r="W1" s="47"/>
      <c r="X1" s="47"/>
      <c r="Y1" s="47"/>
      <c r="Z1" s="47"/>
      <c r="AA1" s="47"/>
      <c r="AB1" s="47"/>
      <c r="AC1" s="47"/>
    </row>
    <row r="2">
      <c r="A2" s="58">
        <v>44007.0</v>
      </c>
      <c r="B2" s="49" t="s">
        <v>4882</v>
      </c>
      <c r="C2" s="49" t="s">
        <v>4883</v>
      </c>
      <c r="D2" s="49">
        <v>6.0</v>
      </c>
      <c r="E2" s="50">
        <v>6.0</v>
      </c>
      <c r="F2" s="50">
        <f t="shared" ref="F2:F23" si="1">multiply(D2, E2)</f>
        <v>36</v>
      </c>
      <c r="G2" s="146"/>
      <c r="H2" s="52"/>
      <c r="I2" s="146">
        <f>average(H2:H1003)</f>
        <v>122.8745455</v>
      </c>
      <c r="J2" s="53">
        <f>sum(G2:G1003)</f>
        <v>36</v>
      </c>
      <c r="K2" s="52">
        <f>sum(D2:D1003)</f>
        <v>219</v>
      </c>
      <c r="L2" s="52"/>
      <c r="M2" s="52"/>
      <c r="N2" s="52"/>
      <c r="O2" s="52"/>
      <c r="P2" s="52"/>
      <c r="Q2" s="52"/>
      <c r="R2" s="52"/>
      <c r="S2" s="52"/>
      <c r="T2" s="52"/>
      <c r="U2" s="52"/>
      <c r="V2" s="52"/>
      <c r="W2" s="52"/>
      <c r="X2" s="52"/>
      <c r="Y2" s="52"/>
      <c r="Z2" s="52"/>
      <c r="AA2" s="52"/>
      <c r="AB2" s="52"/>
      <c r="AC2" s="52"/>
    </row>
    <row r="3">
      <c r="A3" s="52"/>
      <c r="B3" s="49" t="s">
        <v>4884</v>
      </c>
      <c r="C3" s="52"/>
      <c r="D3" s="49">
        <v>3.0</v>
      </c>
      <c r="E3" s="50">
        <v>3.35</v>
      </c>
      <c r="F3" s="50">
        <f t="shared" si="1"/>
        <v>10.05</v>
      </c>
      <c r="G3" s="146"/>
      <c r="H3" s="52"/>
      <c r="I3" s="146" t="s">
        <v>44</v>
      </c>
      <c r="J3" s="54">
        <f>sum(F2:F1003)</f>
        <v>1315.62</v>
      </c>
      <c r="K3" s="52"/>
      <c r="L3" s="52"/>
      <c r="M3" s="52"/>
      <c r="N3" s="52"/>
      <c r="O3" s="52"/>
      <c r="P3" s="52"/>
      <c r="Q3" s="52"/>
      <c r="R3" s="52"/>
      <c r="S3" s="52"/>
      <c r="T3" s="52"/>
      <c r="U3" s="52"/>
      <c r="V3" s="52"/>
      <c r="W3" s="52"/>
      <c r="X3" s="52"/>
      <c r="Y3" s="52"/>
      <c r="Z3" s="52"/>
      <c r="AA3" s="52"/>
      <c r="AB3" s="52"/>
      <c r="AC3" s="52"/>
    </row>
    <row r="4">
      <c r="A4" s="52"/>
      <c r="B4" s="49" t="s">
        <v>4885</v>
      </c>
      <c r="C4" s="52"/>
      <c r="D4" s="49">
        <v>2.0</v>
      </c>
      <c r="E4" s="50">
        <v>4.25</v>
      </c>
      <c r="F4" s="50">
        <f t="shared" si="1"/>
        <v>8.5</v>
      </c>
      <c r="G4" s="146"/>
      <c r="H4" s="52"/>
      <c r="I4" s="52">
        <f>max(H2:H1003)</f>
        <v>445.48</v>
      </c>
      <c r="J4" s="47">
        <f>sum(H2:H1003)</f>
        <v>1351.62</v>
      </c>
      <c r="K4" s="52"/>
      <c r="L4" s="52"/>
      <c r="M4" s="52"/>
      <c r="N4" s="52"/>
      <c r="O4" s="52"/>
      <c r="P4" s="52"/>
      <c r="Q4" s="52"/>
      <c r="R4" s="52"/>
      <c r="S4" s="52"/>
      <c r="T4" s="52"/>
      <c r="U4" s="52"/>
      <c r="V4" s="52"/>
      <c r="W4" s="52"/>
      <c r="X4" s="52"/>
      <c r="Y4" s="52"/>
      <c r="Z4" s="52"/>
      <c r="AA4" s="52"/>
      <c r="AB4" s="52"/>
      <c r="AC4" s="52"/>
    </row>
    <row r="5">
      <c r="A5" s="52"/>
      <c r="B5" s="49" t="s">
        <v>4886</v>
      </c>
      <c r="C5" s="52"/>
      <c r="D5" s="49">
        <v>3.0</v>
      </c>
      <c r="E5" s="50">
        <v>2.79</v>
      </c>
      <c r="F5" s="50">
        <f t="shared" si="1"/>
        <v>8.37</v>
      </c>
      <c r="G5" s="146"/>
      <c r="H5" s="52"/>
      <c r="I5" s="52"/>
      <c r="J5" s="52"/>
      <c r="K5" s="52"/>
      <c r="L5" s="52"/>
      <c r="M5" s="52"/>
      <c r="N5" s="52"/>
      <c r="O5" s="52"/>
      <c r="P5" s="52"/>
      <c r="Q5" s="52"/>
      <c r="R5" s="52"/>
      <c r="S5" s="52"/>
      <c r="T5" s="52"/>
      <c r="U5" s="52"/>
      <c r="V5" s="52"/>
      <c r="W5" s="52"/>
      <c r="X5" s="52"/>
      <c r="Y5" s="52"/>
      <c r="Z5" s="52"/>
      <c r="AA5" s="52"/>
      <c r="AB5" s="52"/>
      <c r="AC5" s="52"/>
    </row>
    <row r="6">
      <c r="A6" s="52"/>
      <c r="B6" s="49" t="s">
        <v>4887</v>
      </c>
      <c r="C6" s="49" t="s">
        <v>4888</v>
      </c>
      <c r="D6" s="49">
        <v>1.0</v>
      </c>
      <c r="E6" s="50">
        <v>4.5</v>
      </c>
      <c r="F6" s="50">
        <f t="shared" si="1"/>
        <v>4.5</v>
      </c>
      <c r="G6" s="146"/>
      <c r="H6" s="54">
        <f>sum(F2:F6)</f>
        <v>67.42</v>
      </c>
      <c r="I6" s="52"/>
      <c r="J6" s="52"/>
      <c r="K6" s="52"/>
      <c r="L6" s="52"/>
      <c r="M6" s="52"/>
      <c r="N6" s="52"/>
      <c r="O6" s="52"/>
      <c r="P6" s="52"/>
      <c r="Q6" s="52"/>
      <c r="R6" s="52"/>
      <c r="S6" s="52"/>
      <c r="T6" s="52"/>
      <c r="U6" s="52"/>
      <c r="V6" s="52"/>
      <c r="W6" s="52"/>
      <c r="X6" s="52"/>
      <c r="Y6" s="52"/>
      <c r="Z6" s="52"/>
      <c r="AA6" s="52"/>
      <c r="AB6" s="52"/>
      <c r="AC6" s="52"/>
    </row>
    <row r="7">
      <c r="A7" s="48">
        <v>44019.0</v>
      </c>
      <c r="B7" s="49" t="s">
        <v>4889</v>
      </c>
      <c r="C7" s="49" t="s">
        <v>4890</v>
      </c>
      <c r="D7" s="49">
        <v>6.0</v>
      </c>
      <c r="E7" s="50">
        <v>6.0</v>
      </c>
      <c r="F7" s="50">
        <f t="shared" si="1"/>
        <v>36</v>
      </c>
      <c r="G7" s="146"/>
      <c r="H7" s="54">
        <f t="shared" ref="H7:H8" si="2">F7</f>
        <v>36</v>
      </c>
      <c r="I7" s="52"/>
      <c r="J7" s="52"/>
      <c r="K7" s="52"/>
      <c r="L7" s="52"/>
      <c r="M7" s="52"/>
      <c r="N7" s="52"/>
      <c r="O7" s="52"/>
      <c r="P7" s="52"/>
      <c r="Q7" s="52"/>
      <c r="R7" s="52"/>
      <c r="S7" s="52"/>
      <c r="T7" s="52"/>
      <c r="U7" s="52"/>
      <c r="V7" s="52"/>
      <c r="W7" s="52"/>
      <c r="X7" s="52"/>
      <c r="Y7" s="52"/>
      <c r="Z7" s="52"/>
      <c r="AA7" s="52"/>
      <c r="AB7" s="52"/>
      <c r="AC7" s="52"/>
    </row>
    <row r="8">
      <c r="A8" s="49" t="s">
        <v>3068</v>
      </c>
      <c r="B8" s="43" t="s">
        <v>4891</v>
      </c>
      <c r="C8" s="49"/>
      <c r="D8" s="49">
        <v>1.0</v>
      </c>
      <c r="E8" s="50">
        <v>99.99</v>
      </c>
      <c r="F8" s="50">
        <f t="shared" si="1"/>
        <v>99.99</v>
      </c>
      <c r="G8" s="146"/>
      <c r="H8" s="54">
        <f t="shared" si="2"/>
        <v>99.99</v>
      </c>
      <c r="I8" s="52"/>
      <c r="J8" s="52"/>
      <c r="K8" s="52"/>
      <c r="L8" s="52"/>
      <c r="M8" s="52"/>
      <c r="N8" s="52"/>
      <c r="O8" s="52"/>
      <c r="P8" s="52"/>
      <c r="Q8" s="52"/>
      <c r="R8" s="52"/>
      <c r="S8" s="52"/>
      <c r="T8" s="52"/>
      <c r="U8" s="52"/>
      <c r="V8" s="52"/>
      <c r="W8" s="52"/>
      <c r="X8" s="52"/>
      <c r="Y8" s="52"/>
      <c r="Z8" s="52"/>
      <c r="AA8" s="52"/>
      <c r="AB8" s="52"/>
      <c r="AC8" s="52"/>
    </row>
    <row r="9">
      <c r="A9" s="48">
        <v>44026.0</v>
      </c>
      <c r="B9" s="49" t="s">
        <v>4892</v>
      </c>
      <c r="C9" s="52"/>
      <c r="D9" s="49">
        <v>3.0</v>
      </c>
      <c r="E9" s="50">
        <v>5.0</v>
      </c>
      <c r="F9" s="50">
        <f t="shared" si="1"/>
        <v>15</v>
      </c>
      <c r="G9" s="146"/>
      <c r="H9" s="52"/>
      <c r="I9" s="52"/>
      <c r="J9" s="52"/>
      <c r="K9" s="52"/>
      <c r="L9" s="52"/>
      <c r="M9" s="52"/>
      <c r="N9" s="52"/>
      <c r="O9" s="52"/>
      <c r="P9" s="52"/>
      <c r="Q9" s="52"/>
      <c r="R9" s="52"/>
      <c r="S9" s="52"/>
      <c r="T9" s="52"/>
      <c r="U9" s="52"/>
      <c r="V9" s="52"/>
      <c r="W9" s="52"/>
      <c r="X9" s="52"/>
      <c r="Y9" s="52"/>
      <c r="Z9" s="52"/>
      <c r="AA9" s="52"/>
      <c r="AB9" s="52"/>
      <c r="AC9" s="52"/>
    </row>
    <row r="10">
      <c r="A10" s="52"/>
      <c r="B10" s="49" t="s">
        <v>4893</v>
      </c>
      <c r="C10" s="52"/>
      <c r="D10" s="49">
        <v>1.0</v>
      </c>
      <c r="E10" s="50">
        <v>6.0</v>
      </c>
      <c r="F10" s="50">
        <f t="shared" si="1"/>
        <v>6</v>
      </c>
      <c r="G10" s="146"/>
      <c r="H10" s="52"/>
      <c r="I10" s="52"/>
      <c r="J10" s="52"/>
      <c r="K10" s="52"/>
      <c r="L10" s="52"/>
      <c r="M10" s="52"/>
      <c r="N10" s="52"/>
      <c r="O10" s="52"/>
      <c r="P10" s="52"/>
      <c r="Q10" s="52"/>
      <c r="R10" s="52"/>
      <c r="S10" s="52"/>
      <c r="T10" s="52"/>
      <c r="U10" s="52"/>
      <c r="V10" s="52"/>
      <c r="W10" s="52"/>
      <c r="X10" s="52"/>
      <c r="Y10" s="52"/>
      <c r="Z10" s="52"/>
      <c r="AA10" s="52"/>
      <c r="AB10" s="52"/>
      <c r="AC10" s="52"/>
    </row>
    <row r="11">
      <c r="A11" s="52"/>
      <c r="B11" s="49" t="s">
        <v>4894</v>
      </c>
      <c r="C11" s="52"/>
      <c r="D11" s="49">
        <v>1.0</v>
      </c>
      <c r="E11" s="50">
        <v>12.49</v>
      </c>
      <c r="F11" s="50">
        <f t="shared" si="1"/>
        <v>12.49</v>
      </c>
      <c r="G11" s="146"/>
      <c r="H11" s="54">
        <f>sum(F9:F11)</f>
        <v>33.49</v>
      </c>
      <c r="I11" s="52"/>
      <c r="J11" s="52"/>
      <c r="K11" s="52"/>
      <c r="L11" s="52"/>
      <c r="M11" s="52"/>
      <c r="N11" s="52"/>
      <c r="O11" s="52"/>
      <c r="P11" s="52"/>
      <c r="Q11" s="52"/>
      <c r="R11" s="52"/>
      <c r="S11" s="52"/>
      <c r="T11" s="52"/>
      <c r="U11" s="52"/>
      <c r="V11" s="52"/>
      <c r="W11" s="52"/>
      <c r="X11" s="52"/>
      <c r="Y11" s="52"/>
      <c r="Z11" s="52"/>
      <c r="AA11" s="52"/>
      <c r="AB11" s="52"/>
      <c r="AC11" s="52"/>
    </row>
    <row r="12">
      <c r="A12" s="48">
        <v>44027.0</v>
      </c>
      <c r="B12" s="49" t="s">
        <v>4895</v>
      </c>
      <c r="C12" s="49" t="s">
        <v>4896</v>
      </c>
      <c r="D12" s="49">
        <v>3.0</v>
      </c>
      <c r="E12" s="61">
        <v>1.0</v>
      </c>
      <c r="F12" s="61">
        <f t="shared" si="1"/>
        <v>3</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49" t="s">
        <v>4897</v>
      </c>
      <c r="C13" s="49" t="s">
        <v>4898</v>
      </c>
      <c r="D13" s="49">
        <v>16.0</v>
      </c>
      <c r="E13" s="61">
        <v>1.0</v>
      </c>
      <c r="F13" s="61">
        <f t="shared" si="1"/>
        <v>16</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49" t="s">
        <v>4899</v>
      </c>
      <c r="C14" s="49" t="s">
        <v>4900</v>
      </c>
      <c r="D14" s="49">
        <v>2.0</v>
      </c>
      <c r="E14" s="50">
        <v>0.7</v>
      </c>
      <c r="F14" s="50">
        <f t="shared" si="1"/>
        <v>1.4</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t="s">
        <v>4901</v>
      </c>
      <c r="C15" s="49" t="s">
        <v>4902</v>
      </c>
      <c r="D15" s="49">
        <v>2.0</v>
      </c>
      <c r="E15" s="50">
        <v>1.5</v>
      </c>
      <c r="F15" s="50">
        <f t="shared" si="1"/>
        <v>3</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t="s">
        <v>4903</v>
      </c>
      <c r="C16" s="49" t="s">
        <v>4904</v>
      </c>
      <c r="D16" s="49">
        <v>20.0</v>
      </c>
      <c r="E16" s="50">
        <v>1.9</v>
      </c>
      <c r="F16" s="50">
        <f t="shared" si="1"/>
        <v>38</v>
      </c>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t="s">
        <v>1878</v>
      </c>
      <c r="C17" s="49" t="s">
        <v>2196</v>
      </c>
      <c r="D17" s="49">
        <v>4.0</v>
      </c>
      <c r="E17" s="50">
        <v>13.0</v>
      </c>
      <c r="F17" s="50">
        <f t="shared" si="1"/>
        <v>52</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t="s">
        <v>4905</v>
      </c>
      <c r="C18" s="52"/>
      <c r="D18" s="49">
        <v>3.0</v>
      </c>
      <c r="E18" s="50">
        <v>2.5</v>
      </c>
      <c r="F18" s="50">
        <f t="shared" si="1"/>
        <v>7.5</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t="s">
        <v>4906</v>
      </c>
      <c r="C19" s="52"/>
      <c r="D19" s="49">
        <v>1.0</v>
      </c>
      <c r="E19" s="61">
        <v>70.0</v>
      </c>
      <c r="F19" s="61">
        <f t="shared" si="1"/>
        <v>70</v>
      </c>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t="s">
        <v>4907</v>
      </c>
      <c r="C20" s="52"/>
      <c r="D20" s="49">
        <v>1.0</v>
      </c>
      <c r="E20" s="50">
        <v>13.5</v>
      </c>
      <c r="F20" s="50">
        <f t="shared" si="1"/>
        <v>13.5</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t="s">
        <v>4908</v>
      </c>
      <c r="C21" s="52"/>
      <c r="D21" s="49">
        <v>1.0</v>
      </c>
      <c r="E21" s="50">
        <v>5.0</v>
      </c>
      <c r="F21" s="50">
        <f t="shared" si="1"/>
        <v>5</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t="s">
        <v>4909</v>
      </c>
      <c r="C22" s="52"/>
      <c r="D22" s="49">
        <v>1.0</v>
      </c>
      <c r="E22" s="61">
        <v>11.0</v>
      </c>
      <c r="F22" s="61">
        <f t="shared" si="1"/>
        <v>11</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t="s">
        <v>4910</v>
      </c>
      <c r="C23" s="49" t="s">
        <v>4896</v>
      </c>
      <c r="D23" s="49">
        <v>23.0</v>
      </c>
      <c r="E23" s="50">
        <v>1.9</v>
      </c>
      <c r="F23" s="50">
        <f t="shared" si="1"/>
        <v>43.7</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t="s">
        <v>4911</v>
      </c>
      <c r="C24" s="52"/>
      <c r="D24" s="49">
        <v>4.0</v>
      </c>
      <c r="E24" s="52"/>
      <c r="F24" s="146"/>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t="s">
        <v>4912</v>
      </c>
      <c r="C25" s="52"/>
      <c r="D25" s="49">
        <v>1.0</v>
      </c>
      <c r="E25" s="50">
        <v>1.9</v>
      </c>
      <c r="F25" s="50">
        <f t="shared" ref="F25:F26" si="3">multiply(D25, E25)</f>
        <v>1.9</v>
      </c>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t="s">
        <v>4913</v>
      </c>
      <c r="C26" s="52"/>
      <c r="D26" s="49">
        <v>1.0</v>
      </c>
      <c r="E26" s="50">
        <v>3.0</v>
      </c>
      <c r="F26" s="50">
        <f t="shared" si="3"/>
        <v>3</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t="s">
        <v>4914</v>
      </c>
      <c r="C27" s="52"/>
      <c r="D27" s="49">
        <v>3.0</v>
      </c>
      <c r="E27" s="52"/>
      <c r="F27" s="146"/>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t="s">
        <v>4915</v>
      </c>
      <c r="C28" s="52"/>
      <c r="D28" s="49">
        <v>3.0</v>
      </c>
      <c r="E28" s="50">
        <v>1.9</v>
      </c>
      <c r="F28" s="50">
        <f t="shared" ref="F28:F29" si="4">multiply(D28, E28)</f>
        <v>5.7</v>
      </c>
      <c r="G28" s="52"/>
      <c r="H28" s="69">
        <f>sum(F12:F28)</f>
        <v>274.7</v>
      </c>
      <c r="I28" s="52"/>
      <c r="J28" s="52"/>
      <c r="K28" s="52"/>
      <c r="L28" s="52"/>
      <c r="M28" s="52"/>
      <c r="N28" s="52"/>
      <c r="O28" s="52"/>
      <c r="P28" s="52"/>
      <c r="Q28" s="52"/>
      <c r="R28" s="52"/>
      <c r="S28" s="52"/>
      <c r="T28" s="52"/>
      <c r="U28" s="52"/>
      <c r="V28" s="52"/>
      <c r="W28" s="52"/>
      <c r="X28" s="52"/>
      <c r="Y28" s="52"/>
      <c r="Z28" s="52"/>
      <c r="AA28" s="52"/>
      <c r="AB28" s="52"/>
      <c r="AC28" s="52"/>
    </row>
    <row r="29">
      <c r="A29" s="48">
        <v>44033.0</v>
      </c>
      <c r="B29" s="49" t="s">
        <v>4916</v>
      </c>
      <c r="C29" s="49" t="s">
        <v>41</v>
      </c>
      <c r="D29" s="49">
        <v>4.0</v>
      </c>
      <c r="E29" s="50">
        <v>6.0</v>
      </c>
      <c r="F29" s="50">
        <f t="shared" si="4"/>
        <v>24</v>
      </c>
      <c r="G29" s="52"/>
      <c r="H29" s="54">
        <f>F29</f>
        <v>24</v>
      </c>
      <c r="I29" s="52"/>
      <c r="J29" s="52"/>
      <c r="K29" s="52"/>
      <c r="L29" s="52"/>
      <c r="M29" s="52"/>
      <c r="N29" s="52"/>
      <c r="O29" s="52"/>
      <c r="P29" s="52"/>
      <c r="Q29" s="52"/>
      <c r="R29" s="52"/>
      <c r="S29" s="52"/>
      <c r="T29" s="52"/>
      <c r="U29" s="52"/>
      <c r="V29" s="52"/>
      <c r="W29" s="52"/>
      <c r="X29" s="52"/>
      <c r="Y29" s="52"/>
      <c r="Z29" s="52"/>
      <c r="AA29" s="52"/>
      <c r="AB29" s="52"/>
      <c r="AC29" s="52"/>
    </row>
    <row r="30">
      <c r="A30" s="48">
        <v>44040.0</v>
      </c>
      <c r="B30" s="49" t="s">
        <v>4916</v>
      </c>
      <c r="C30" s="49" t="s">
        <v>41</v>
      </c>
      <c r="D30" s="49">
        <v>9.0</v>
      </c>
      <c r="E30" s="50">
        <v>6.0</v>
      </c>
      <c r="F30" s="54">
        <f>multiply(E30, 3)</f>
        <v>18</v>
      </c>
      <c r="G30" s="54">
        <f>multiply(E30, 6)</f>
        <v>36</v>
      </c>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t="s">
        <v>4894</v>
      </c>
      <c r="C31" s="49" t="s">
        <v>4723</v>
      </c>
      <c r="D31" s="49">
        <v>1.0</v>
      </c>
      <c r="E31" s="50">
        <v>12.49</v>
      </c>
      <c r="F31" s="50">
        <f t="shared" ref="F31:F34" si="5">multiply(D31, E31)</f>
        <v>12.49</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t="s">
        <v>4917</v>
      </c>
      <c r="C32" s="49" t="s">
        <v>4674</v>
      </c>
      <c r="D32" s="49">
        <v>1.0</v>
      </c>
      <c r="E32" s="50">
        <v>175.0</v>
      </c>
      <c r="F32" s="50">
        <f t="shared" si="5"/>
        <v>175</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147" t="s">
        <v>4918</v>
      </c>
      <c r="C33" s="49" t="s">
        <v>713</v>
      </c>
      <c r="D33" s="49">
        <v>1.0</v>
      </c>
      <c r="E33" s="50">
        <v>179.99</v>
      </c>
      <c r="F33" s="50">
        <f t="shared" si="5"/>
        <v>179.99</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147" t="s">
        <v>4919</v>
      </c>
      <c r="C34" s="49" t="s">
        <v>4920</v>
      </c>
      <c r="D34" s="49">
        <v>2.0</v>
      </c>
      <c r="E34" s="50">
        <v>12.0</v>
      </c>
      <c r="F34" s="50">
        <f t="shared" si="5"/>
        <v>24</v>
      </c>
      <c r="G34" s="52"/>
      <c r="H34" s="54">
        <f>sum(F30:G34)</f>
        <v>445.48</v>
      </c>
      <c r="I34" s="52"/>
      <c r="J34" s="52"/>
      <c r="K34" s="52"/>
      <c r="L34" s="52"/>
      <c r="M34" s="52"/>
      <c r="N34" s="52"/>
      <c r="O34" s="52"/>
      <c r="P34" s="52"/>
      <c r="Q34" s="52"/>
      <c r="R34" s="52"/>
      <c r="S34" s="52"/>
      <c r="T34" s="52"/>
      <c r="U34" s="52"/>
      <c r="V34" s="52"/>
      <c r="W34" s="52"/>
      <c r="X34" s="52"/>
      <c r="Y34" s="52"/>
      <c r="Z34" s="52"/>
      <c r="AA34" s="52"/>
      <c r="AB34" s="52"/>
      <c r="AC34" s="52"/>
    </row>
    <row r="35">
      <c r="A35" s="48">
        <v>44186.0</v>
      </c>
      <c r="B35" s="49" t="s">
        <v>4921</v>
      </c>
      <c r="C35" s="52"/>
      <c r="D35" s="49">
        <v>14.0</v>
      </c>
      <c r="E35" s="50">
        <v>1.5</v>
      </c>
      <c r="F35" s="52"/>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t="s">
        <v>4922</v>
      </c>
      <c r="C38" s="52"/>
      <c r="D38" s="49">
        <v>1.0</v>
      </c>
      <c r="E38" s="50">
        <v>19.99</v>
      </c>
      <c r="F38" s="52"/>
      <c r="G38" s="52"/>
      <c r="H38" s="52"/>
      <c r="I38" s="52"/>
      <c r="J38" s="52"/>
      <c r="K38" s="52"/>
      <c r="L38" s="52"/>
      <c r="M38" s="52"/>
      <c r="N38" s="52"/>
      <c r="O38" s="52"/>
      <c r="P38" s="52"/>
      <c r="Q38" s="52"/>
      <c r="R38" s="52"/>
      <c r="S38" s="52"/>
      <c r="T38" s="52"/>
      <c r="U38" s="52"/>
      <c r="V38" s="52"/>
      <c r="W38" s="52"/>
      <c r="X38" s="52"/>
      <c r="Y38" s="52"/>
      <c r="Z38" s="52"/>
      <c r="AA38" s="52"/>
      <c r="AB38" s="52"/>
      <c r="AC38" s="52"/>
    </row>
    <row r="39">
      <c r="A39" s="48">
        <v>44188.0</v>
      </c>
      <c r="B39" s="49" t="s">
        <v>4923</v>
      </c>
      <c r="C39" s="52"/>
      <c r="D39" s="49">
        <v>1.0</v>
      </c>
      <c r="E39" s="50">
        <v>5.0</v>
      </c>
      <c r="F39" s="54">
        <f t="shared" ref="F39:F71" si="6">multiply(D39, E39)</f>
        <v>5</v>
      </c>
      <c r="G39" s="52"/>
      <c r="H39" s="52"/>
      <c r="I39" s="52"/>
      <c r="J39" s="52"/>
      <c r="K39" s="52"/>
      <c r="L39" s="52"/>
      <c r="M39" s="52"/>
      <c r="N39" s="52"/>
      <c r="O39" s="52"/>
      <c r="P39" s="52"/>
      <c r="Q39" s="52"/>
      <c r="R39" s="52"/>
      <c r="S39" s="52"/>
      <c r="T39" s="52"/>
      <c r="U39" s="52"/>
      <c r="V39" s="52"/>
      <c r="W39" s="52"/>
      <c r="X39" s="52"/>
      <c r="Y39" s="52"/>
      <c r="Z39" s="52"/>
      <c r="AA39" s="52"/>
      <c r="AB39" s="52"/>
      <c r="AC39" s="52"/>
    </row>
    <row r="40">
      <c r="A40" s="52"/>
      <c r="B40" s="49" t="s">
        <v>4924</v>
      </c>
      <c r="C40" s="52"/>
      <c r="D40" s="49">
        <v>2.0</v>
      </c>
      <c r="E40" s="50">
        <v>25.0</v>
      </c>
      <c r="F40" s="54">
        <f t="shared" si="6"/>
        <v>50</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t="s">
        <v>4925</v>
      </c>
      <c r="C41" s="52"/>
      <c r="D41" s="49">
        <v>3.0</v>
      </c>
      <c r="E41" s="52"/>
      <c r="F41" s="52">
        <f t="shared" si="6"/>
        <v>0</v>
      </c>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t="s">
        <v>4926</v>
      </c>
      <c r="C42" s="52"/>
      <c r="D42" s="49">
        <v>1.0</v>
      </c>
      <c r="E42" s="52"/>
      <c r="F42" s="52">
        <f t="shared" si="6"/>
        <v>0</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t="s">
        <v>4927</v>
      </c>
      <c r="C43" s="52"/>
      <c r="D43" s="49">
        <v>2.0</v>
      </c>
      <c r="E43" s="50">
        <v>4.2</v>
      </c>
      <c r="F43" s="54">
        <f t="shared" si="6"/>
        <v>8.4</v>
      </c>
      <c r="G43" s="52"/>
      <c r="H43" s="54">
        <f>sum(F39:F43)</f>
        <v>63.4</v>
      </c>
      <c r="I43" s="52"/>
      <c r="J43" s="52"/>
      <c r="K43" s="52"/>
      <c r="L43" s="52"/>
      <c r="M43" s="52"/>
      <c r="N43" s="52"/>
      <c r="O43" s="52"/>
      <c r="P43" s="52"/>
      <c r="Q43" s="52"/>
      <c r="R43" s="52"/>
      <c r="S43" s="52"/>
      <c r="T43" s="52"/>
      <c r="U43" s="52"/>
      <c r="V43" s="52"/>
      <c r="W43" s="52"/>
      <c r="X43" s="52"/>
      <c r="Y43" s="52"/>
      <c r="Z43" s="52"/>
      <c r="AA43" s="52"/>
      <c r="AB43" s="52"/>
      <c r="AC43" s="52"/>
    </row>
    <row r="44">
      <c r="A44" s="48">
        <v>44199.0</v>
      </c>
      <c r="B44" s="49" t="s">
        <v>4928</v>
      </c>
      <c r="C44" s="52"/>
      <c r="D44" s="49">
        <v>1.0</v>
      </c>
      <c r="E44" s="50">
        <v>3.5</v>
      </c>
      <c r="F44" s="54">
        <f t="shared" si="6"/>
        <v>3.5</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t="s">
        <v>4929</v>
      </c>
      <c r="C45" s="49"/>
      <c r="D45" s="49">
        <v>1.0</v>
      </c>
      <c r="E45" s="50"/>
      <c r="F45" s="54">
        <f t="shared" si="6"/>
        <v>0</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t="s">
        <v>4930</v>
      </c>
      <c r="C46" s="49"/>
      <c r="D46" s="49">
        <v>1.0</v>
      </c>
      <c r="E46" s="50">
        <v>5.0</v>
      </c>
      <c r="F46" s="54">
        <f t="shared" si="6"/>
        <v>5</v>
      </c>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t="s">
        <v>4931</v>
      </c>
      <c r="C47" s="49"/>
      <c r="D47" s="49">
        <v>1.0</v>
      </c>
      <c r="E47" s="50"/>
      <c r="F47" s="54">
        <f t="shared" si="6"/>
        <v>0</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t="s">
        <v>4932</v>
      </c>
      <c r="C48" s="49" t="s">
        <v>4933</v>
      </c>
      <c r="D48" s="49">
        <v>1.0</v>
      </c>
      <c r="E48" s="50">
        <v>79.99</v>
      </c>
      <c r="F48" s="54">
        <f t="shared" si="6"/>
        <v>79.99</v>
      </c>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t="s">
        <v>4934</v>
      </c>
      <c r="C49" s="52"/>
      <c r="D49" s="49">
        <v>1.0</v>
      </c>
      <c r="E49" s="50">
        <v>12.0</v>
      </c>
      <c r="F49" s="54">
        <f t="shared" si="6"/>
        <v>12</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t="s">
        <v>4935</v>
      </c>
      <c r="C50" s="52"/>
      <c r="D50" s="49">
        <v>1.0</v>
      </c>
      <c r="E50" s="50">
        <v>50.0</v>
      </c>
      <c r="F50" s="54">
        <f t="shared" si="6"/>
        <v>50</v>
      </c>
      <c r="G50" s="52"/>
      <c r="H50" s="54">
        <f>sum(F44:F50)</f>
        <v>150.49</v>
      </c>
      <c r="I50" s="52"/>
      <c r="J50" s="52"/>
      <c r="K50" s="52"/>
      <c r="L50" s="52"/>
      <c r="M50" s="52"/>
      <c r="N50" s="52"/>
      <c r="O50" s="52"/>
      <c r="P50" s="52"/>
      <c r="Q50" s="52"/>
      <c r="R50" s="52"/>
      <c r="S50" s="52"/>
      <c r="T50" s="52"/>
      <c r="U50" s="52"/>
      <c r="V50" s="52"/>
      <c r="W50" s="52"/>
      <c r="X50" s="52"/>
      <c r="Y50" s="52"/>
      <c r="Z50" s="52"/>
      <c r="AA50" s="52"/>
      <c r="AB50" s="52"/>
      <c r="AC50" s="52"/>
    </row>
    <row r="51">
      <c r="A51" s="52"/>
      <c r="B51" s="49" t="s">
        <v>4936</v>
      </c>
      <c r="C51" s="49" t="s">
        <v>4937</v>
      </c>
      <c r="D51" s="49">
        <v>2.0</v>
      </c>
      <c r="E51" s="50">
        <v>6.0</v>
      </c>
      <c r="F51" s="54">
        <f t="shared" si="6"/>
        <v>12</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t="s">
        <v>4938</v>
      </c>
      <c r="C52" s="49" t="s">
        <v>4939</v>
      </c>
      <c r="D52" s="49">
        <v>1.0</v>
      </c>
      <c r="E52" s="50">
        <v>11.0</v>
      </c>
      <c r="F52" s="54">
        <f t="shared" si="6"/>
        <v>11</v>
      </c>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t="s">
        <v>4940</v>
      </c>
      <c r="C53" s="49" t="s">
        <v>216</v>
      </c>
      <c r="D53" s="49">
        <v>1.0</v>
      </c>
      <c r="E53" s="50">
        <v>22.0</v>
      </c>
      <c r="F53" s="54">
        <f t="shared" si="6"/>
        <v>22</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t="s">
        <v>4941</v>
      </c>
      <c r="C54" s="49" t="s">
        <v>216</v>
      </c>
      <c r="D54" s="49">
        <v>3.0</v>
      </c>
      <c r="E54" s="50">
        <v>4.0</v>
      </c>
      <c r="F54" s="54">
        <f t="shared" si="6"/>
        <v>12</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t="s">
        <v>4942</v>
      </c>
      <c r="C55" s="49" t="s">
        <v>216</v>
      </c>
      <c r="D55" s="49">
        <v>2.0</v>
      </c>
      <c r="E55" s="50">
        <v>9.0</v>
      </c>
      <c r="F55" s="54">
        <f t="shared" si="6"/>
        <v>18</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t="s">
        <v>4943</v>
      </c>
      <c r="C56" s="52"/>
      <c r="D56" s="49">
        <v>2.0</v>
      </c>
      <c r="E56" s="50">
        <v>7.0</v>
      </c>
      <c r="F56" s="54">
        <f t="shared" si="6"/>
        <v>14</v>
      </c>
      <c r="G56" s="52"/>
      <c r="H56" s="54">
        <f>sum(F51:F56)</f>
        <v>89</v>
      </c>
      <c r="I56" s="52"/>
      <c r="J56" s="52"/>
      <c r="K56" s="52"/>
      <c r="L56" s="52"/>
      <c r="M56" s="52"/>
      <c r="N56" s="52"/>
      <c r="O56" s="52"/>
      <c r="P56" s="52"/>
      <c r="Q56" s="52"/>
      <c r="R56" s="52"/>
      <c r="S56" s="52"/>
      <c r="T56" s="52"/>
      <c r="U56" s="52"/>
      <c r="V56" s="52"/>
      <c r="W56" s="52"/>
      <c r="X56" s="52"/>
      <c r="Y56" s="52"/>
      <c r="Z56" s="52"/>
      <c r="AA56" s="52"/>
      <c r="AB56" s="52"/>
      <c r="AC56" s="52"/>
    </row>
    <row r="57">
      <c r="A57" s="48">
        <v>44278.0</v>
      </c>
      <c r="B57" s="49" t="s">
        <v>4944</v>
      </c>
      <c r="C57" s="49" t="s">
        <v>4945</v>
      </c>
      <c r="D57" s="49">
        <v>19.0</v>
      </c>
      <c r="E57" s="50">
        <v>2.0</v>
      </c>
      <c r="F57" s="54">
        <f t="shared" si="6"/>
        <v>38</v>
      </c>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49" t="s">
        <v>4946</v>
      </c>
      <c r="C58" s="52"/>
      <c r="D58" s="49">
        <v>8.0</v>
      </c>
      <c r="E58" s="50">
        <v>1.25</v>
      </c>
      <c r="F58" s="54">
        <f t="shared" si="6"/>
        <v>10</v>
      </c>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49" t="s">
        <v>4947</v>
      </c>
      <c r="C59" s="52"/>
      <c r="D59" s="49">
        <v>3.0</v>
      </c>
      <c r="E59" s="50">
        <v>2.5</v>
      </c>
      <c r="F59" s="54">
        <f t="shared" si="6"/>
        <v>7.5</v>
      </c>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49" t="s">
        <v>4948</v>
      </c>
      <c r="C60" s="52"/>
      <c r="D60" s="49">
        <v>1.0</v>
      </c>
      <c r="E60" s="50">
        <v>1.2</v>
      </c>
      <c r="F60" s="54">
        <f t="shared" si="6"/>
        <v>1.2</v>
      </c>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49" t="s">
        <v>4949</v>
      </c>
      <c r="C61" s="52"/>
      <c r="D61" s="49">
        <v>1.0</v>
      </c>
      <c r="E61" s="50">
        <v>0.7</v>
      </c>
      <c r="F61" s="54">
        <f t="shared" si="6"/>
        <v>0.7</v>
      </c>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49" t="s">
        <v>4950</v>
      </c>
      <c r="C62" s="52"/>
      <c r="D62" s="49">
        <v>1.0</v>
      </c>
      <c r="E62" s="50">
        <v>0.7</v>
      </c>
      <c r="F62" s="54">
        <f t="shared" si="6"/>
        <v>0.7</v>
      </c>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49" t="s">
        <v>4951</v>
      </c>
      <c r="C63" s="52"/>
      <c r="D63" s="49">
        <v>1.0</v>
      </c>
      <c r="E63" s="50">
        <v>2.0</v>
      </c>
      <c r="F63" s="54">
        <f t="shared" si="6"/>
        <v>2</v>
      </c>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49" t="s">
        <v>4952</v>
      </c>
      <c r="C64" s="52"/>
      <c r="D64" s="49">
        <v>1.0</v>
      </c>
      <c r="E64" s="50">
        <v>0.85</v>
      </c>
      <c r="F64" s="54">
        <f t="shared" si="6"/>
        <v>0.85</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49" t="s">
        <v>4953</v>
      </c>
      <c r="C65" s="52"/>
      <c r="D65" s="49">
        <v>1.0</v>
      </c>
      <c r="E65" s="50">
        <v>1.0</v>
      </c>
      <c r="F65" s="54">
        <f t="shared" si="6"/>
        <v>1</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49" t="s">
        <v>4954</v>
      </c>
      <c r="C66" s="52"/>
      <c r="D66" s="49">
        <v>1.0</v>
      </c>
      <c r="E66" s="50">
        <v>1.0</v>
      </c>
      <c r="F66" s="54">
        <f t="shared" si="6"/>
        <v>1</v>
      </c>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49" t="s">
        <v>4955</v>
      </c>
      <c r="C67" s="52"/>
      <c r="D67" s="49">
        <v>2.0</v>
      </c>
      <c r="E67" s="50">
        <v>1.0</v>
      </c>
      <c r="F67" s="54">
        <f t="shared" si="6"/>
        <v>2</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49" t="s">
        <v>4956</v>
      </c>
      <c r="C68" s="52"/>
      <c r="D68" s="49">
        <v>1.0</v>
      </c>
      <c r="E68" s="50">
        <v>1.2</v>
      </c>
      <c r="F68" s="54">
        <f t="shared" si="6"/>
        <v>1.2</v>
      </c>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49" t="s">
        <v>4957</v>
      </c>
      <c r="C69" s="52"/>
      <c r="D69" s="49">
        <v>1.0</v>
      </c>
      <c r="E69" s="50">
        <v>0.45</v>
      </c>
      <c r="F69" s="54">
        <f t="shared" si="6"/>
        <v>0.45</v>
      </c>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49" t="s">
        <v>4958</v>
      </c>
      <c r="C70" s="52"/>
      <c r="D70" s="49">
        <v>1.0</v>
      </c>
      <c r="E70" s="50">
        <v>0.45</v>
      </c>
      <c r="F70" s="54">
        <f t="shared" si="6"/>
        <v>0.45</v>
      </c>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49" t="s">
        <v>4959</v>
      </c>
      <c r="C71" s="52"/>
      <c r="D71" s="49">
        <v>1.0</v>
      </c>
      <c r="E71" s="50">
        <v>0.6</v>
      </c>
      <c r="F71" s="54">
        <f t="shared" si="6"/>
        <v>0.6</v>
      </c>
      <c r="G71" s="52"/>
      <c r="H71" s="54">
        <f>sum(F57:F71)</f>
        <v>67.65</v>
      </c>
      <c r="I71" s="52"/>
      <c r="J71" s="52"/>
      <c r="K71" s="52"/>
      <c r="L71" s="52"/>
      <c r="M71" s="52"/>
      <c r="N71" s="52"/>
      <c r="O71" s="52"/>
      <c r="P71" s="52"/>
      <c r="Q71" s="52"/>
      <c r="R71" s="52"/>
      <c r="S71" s="52"/>
      <c r="T71" s="52"/>
      <c r="U71" s="52"/>
      <c r="V71" s="52"/>
      <c r="W71" s="52"/>
      <c r="X71" s="52"/>
      <c r="Y71" s="52"/>
      <c r="Z71" s="52"/>
      <c r="AA71" s="52"/>
      <c r="AB71" s="52"/>
      <c r="AC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sheetData>
  <hyperlinks>
    <hyperlink display="Grand Total" location="'GRAND TOTALS'!A1" ref="J1"/>
  </hyperlink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21.13"/>
    <col customWidth="1" min="4" max="4" width="8.5"/>
    <col customWidth="1" min="5" max="5" width="10.5"/>
  </cols>
  <sheetData>
    <row r="1">
      <c r="A1" s="144" t="s">
        <v>30</v>
      </c>
      <c r="B1" s="144" t="s">
        <v>31</v>
      </c>
      <c r="C1" s="144" t="s">
        <v>32</v>
      </c>
      <c r="D1" s="144" t="s">
        <v>33</v>
      </c>
      <c r="E1" s="144" t="s">
        <v>34</v>
      </c>
      <c r="F1" s="144" t="s">
        <v>35</v>
      </c>
      <c r="G1" s="144" t="s">
        <v>3559</v>
      </c>
      <c r="H1" s="144" t="s">
        <v>26</v>
      </c>
      <c r="I1" s="144" t="s">
        <v>37</v>
      </c>
      <c r="J1" s="145" t="s">
        <v>38</v>
      </c>
      <c r="K1" s="44" t="s">
        <v>1543</v>
      </c>
      <c r="L1" s="47"/>
      <c r="M1" s="47"/>
      <c r="N1" s="47"/>
      <c r="O1" s="47"/>
      <c r="P1" s="47"/>
      <c r="Q1" s="47"/>
      <c r="R1" s="47"/>
      <c r="S1" s="47"/>
      <c r="T1" s="47"/>
      <c r="U1" s="47"/>
      <c r="V1" s="47"/>
      <c r="W1" s="47"/>
      <c r="X1" s="47"/>
      <c r="Y1" s="47"/>
      <c r="Z1" s="47"/>
      <c r="AA1" s="47"/>
      <c r="AB1" s="47"/>
      <c r="AC1" s="47"/>
    </row>
    <row r="2">
      <c r="A2" s="58">
        <v>44009.0</v>
      </c>
      <c r="B2" s="49" t="s">
        <v>4960</v>
      </c>
      <c r="C2" s="49"/>
      <c r="D2" s="49">
        <v>1.0</v>
      </c>
      <c r="E2" s="50">
        <v>5.0</v>
      </c>
      <c r="F2" s="50">
        <f t="shared" ref="F2:F69" si="1">multiply(D2, E2)</f>
        <v>5</v>
      </c>
      <c r="G2" s="146"/>
      <c r="H2" s="52"/>
      <c r="I2" s="146">
        <f>average(H2:H997)</f>
        <v>111.3785714</v>
      </c>
      <c r="J2" s="53">
        <f>sum(G2:G997)</f>
        <v>30.95</v>
      </c>
      <c r="K2" s="52">
        <f>sum(D2:D997)</f>
        <v>160</v>
      </c>
      <c r="L2" s="52"/>
      <c r="M2" s="52"/>
      <c r="N2" s="52"/>
      <c r="O2" s="52"/>
      <c r="P2" s="52"/>
      <c r="Q2" s="52"/>
      <c r="R2" s="52"/>
      <c r="S2" s="52"/>
      <c r="T2" s="52"/>
      <c r="U2" s="52"/>
      <c r="V2" s="52"/>
      <c r="W2" s="52"/>
      <c r="X2" s="52"/>
      <c r="Y2" s="52"/>
      <c r="Z2" s="52"/>
      <c r="AA2" s="52"/>
      <c r="AB2" s="52"/>
      <c r="AC2" s="52"/>
    </row>
    <row r="3">
      <c r="A3" s="52"/>
      <c r="B3" s="49" t="s">
        <v>4961</v>
      </c>
      <c r="C3" s="52"/>
      <c r="D3" s="49">
        <v>1.0</v>
      </c>
      <c r="E3" s="50">
        <v>5.0</v>
      </c>
      <c r="F3" s="50">
        <f t="shared" si="1"/>
        <v>5</v>
      </c>
      <c r="G3" s="146"/>
      <c r="H3" s="52"/>
      <c r="I3" s="146" t="s">
        <v>44</v>
      </c>
      <c r="J3" s="54">
        <f>sum(F2:F997)</f>
        <v>743.7</v>
      </c>
      <c r="K3" s="52"/>
      <c r="L3" s="52"/>
      <c r="M3" s="52"/>
      <c r="N3" s="52"/>
      <c r="O3" s="52"/>
      <c r="P3" s="52"/>
      <c r="Q3" s="52"/>
      <c r="R3" s="52"/>
      <c r="S3" s="52"/>
      <c r="T3" s="52"/>
      <c r="U3" s="52"/>
      <c r="V3" s="52"/>
      <c r="W3" s="52"/>
      <c r="X3" s="52"/>
      <c r="Y3" s="52"/>
      <c r="Z3" s="52"/>
      <c r="AA3" s="52"/>
      <c r="AB3" s="52"/>
      <c r="AC3" s="52"/>
    </row>
    <row r="4">
      <c r="A4" s="52"/>
      <c r="B4" s="49" t="s">
        <v>4962</v>
      </c>
      <c r="C4" s="52"/>
      <c r="D4" s="49">
        <v>1.0</v>
      </c>
      <c r="E4" s="50">
        <v>5.0</v>
      </c>
      <c r="F4" s="50">
        <f t="shared" si="1"/>
        <v>5</v>
      </c>
      <c r="G4" s="146"/>
      <c r="H4" s="52"/>
      <c r="I4" s="52">
        <f>max(H2:H997)</f>
        <v>172.5</v>
      </c>
      <c r="J4" s="47">
        <f>sum(H2:H997)</f>
        <v>779.65</v>
      </c>
      <c r="K4" s="52"/>
      <c r="L4" s="52"/>
      <c r="M4" s="52"/>
      <c r="N4" s="52"/>
      <c r="O4" s="52"/>
      <c r="P4" s="52"/>
      <c r="Q4" s="52"/>
      <c r="R4" s="52"/>
      <c r="S4" s="52"/>
      <c r="T4" s="52"/>
      <c r="U4" s="52"/>
      <c r="V4" s="52"/>
      <c r="W4" s="52"/>
      <c r="X4" s="52"/>
      <c r="Y4" s="52"/>
      <c r="Z4" s="52"/>
      <c r="AA4" s="52"/>
      <c r="AB4" s="52"/>
      <c r="AC4" s="52"/>
    </row>
    <row r="5">
      <c r="A5" s="52"/>
      <c r="B5" s="49" t="s">
        <v>4963</v>
      </c>
      <c r="C5" s="52"/>
      <c r="D5" s="49">
        <v>1.0</v>
      </c>
      <c r="E5" s="50">
        <v>5.0</v>
      </c>
      <c r="F5" s="50">
        <f t="shared" si="1"/>
        <v>5</v>
      </c>
      <c r="G5" s="146"/>
      <c r="H5" s="52"/>
      <c r="I5" s="52"/>
      <c r="J5" s="52"/>
      <c r="K5" s="52"/>
      <c r="L5" s="52"/>
      <c r="M5" s="52"/>
      <c r="N5" s="52"/>
      <c r="O5" s="52"/>
      <c r="P5" s="52"/>
      <c r="Q5" s="52"/>
      <c r="R5" s="52"/>
      <c r="S5" s="52"/>
      <c r="T5" s="52"/>
      <c r="U5" s="52"/>
      <c r="V5" s="52"/>
      <c r="W5" s="52"/>
      <c r="X5" s="52"/>
      <c r="Y5" s="52"/>
      <c r="Z5" s="52"/>
      <c r="AA5" s="52"/>
      <c r="AB5" s="52"/>
      <c r="AC5" s="52"/>
    </row>
    <row r="6">
      <c r="A6" s="52"/>
      <c r="B6" s="49" t="s">
        <v>4964</v>
      </c>
      <c r="C6" s="49"/>
      <c r="D6" s="49">
        <v>1.0</v>
      </c>
      <c r="E6" s="50">
        <v>5.0</v>
      </c>
      <c r="F6" s="50">
        <f t="shared" si="1"/>
        <v>5</v>
      </c>
      <c r="G6" s="146"/>
      <c r="H6" s="52"/>
      <c r="I6" s="52"/>
      <c r="J6" s="52"/>
      <c r="K6" s="52"/>
      <c r="L6" s="52"/>
      <c r="M6" s="52"/>
      <c r="N6" s="52"/>
      <c r="O6" s="52"/>
      <c r="P6" s="52"/>
      <c r="Q6" s="52"/>
      <c r="R6" s="52"/>
      <c r="S6" s="52"/>
      <c r="T6" s="52"/>
      <c r="U6" s="52"/>
      <c r="V6" s="52"/>
      <c r="W6" s="52"/>
      <c r="X6" s="52"/>
      <c r="Y6" s="52"/>
      <c r="Z6" s="52"/>
      <c r="AA6" s="52"/>
      <c r="AB6" s="52"/>
      <c r="AC6" s="52"/>
    </row>
    <row r="7">
      <c r="A7" s="48"/>
      <c r="B7" s="49" t="s">
        <v>4965</v>
      </c>
      <c r="C7" s="49"/>
      <c r="D7" s="49">
        <v>2.0</v>
      </c>
      <c r="E7" s="50">
        <v>5.0</v>
      </c>
      <c r="F7" s="50">
        <f t="shared" si="1"/>
        <v>10</v>
      </c>
      <c r="G7" s="146"/>
      <c r="H7" s="52"/>
      <c r="I7" s="52"/>
      <c r="J7" s="52"/>
      <c r="K7" s="52"/>
      <c r="L7" s="52"/>
      <c r="M7" s="52"/>
      <c r="N7" s="52"/>
      <c r="O7" s="52"/>
      <c r="P7" s="52"/>
      <c r="Q7" s="52"/>
      <c r="R7" s="52"/>
      <c r="S7" s="52"/>
      <c r="T7" s="52"/>
      <c r="U7" s="52"/>
      <c r="V7" s="52"/>
      <c r="W7" s="52"/>
      <c r="X7" s="52"/>
      <c r="Y7" s="52"/>
      <c r="Z7" s="52"/>
      <c r="AA7" s="52"/>
      <c r="AB7" s="52"/>
      <c r="AC7" s="52"/>
    </row>
    <row r="8">
      <c r="A8" s="52"/>
      <c r="B8" s="49" t="s">
        <v>4966</v>
      </c>
      <c r="C8" s="52"/>
      <c r="D8" s="49">
        <v>1.0</v>
      </c>
      <c r="E8" s="50">
        <v>5.0</v>
      </c>
      <c r="F8" s="50">
        <f t="shared" si="1"/>
        <v>5</v>
      </c>
      <c r="G8" s="146"/>
      <c r="H8" s="52"/>
      <c r="I8" s="52"/>
      <c r="J8" s="52"/>
      <c r="K8" s="52"/>
      <c r="L8" s="52"/>
      <c r="M8" s="52"/>
      <c r="N8" s="52"/>
      <c r="O8" s="52"/>
      <c r="P8" s="52"/>
      <c r="Q8" s="52"/>
      <c r="R8" s="52"/>
      <c r="S8" s="52"/>
      <c r="T8" s="52"/>
      <c r="U8" s="52"/>
      <c r="V8" s="52"/>
      <c r="W8" s="52"/>
      <c r="X8" s="52"/>
      <c r="Y8" s="52"/>
      <c r="Z8" s="52"/>
      <c r="AA8" s="52"/>
      <c r="AB8" s="52"/>
      <c r="AC8" s="52"/>
    </row>
    <row r="9">
      <c r="A9" s="52"/>
      <c r="B9" s="49" t="s">
        <v>4967</v>
      </c>
      <c r="C9" s="52"/>
      <c r="D9" s="49">
        <v>1.0</v>
      </c>
      <c r="E9" s="50">
        <v>5.0</v>
      </c>
      <c r="F9" s="50">
        <f t="shared" si="1"/>
        <v>5</v>
      </c>
      <c r="G9" s="146"/>
      <c r="H9" s="52"/>
      <c r="I9" s="52"/>
      <c r="J9" s="52"/>
      <c r="K9" s="52"/>
      <c r="L9" s="52"/>
      <c r="M9" s="52"/>
      <c r="N9" s="52"/>
      <c r="O9" s="52"/>
      <c r="P9" s="52"/>
      <c r="Q9" s="52"/>
      <c r="R9" s="52"/>
      <c r="S9" s="52"/>
      <c r="T9" s="52"/>
      <c r="U9" s="52"/>
      <c r="V9" s="52"/>
      <c r="W9" s="52"/>
      <c r="X9" s="52"/>
      <c r="Y9" s="52"/>
      <c r="Z9" s="52"/>
      <c r="AA9" s="52"/>
      <c r="AB9" s="52"/>
      <c r="AC9" s="52"/>
    </row>
    <row r="10">
      <c r="A10" s="52"/>
      <c r="B10" s="49" t="s">
        <v>4968</v>
      </c>
      <c r="C10" s="52"/>
      <c r="D10" s="49">
        <v>1.0</v>
      </c>
      <c r="E10" s="50">
        <v>5.0</v>
      </c>
      <c r="F10" s="50">
        <f t="shared" si="1"/>
        <v>5</v>
      </c>
      <c r="G10" s="146"/>
      <c r="H10" s="52"/>
      <c r="I10" s="52"/>
      <c r="J10" s="52"/>
      <c r="K10" s="52"/>
      <c r="L10" s="52"/>
      <c r="M10" s="52"/>
      <c r="N10" s="52"/>
      <c r="O10" s="52"/>
      <c r="P10" s="52"/>
      <c r="Q10" s="52"/>
      <c r="R10" s="52"/>
      <c r="S10" s="52"/>
      <c r="T10" s="52"/>
      <c r="U10" s="52"/>
      <c r="V10" s="52"/>
      <c r="W10" s="52"/>
      <c r="X10" s="52"/>
      <c r="Y10" s="52"/>
      <c r="Z10" s="52"/>
      <c r="AA10" s="52"/>
      <c r="AB10" s="52"/>
      <c r="AC10" s="52"/>
    </row>
    <row r="11">
      <c r="A11" s="146"/>
      <c r="B11" s="49" t="s">
        <v>4969</v>
      </c>
      <c r="C11" s="146"/>
      <c r="D11" s="49">
        <v>1.0</v>
      </c>
      <c r="E11" s="50">
        <v>5.0</v>
      </c>
      <c r="F11" s="50">
        <f t="shared" si="1"/>
        <v>5</v>
      </c>
      <c r="G11" s="52"/>
      <c r="H11" s="54">
        <f>sum(F2:F11)</f>
        <v>55</v>
      </c>
      <c r="I11" s="52"/>
      <c r="J11" s="52"/>
      <c r="K11" s="52"/>
      <c r="L11" s="52"/>
      <c r="M11" s="52"/>
      <c r="N11" s="52"/>
      <c r="O11" s="52"/>
      <c r="P11" s="52"/>
      <c r="Q11" s="52"/>
      <c r="R11" s="52"/>
      <c r="S11" s="52"/>
      <c r="T11" s="52"/>
      <c r="U11" s="52"/>
      <c r="V11" s="52"/>
      <c r="W11" s="52"/>
      <c r="X11" s="52"/>
      <c r="Y11" s="52"/>
      <c r="Z11" s="52"/>
      <c r="AA11" s="52"/>
      <c r="AB11" s="52"/>
      <c r="AC11" s="52"/>
    </row>
    <row r="12">
      <c r="A12" s="148">
        <v>44017.0</v>
      </c>
      <c r="B12" s="49" t="s">
        <v>4970</v>
      </c>
      <c r="C12" s="52"/>
      <c r="D12" s="49">
        <v>3.0</v>
      </c>
      <c r="E12" s="50">
        <v>5.0</v>
      </c>
      <c r="F12" s="50">
        <f t="shared" si="1"/>
        <v>15</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49" t="s">
        <v>4971</v>
      </c>
      <c r="C13" s="52"/>
      <c r="D13" s="49">
        <v>1.0</v>
      </c>
      <c r="E13" s="50">
        <v>5.0</v>
      </c>
      <c r="F13" s="50">
        <f t="shared" si="1"/>
        <v>5</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49" t="s">
        <v>4972</v>
      </c>
      <c r="C14" s="52"/>
      <c r="D14" s="49">
        <v>1.0</v>
      </c>
      <c r="E14" s="50">
        <v>5.0</v>
      </c>
      <c r="F14" s="50">
        <f t="shared" si="1"/>
        <v>5</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t="s">
        <v>4973</v>
      </c>
      <c r="C15" s="52"/>
      <c r="D15" s="49">
        <v>1.0</v>
      </c>
      <c r="E15" s="50">
        <v>5.0</v>
      </c>
      <c r="F15" s="50">
        <f t="shared" si="1"/>
        <v>5</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t="s">
        <v>4974</v>
      </c>
      <c r="C16" s="52"/>
      <c r="D16" s="49">
        <v>1.0</v>
      </c>
      <c r="E16" s="50">
        <v>5.0</v>
      </c>
      <c r="F16" s="50">
        <f t="shared" si="1"/>
        <v>5</v>
      </c>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t="s">
        <v>4975</v>
      </c>
      <c r="C17" s="52"/>
      <c r="D17" s="49">
        <v>2.0</v>
      </c>
      <c r="E17" s="50">
        <v>5.0</v>
      </c>
      <c r="F17" s="50">
        <f t="shared" si="1"/>
        <v>10</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t="s">
        <v>4976</v>
      </c>
      <c r="C18" s="52"/>
      <c r="D18" s="49">
        <v>2.0</v>
      </c>
      <c r="E18" s="50">
        <v>5.0</v>
      </c>
      <c r="F18" s="50">
        <f t="shared" si="1"/>
        <v>10</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t="s">
        <v>4977</v>
      </c>
      <c r="C19" s="52"/>
      <c r="D19" s="49">
        <v>1.0</v>
      </c>
      <c r="E19" s="50">
        <v>5.0</v>
      </c>
      <c r="F19" s="50">
        <f t="shared" si="1"/>
        <v>5</v>
      </c>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t="s">
        <v>4978</v>
      </c>
      <c r="C20" s="52"/>
      <c r="D20" s="49">
        <v>1.0</v>
      </c>
      <c r="E20" s="50">
        <v>5.0</v>
      </c>
      <c r="F20" s="50">
        <f t="shared" si="1"/>
        <v>5</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t="s">
        <v>4979</v>
      </c>
      <c r="C21" s="52"/>
      <c r="D21" s="49">
        <v>4.0</v>
      </c>
      <c r="E21" s="50">
        <v>5.0</v>
      </c>
      <c r="F21" s="50">
        <f t="shared" si="1"/>
        <v>20</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t="s">
        <v>4980</v>
      </c>
      <c r="C22" s="52"/>
      <c r="D22" s="49">
        <v>1.0</v>
      </c>
      <c r="E22" s="50">
        <v>5.0</v>
      </c>
      <c r="F22" s="50">
        <f t="shared" si="1"/>
        <v>5</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t="s">
        <v>4981</v>
      </c>
      <c r="C23" s="52"/>
      <c r="D23" s="49">
        <v>1.0</v>
      </c>
      <c r="E23" s="50">
        <v>4.0</v>
      </c>
      <c r="F23" s="50">
        <f t="shared" si="1"/>
        <v>4</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t="s">
        <v>4982</v>
      </c>
      <c r="C24" s="52"/>
      <c r="D24" s="49">
        <v>1.0</v>
      </c>
      <c r="E24" s="50">
        <v>5.55</v>
      </c>
      <c r="F24" s="50">
        <f t="shared" si="1"/>
        <v>5.55</v>
      </c>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t="s">
        <v>4983</v>
      </c>
      <c r="C25" s="52"/>
      <c r="D25" s="49">
        <v>1.0</v>
      </c>
      <c r="E25" s="50">
        <v>5.0</v>
      </c>
      <c r="F25" s="50">
        <f t="shared" si="1"/>
        <v>5</v>
      </c>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t="s">
        <v>4984</v>
      </c>
      <c r="C26" s="52"/>
      <c r="D26" s="49">
        <v>1.0</v>
      </c>
      <c r="E26" s="50">
        <v>3.25</v>
      </c>
      <c r="F26" s="50">
        <f t="shared" si="1"/>
        <v>3.25</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t="s">
        <v>4985</v>
      </c>
      <c r="C27" s="52"/>
      <c r="D27" s="49">
        <v>1.0</v>
      </c>
      <c r="E27" s="50">
        <v>3.25</v>
      </c>
      <c r="F27" s="50">
        <f t="shared" si="1"/>
        <v>3.25</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t="s">
        <v>4986</v>
      </c>
      <c r="C28" s="52"/>
      <c r="D28" s="49">
        <v>1.0</v>
      </c>
      <c r="E28" s="50">
        <v>5.0</v>
      </c>
      <c r="F28" s="50">
        <f t="shared" si="1"/>
        <v>5</v>
      </c>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49" t="s">
        <v>4987</v>
      </c>
      <c r="C29" s="52"/>
      <c r="D29" s="49">
        <v>1.0</v>
      </c>
      <c r="E29" s="50">
        <v>5.55</v>
      </c>
      <c r="F29" s="50">
        <f t="shared" si="1"/>
        <v>5.55</v>
      </c>
      <c r="G29" s="52"/>
      <c r="H29" s="54">
        <f>sum(F11:F29)</f>
        <v>126.6</v>
      </c>
      <c r="I29" s="52"/>
      <c r="J29" s="52"/>
      <c r="K29" s="52"/>
      <c r="L29" s="52"/>
      <c r="M29" s="52"/>
      <c r="N29" s="52"/>
      <c r="O29" s="52"/>
      <c r="P29" s="52"/>
      <c r="Q29" s="52"/>
      <c r="R29" s="52"/>
      <c r="S29" s="52"/>
      <c r="T29" s="52"/>
      <c r="U29" s="52"/>
      <c r="V29" s="52"/>
      <c r="W29" s="52"/>
      <c r="X29" s="52"/>
      <c r="Y29" s="52"/>
      <c r="Z29" s="52"/>
      <c r="AA29" s="52"/>
      <c r="AB29" s="52"/>
      <c r="AC29" s="52"/>
    </row>
    <row r="30">
      <c r="A30" s="58">
        <v>44028.0</v>
      </c>
      <c r="B30" s="49" t="s">
        <v>4988</v>
      </c>
      <c r="C30" s="52"/>
      <c r="D30" s="49">
        <v>6.0</v>
      </c>
      <c r="E30" s="50">
        <v>5.0</v>
      </c>
      <c r="F30" s="50">
        <f t="shared" si="1"/>
        <v>30</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t="s">
        <v>4989</v>
      </c>
      <c r="C31" s="52"/>
      <c r="D31" s="49">
        <v>1.0</v>
      </c>
      <c r="E31" s="50">
        <v>5.0</v>
      </c>
      <c r="F31" s="50">
        <f t="shared" si="1"/>
        <v>5</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t="s">
        <v>4990</v>
      </c>
      <c r="C32" s="52"/>
      <c r="D32" s="49">
        <v>1.0</v>
      </c>
      <c r="E32" s="50">
        <v>5.0</v>
      </c>
      <c r="F32" s="50">
        <f t="shared" si="1"/>
        <v>5</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t="s">
        <v>4991</v>
      </c>
      <c r="C33" s="52"/>
      <c r="D33" s="49">
        <v>1.0</v>
      </c>
      <c r="E33" s="50">
        <v>8.0</v>
      </c>
      <c r="F33" s="50">
        <f t="shared" si="1"/>
        <v>8</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t="s">
        <v>4992</v>
      </c>
      <c r="C34" s="52"/>
      <c r="D34" s="49">
        <v>1.0</v>
      </c>
      <c r="E34" s="50">
        <v>5.0</v>
      </c>
      <c r="F34" s="50">
        <f t="shared" si="1"/>
        <v>5</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t="s">
        <v>4993</v>
      </c>
      <c r="C35" s="52"/>
      <c r="D35" s="49">
        <v>2.0</v>
      </c>
      <c r="E35" s="50">
        <v>3.0</v>
      </c>
      <c r="F35" s="50">
        <f t="shared" si="1"/>
        <v>6</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t="s">
        <v>4983</v>
      </c>
      <c r="C36" s="52"/>
      <c r="D36" s="49">
        <v>1.0</v>
      </c>
      <c r="E36" s="50">
        <v>5.0</v>
      </c>
      <c r="F36" s="50">
        <f t="shared" si="1"/>
        <v>5</v>
      </c>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49" t="s">
        <v>4994</v>
      </c>
      <c r="C37" s="52"/>
      <c r="D37" s="49">
        <v>1.0</v>
      </c>
      <c r="E37" s="50">
        <v>5.0</v>
      </c>
      <c r="F37" s="50">
        <f t="shared" si="1"/>
        <v>5</v>
      </c>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t="s">
        <v>4995</v>
      </c>
      <c r="C38" s="52"/>
      <c r="D38" s="49">
        <v>2.0</v>
      </c>
      <c r="E38" s="50">
        <v>5.0</v>
      </c>
      <c r="F38" s="50">
        <f t="shared" si="1"/>
        <v>10</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49" t="s">
        <v>4996</v>
      </c>
      <c r="C39" s="52"/>
      <c r="D39" s="49">
        <v>1.0</v>
      </c>
      <c r="E39" s="50">
        <v>5.0</v>
      </c>
      <c r="F39" s="50">
        <f t="shared" si="1"/>
        <v>5</v>
      </c>
      <c r="G39" s="52"/>
      <c r="H39" s="54">
        <f>sum(F30:F39)</f>
        <v>84</v>
      </c>
      <c r="I39" s="52"/>
      <c r="J39" s="52"/>
      <c r="K39" s="52"/>
      <c r="L39" s="52"/>
      <c r="M39" s="52"/>
      <c r="N39" s="52"/>
      <c r="O39" s="52"/>
      <c r="P39" s="52"/>
      <c r="Q39" s="52"/>
      <c r="R39" s="52"/>
      <c r="S39" s="52"/>
      <c r="T39" s="52"/>
      <c r="U39" s="52"/>
      <c r="V39" s="52"/>
      <c r="W39" s="52"/>
      <c r="X39" s="52"/>
      <c r="Y39" s="52"/>
      <c r="Z39" s="52"/>
      <c r="AA39" s="52"/>
      <c r="AB39" s="52"/>
      <c r="AC39" s="52"/>
    </row>
    <row r="40">
      <c r="A40" s="48">
        <v>44046.0</v>
      </c>
      <c r="B40" s="49" t="s">
        <v>4988</v>
      </c>
      <c r="C40" s="52"/>
      <c r="D40" s="49">
        <v>3.0</v>
      </c>
      <c r="E40" s="50">
        <v>5.0</v>
      </c>
      <c r="F40" s="50">
        <f t="shared" si="1"/>
        <v>15</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t="s">
        <v>4997</v>
      </c>
      <c r="C41" s="52"/>
      <c r="D41" s="49">
        <v>13.0</v>
      </c>
      <c r="E41" s="50">
        <v>5.0</v>
      </c>
      <c r="F41" s="50">
        <f t="shared" si="1"/>
        <v>65</v>
      </c>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t="s">
        <v>4998</v>
      </c>
      <c r="C42" s="52"/>
      <c r="D42" s="49">
        <v>2.0</v>
      </c>
      <c r="E42" s="50">
        <v>5.0</v>
      </c>
      <c r="F42" s="50">
        <f t="shared" si="1"/>
        <v>10</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t="s">
        <v>4976</v>
      </c>
      <c r="C43" s="52"/>
      <c r="D43" s="49">
        <v>1.0</v>
      </c>
      <c r="E43" s="50">
        <v>5.0</v>
      </c>
      <c r="F43" s="50">
        <f t="shared" si="1"/>
        <v>5</v>
      </c>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t="s">
        <v>4999</v>
      </c>
      <c r="C44" s="52"/>
      <c r="D44" s="49">
        <v>1.0</v>
      </c>
      <c r="E44" s="50">
        <v>2.5</v>
      </c>
      <c r="F44" s="50">
        <f t="shared" si="1"/>
        <v>2.5</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t="s">
        <v>5000</v>
      </c>
      <c r="C45" s="52"/>
      <c r="D45" s="49">
        <v>1.0</v>
      </c>
      <c r="E45" s="50">
        <v>5.0</v>
      </c>
      <c r="F45" s="50">
        <f t="shared" si="1"/>
        <v>5</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t="s">
        <v>5001</v>
      </c>
      <c r="C46" s="52"/>
      <c r="D46" s="49">
        <v>1.0</v>
      </c>
      <c r="E46" s="50">
        <v>5.0</v>
      </c>
      <c r="F46" s="50">
        <f t="shared" si="1"/>
        <v>5</v>
      </c>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t="s">
        <v>5002</v>
      </c>
      <c r="C47" s="52"/>
      <c r="D47" s="49">
        <v>1.0</v>
      </c>
      <c r="E47" s="50">
        <v>5.0</v>
      </c>
      <c r="F47" s="50">
        <f t="shared" si="1"/>
        <v>5</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t="s">
        <v>5003</v>
      </c>
      <c r="C48" s="52"/>
      <c r="D48" s="49">
        <v>1.0</v>
      </c>
      <c r="E48" s="50">
        <v>5.0</v>
      </c>
      <c r="F48" s="50">
        <f t="shared" si="1"/>
        <v>5</v>
      </c>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t="s">
        <v>5004</v>
      </c>
      <c r="C49" s="52"/>
      <c r="D49" s="49">
        <v>1.0</v>
      </c>
      <c r="E49" s="50">
        <v>5.0</v>
      </c>
      <c r="F49" s="50">
        <f t="shared" si="1"/>
        <v>5</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t="s">
        <v>5005</v>
      </c>
      <c r="C50" s="52"/>
      <c r="D50" s="49">
        <v>1.0</v>
      </c>
      <c r="E50" s="50">
        <v>5.0</v>
      </c>
      <c r="F50" s="50">
        <f t="shared" si="1"/>
        <v>5</v>
      </c>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t="s">
        <v>5006</v>
      </c>
      <c r="C51" s="52"/>
      <c r="D51" s="52"/>
      <c r="E51" s="50">
        <v>5.0</v>
      </c>
      <c r="F51" s="50">
        <f t="shared" si="1"/>
        <v>0</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t="s">
        <v>5007</v>
      </c>
      <c r="C52" s="52"/>
      <c r="D52" s="49">
        <v>1.0</v>
      </c>
      <c r="E52" s="50">
        <v>5.0</v>
      </c>
      <c r="F52" s="50">
        <f t="shared" si="1"/>
        <v>5</v>
      </c>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t="s">
        <v>5008</v>
      </c>
      <c r="C53" s="52"/>
      <c r="D53" s="49">
        <v>3.0</v>
      </c>
      <c r="E53" s="50">
        <v>5.0</v>
      </c>
      <c r="F53" s="50">
        <f t="shared" si="1"/>
        <v>15</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t="s">
        <v>5009</v>
      </c>
      <c r="C54" s="52"/>
      <c r="D54" s="49">
        <v>2.0</v>
      </c>
      <c r="E54" s="50">
        <v>5.0</v>
      </c>
      <c r="F54" s="50">
        <f t="shared" si="1"/>
        <v>10</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t="s">
        <v>5010</v>
      </c>
      <c r="C55" s="52"/>
      <c r="D55" s="49">
        <v>1.0</v>
      </c>
      <c r="E55" s="50">
        <v>5.0</v>
      </c>
      <c r="F55" s="50">
        <f t="shared" si="1"/>
        <v>5</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t="s">
        <v>5011</v>
      </c>
      <c r="C56" s="52"/>
      <c r="D56" s="49">
        <v>1.0</v>
      </c>
      <c r="E56" s="50">
        <v>5.0</v>
      </c>
      <c r="F56" s="50">
        <f t="shared" si="1"/>
        <v>5</v>
      </c>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49" t="s">
        <v>5012</v>
      </c>
      <c r="C57" s="52"/>
      <c r="D57" s="49">
        <v>1.0</v>
      </c>
      <c r="E57" s="50">
        <v>5.0</v>
      </c>
      <c r="F57" s="50">
        <f t="shared" si="1"/>
        <v>5</v>
      </c>
      <c r="G57" s="52"/>
      <c r="H57" s="54">
        <f>sum(F40:F57)</f>
        <v>172.5</v>
      </c>
      <c r="I57" s="52"/>
      <c r="J57" s="52"/>
      <c r="K57" s="52"/>
      <c r="L57" s="52"/>
      <c r="M57" s="52"/>
      <c r="N57" s="52"/>
      <c r="O57" s="52"/>
      <c r="P57" s="52"/>
      <c r="Q57" s="52"/>
      <c r="R57" s="52"/>
      <c r="S57" s="52"/>
      <c r="T57" s="52"/>
      <c r="U57" s="52"/>
      <c r="V57" s="52"/>
      <c r="W57" s="52"/>
      <c r="X57" s="52"/>
      <c r="Y57" s="52"/>
      <c r="Z57" s="52"/>
      <c r="AA57" s="52"/>
      <c r="AB57" s="52"/>
      <c r="AC57" s="52"/>
    </row>
    <row r="58">
      <c r="A58" s="48">
        <v>43852.0</v>
      </c>
      <c r="B58" s="49" t="s">
        <v>5013</v>
      </c>
      <c r="C58" s="52"/>
      <c r="D58" s="49">
        <v>1.0</v>
      </c>
      <c r="E58" s="50">
        <v>5.0</v>
      </c>
      <c r="F58" s="50">
        <f t="shared" si="1"/>
        <v>5</v>
      </c>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49" t="s">
        <v>5014</v>
      </c>
      <c r="C59" s="52"/>
      <c r="D59" s="49">
        <v>1.0</v>
      </c>
      <c r="E59" s="50">
        <v>5.0</v>
      </c>
      <c r="F59" s="50">
        <f t="shared" si="1"/>
        <v>5</v>
      </c>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49" t="s">
        <v>5015</v>
      </c>
      <c r="C60" s="52"/>
      <c r="D60" s="49">
        <v>1.0</v>
      </c>
      <c r="E60" s="50">
        <v>5.0</v>
      </c>
      <c r="F60" s="50">
        <f t="shared" si="1"/>
        <v>5</v>
      </c>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49" t="s">
        <v>5016</v>
      </c>
      <c r="C61" s="52"/>
      <c r="D61" s="49">
        <v>1.0</v>
      </c>
      <c r="E61" s="50">
        <v>5.0</v>
      </c>
      <c r="F61" s="50">
        <f t="shared" si="1"/>
        <v>5</v>
      </c>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49" t="s">
        <v>5017</v>
      </c>
      <c r="C62" s="52"/>
      <c r="D62" s="49">
        <v>1.0</v>
      </c>
      <c r="E62" s="50">
        <v>5.55</v>
      </c>
      <c r="F62" s="50">
        <f t="shared" si="1"/>
        <v>5.55</v>
      </c>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49" t="s">
        <v>5018</v>
      </c>
      <c r="C63" s="52"/>
      <c r="D63" s="49">
        <v>1.0</v>
      </c>
      <c r="E63" s="50">
        <v>5.0</v>
      </c>
      <c r="F63" s="50">
        <f t="shared" si="1"/>
        <v>5</v>
      </c>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49" t="s">
        <v>5019</v>
      </c>
      <c r="C64" s="52"/>
      <c r="D64" s="49">
        <v>1.0</v>
      </c>
      <c r="E64" s="50">
        <v>3.0</v>
      </c>
      <c r="F64" s="50">
        <f t="shared" si="1"/>
        <v>3</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146" t="s">
        <v>4964</v>
      </c>
      <c r="C65" s="52"/>
      <c r="D65" s="49">
        <v>1.0</v>
      </c>
      <c r="E65" s="50">
        <v>5.0</v>
      </c>
      <c r="F65" s="50">
        <f t="shared" si="1"/>
        <v>5</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49" t="s">
        <v>5020</v>
      </c>
      <c r="C66" s="52"/>
      <c r="D66" s="49">
        <v>1.0</v>
      </c>
      <c r="E66" s="50">
        <v>5.0</v>
      </c>
      <c r="F66" s="50">
        <f t="shared" si="1"/>
        <v>5</v>
      </c>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49" t="s">
        <v>5021</v>
      </c>
      <c r="C67" s="52"/>
      <c r="D67" s="49">
        <v>1.0</v>
      </c>
      <c r="E67" s="50">
        <v>5.0</v>
      </c>
      <c r="F67" s="50">
        <f t="shared" si="1"/>
        <v>5</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49" t="s">
        <v>5022</v>
      </c>
      <c r="C68" s="52"/>
      <c r="D68" s="49">
        <v>1.0</v>
      </c>
      <c r="E68" s="50">
        <v>5.0</v>
      </c>
      <c r="F68" s="50">
        <f t="shared" si="1"/>
        <v>5</v>
      </c>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49" t="s">
        <v>5023</v>
      </c>
      <c r="C69" s="52"/>
      <c r="D69" s="49">
        <v>1.0</v>
      </c>
      <c r="E69" s="50">
        <v>5.0</v>
      </c>
      <c r="F69" s="50">
        <f t="shared" si="1"/>
        <v>5</v>
      </c>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49" t="s">
        <v>5024</v>
      </c>
      <c r="C70" s="49" t="s">
        <v>5025</v>
      </c>
      <c r="D70" s="49">
        <v>1.0</v>
      </c>
      <c r="E70" s="50">
        <v>5.0</v>
      </c>
      <c r="F70" s="52"/>
      <c r="G70" s="54">
        <f>multiply(E70,D70)</f>
        <v>5</v>
      </c>
      <c r="H70" s="52"/>
      <c r="I70" s="52"/>
      <c r="J70" s="52"/>
      <c r="K70" s="52"/>
      <c r="L70" s="52"/>
      <c r="M70" s="52"/>
      <c r="N70" s="52"/>
      <c r="O70" s="52"/>
      <c r="P70" s="52"/>
      <c r="Q70" s="52"/>
      <c r="R70" s="52"/>
      <c r="S70" s="52"/>
      <c r="T70" s="52"/>
      <c r="U70" s="52"/>
      <c r="V70" s="52"/>
      <c r="W70" s="52"/>
      <c r="X70" s="52"/>
      <c r="Y70" s="52"/>
      <c r="Z70" s="52"/>
      <c r="AA70" s="52"/>
      <c r="AB70" s="52"/>
      <c r="AC70" s="52"/>
    </row>
    <row r="71">
      <c r="A71" s="52"/>
      <c r="B71" s="49" t="s">
        <v>5026</v>
      </c>
      <c r="C71" s="52"/>
      <c r="D71" s="49">
        <v>2.0</v>
      </c>
      <c r="E71" s="50">
        <v>5.0</v>
      </c>
      <c r="F71" s="50">
        <f t="shared" ref="F71:F76" si="2">multiply(D71, E71)</f>
        <v>10</v>
      </c>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49" t="s">
        <v>5027</v>
      </c>
      <c r="C72" s="52"/>
      <c r="D72" s="49">
        <v>2.0</v>
      </c>
      <c r="E72" s="50">
        <v>5.55</v>
      </c>
      <c r="F72" s="50">
        <f t="shared" si="2"/>
        <v>11.1</v>
      </c>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49" t="s">
        <v>5028</v>
      </c>
      <c r="C73" s="52"/>
      <c r="D73" s="49">
        <v>1.0</v>
      </c>
      <c r="E73" s="50">
        <v>5.55</v>
      </c>
      <c r="F73" s="50">
        <f t="shared" si="2"/>
        <v>5.55</v>
      </c>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49" t="s">
        <v>5029</v>
      </c>
      <c r="C74" s="52"/>
      <c r="D74" s="49">
        <v>1.0</v>
      </c>
      <c r="E74" s="50">
        <v>5.55</v>
      </c>
      <c r="F74" s="50">
        <f t="shared" si="2"/>
        <v>5.55</v>
      </c>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49" t="s">
        <v>5030</v>
      </c>
      <c r="C75" s="52"/>
      <c r="D75" s="49">
        <v>1.0</v>
      </c>
      <c r="E75" s="50">
        <v>4.0</v>
      </c>
      <c r="F75" s="50">
        <f t="shared" si="2"/>
        <v>4</v>
      </c>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49" t="s">
        <v>5031</v>
      </c>
      <c r="C76" s="52"/>
      <c r="D76" s="49">
        <v>1.0</v>
      </c>
      <c r="E76" s="50">
        <v>5.95</v>
      </c>
      <c r="F76" s="50">
        <f t="shared" si="2"/>
        <v>5.95</v>
      </c>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49" t="s">
        <v>5032</v>
      </c>
      <c r="C77" s="49" t="s">
        <v>5033</v>
      </c>
      <c r="D77" s="49">
        <v>1.0</v>
      </c>
      <c r="E77" s="50">
        <v>5.0</v>
      </c>
      <c r="F77" s="52"/>
      <c r="G77" s="54">
        <f>multiply(E77,D77)</f>
        <v>5</v>
      </c>
      <c r="H77" s="52"/>
      <c r="I77" s="52"/>
      <c r="J77" s="52"/>
      <c r="K77" s="52"/>
      <c r="L77" s="52"/>
      <c r="M77" s="52"/>
      <c r="N77" s="52"/>
      <c r="O77" s="52"/>
      <c r="P77" s="52"/>
      <c r="Q77" s="52"/>
      <c r="R77" s="52"/>
      <c r="S77" s="52"/>
      <c r="T77" s="52"/>
      <c r="U77" s="52"/>
      <c r="V77" s="52"/>
      <c r="W77" s="52"/>
      <c r="X77" s="52"/>
      <c r="Y77" s="52"/>
      <c r="Z77" s="52"/>
      <c r="AA77" s="52"/>
      <c r="AB77" s="52"/>
      <c r="AC77" s="52"/>
    </row>
    <row r="78">
      <c r="A78" s="52"/>
      <c r="B78" s="49" t="s">
        <v>5034</v>
      </c>
      <c r="C78" s="52"/>
      <c r="D78" s="49">
        <v>1.0</v>
      </c>
      <c r="E78" s="50">
        <v>1.0</v>
      </c>
      <c r="F78" s="50">
        <f t="shared" ref="F78:F85" si="3">multiply(D78, E78)</f>
        <v>1</v>
      </c>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49" t="s">
        <v>5035</v>
      </c>
      <c r="C79" s="52"/>
      <c r="D79" s="49">
        <v>1.0</v>
      </c>
      <c r="E79" s="50">
        <v>5.0</v>
      </c>
      <c r="F79" s="50">
        <f t="shared" si="3"/>
        <v>5</v>
      </c>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49" t="s">
        <v>5036</v>
      </c>
      <c r="C80" s="52"/>
      <c r="D80" s="49">
        <v>1.0</v>
      </c>
      <c r="E80" s="50">
        <v>1.0</v>
      </c>
      <c r="F80" s="50">
        <f t="shared" si="3"/>
        <v>1</v>
      </c>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49" t="s">
        <v>5037</v>
      </c>
      <c r="C81" s="52"/>
      <c r="D81" s="49">
        <v>1.0</v>
      </c>
      <c r="E81" s="50">
        <v>1.25</v>
      </c>
      <c r="F81" s="50">
        <f t="shared" si="3"/>
        <v>1.25</v>
      </c>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49" t="s">
        <v>5038</v>
      </c>
      <c r="C82" s="52"/>
      <c r="D82" s="49">
        <v>1.0</v>
      </c>
      <c r="E82" s="50">
        <v>5.0</v>
      </c>
      <c r="F82" s="50">
        <f t="shared" si="3"/>
        <v>5</v>
      </c>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49" t="s">
        <v>5039</v>
      </c>
      <c r="C83" s="52"/>
      <c r="D83" s="49">
        <v>1.0</v>
      </c>
      <c r="E83" s="50">
        <v>5.0</v>
      </c>
      <c r="F83" s="50">
        <f t="shared" si="3"/>
        <v>5</v>
      </c>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49" t="s">
        <v>5040</v>
      </c>
      <c r="C84" s="52"/>
      <c r="D84" s="49">
        <v>1.0</v>
      </c>
      <c r="E84" s="50">
        <v>1.0</v>
      </c>
      <c r="F84" s="50">
        <f t="shared" si="3"/>
        <v>1</v>
      </c>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49" t="s">
        <v>5041</v>
      </c>
      <c r="C85" s="52"/>
      <c r="D85" s="49">
        <v>1.0</v>
      </c>
      <c r="E85" s="50">
        <v>5.0</v>
      </c>
      <c r="F85" s="50">
        <f t="shared" si="3"/>
        <v>5</v>
      </c>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49" t="s">
        <v>5042</v>
      </c>
      <c r="C86" s="49" t="s">
        <v>5025</v>
      </c>
      <c r="D86" s="49">
        <v>1.0</v>
      </c>
      <c r="E86" s="50">
        <v>5.0</v>
      </c>
      <c r="F86" s="52"/>
      <c r="G86" s="54">
        <f t="shared" ref="G86:G89" si="4">multiply(E86,D86)</f>
        <v>5</v>
      </c>
      <c r="H86" s="52"/>
      <c r="I86" s="52"/>
      <c r="J86" s="52"/>
      <c r="K86" s="52"/>
      <c r="L86" s="52"/>
      <c r="M86" s="52"/>
      <c r="N86" s="52"/>
      <c r="O86" s="52"/>
      <c r="P86" s="52"/>
      <c r="Q86" s="52"/>
      <c r="R86" s="52"/>
      <c r="S86" s="52"/>
      <c r="T86" s="52"/>
      <c r="U86" s="52"/>
      <c r="V86" s="52"/>
      <c r="W86" s="52"/>
      <c r="X86" s="52"/>
      <c r="Y86" s="52"/>
      <c r="Z86" s="52"/>
      <c r="AA86" s="52"/>
      <c r="AB86" s="52"/>
      <c r="AC86" s="52"/>
    </row>
    <row r="87">
      <c r="A87" s="52"/>
      <c r="B87" s="49" t="s">
        <v>5043</v>
      </c>
      <c r="C87" s="49" t="s">
        <v>5025</v>
      </c>
      <c r="D87" s="49">
        <v>1.0</v>
      </c>
      <c r="E87" s="50">
        <v>5.0</v>
      </c>
      <c r="F87" s="52"/>
      <c r="G87" s="54">
        <f t="shared" si="4"/>
        <v>5</v>
      </c>
      <c r="H87" s="52"/>
      <c r="I87" s="52"/>
      <c r="J87" s="52"/>
      <c r="K87" s="52"/>
      <c r="L87" s="52"/>
      <c r="M87" s="52"/>
      <c r="N87" s="52"/>
      <c r="O87" s="52"/>
      <c r="P87" s="52"/>
      <c r="Q87" s="52"/>
      <c r="R87" s="52"/>
      <c r="S87" s="52"/>
      <c r="T87" s="52"/>
      <c r="U87" s="52"/>
      <c r="V87" s="52"/>
      <c r="W87" s="52"/>
      <c r="X87" s="52"/>
      <c r="Y87" s="52"/>
      <c r="Z87" s="52"/>
      <c r="AA87" s="52"/>
      <c r="AB87" s="52"/>
      <c r="AC87" s="52"/>
    </row>
    <row r="88">
      <c r="A88" s="52"/>
      <c r="B88" s="49" t="s">
        <v>5044</v>
      </c>
      <c r="C88" s="49" t="s">
        <v>5025</v>
      </c>
      <c r="D88" s="49">
        <v>1.0</v>
      </c>
      <c r="E88" s="50">
        <v>5.95</v>
      </c>
      <c r="F88" s="52"/>
      <c r="G88" s="54">
        <f t="shared" si="4"/>
        <v>5.95</v>
      </c>
      <c r="H88" s="52"/>
      <c r="I88" s="52"/>
      <c r="J88" s="52"/>
      <c r="K88" s="52"/>
      <c r="L88" s="52"/>
      <c r="M88" s="52"/>
      <c r="N88" s="52"/>
      <c r="O88" s="52"/>
      <c r="P88" s="52"/>
      <c r="Q88" s="52"/>
      <c r="R88" s="52"/>
      <c r="S88" s="52"/>
      <c r="T88" s="52"/>
      <c r="U88" s="52"/>
      <c r="V88" s="52"/>
      <c r="W88" s="52"/>
      <c r="X88" s="52"/>
      <c r="Y88" s="52"/>
      <c r="Z88" s="52"/>
      <c r="AA88" s="52"/>
      <c r="AB88" s="52"/>
      <c r="AC88" s="52"/>
    </row>
    <row r="89">
      <c r="A89" s="52"/>
      <c r="B89" s="49" t="s">
        <v>5045</v>
      </c>
      <c r="C89" s="49" t="s">
        <v>5025</v>
      </c>
      <c r="D89" s="49">
        <v>1.0</v>
      </c>
      <c r="E89" s="50">
        <v>5.0</v>
      </c>
      <c r="F89" s="52"/>
      <c r="G89" s="54">
        <f t="shared" si="4"/>
        <v>5</v>
      </c>
      <c r="H89" s="54">
        <f>sum(F58:G89)</f>
        <v>155.9</v>
      </c>
      <c r="I89" s="52"/>
      <c r="J89" s="52"/>
      <c r="K89" s="52"/>
      <c r="L89" s="52"/>
      <c r="M89" s="52"/>
      <c r="N89" s="52"/>
      <c r="O89" s="52"/>
      <c r="P89" s="52"/>
      <c r="Q89" s="52"/>
      <c r="R89" s="52"/>
      <c r="S89" s="52"/>
      <c r="T89" s="52"/>
      <c r="U89" s="52"/>
      <c r="V89" s="52"/>
      <c r="W89" s="52"/>
      <c r="X89" s="52"/>
      <c r="Y89" s="52"/>
      <c r="Z89" s="52"/>
      <c r="AA89" s="52"/>
      <c r="AB89" s="52"/>
      <c r="AC89" s="52"/>
    </row>
    <row r="90">
      <c r="A90" s="48">
        <v>44204.0</v>
      </c>
      <c r="B90" s="49" t="s">
        <v>5046</v>
      </c>
      <c r="C90" s="52"/>
      <c r="D90" s="49">
        <v>17.0</v>
      </c>
      <c r="E90" s="50">
        <v>5.0</v>
      </c>
      <c r="F90" s="50">
        <f t="shared" ref="F90:F108" si="5">multiply(D90, E90)</f>
        <v>85</v>
      </c>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49" t="s">
        <v>5047</v>
      </c>
      <c r="C91" s="52"/>
      <c r="D91" s="49">
        <v>1.0</v>
      </c>
      <c r="E91" s="50">
        <v>3.0</v>
      </c>
      <c r="F91" s="50">
        <f t="shared" si="5"/>
        <v>3</v>
      </c>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49" t="s">
        <v>5048</v>
      </c>
      <c r="C92" s="52"/>
      <c r="D92" s="49">
        <v>2.0</v>
      </c>
      <c r="E92" s="50">
        <v>5.0</v>
      </c>
      <c r="F92" s="50">
        <f t="shared" si="5"/>
        <v>10</v>
      </c>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49" t="s">
        <v>5049</v>
      </c>
      <c r="C93" s="52"/>
      <c r="D93" s="49">
        <v>1.0</v>
      </c>
      <c r="E93" s="50">
        <v>5.0</v>
      </c>
      <c r="F93" s="50">
        <f t="shared" si="5"/>
        <v>5</v>
      </c>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49" t="s">
        <v>5050</v>
      </c>
      <c r="C94" s="52"/>
      <c r="D94" s="49">
        <v>1.0</v>
      </c>
      <c r="E94" s="50">
        <v>5.0</v>
      </c>
      <c r="F94" s="50">
        <f t="shared" si="5"/>
        <v>5</v>
      </c>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49" t="s">
        <v>5051</v>
      </c>
      <c r="C95" s="52"/>
      <c r="D95" s="49">
        <v>1.0</v>
      </c>
      <c r="E95" s="50">
        <v>5.0</v>
      </c>
      <c r="F95" s="50">
        <f t="shared" si="5"/>
        <v>5</v>
      </c>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49" t="s">
        <v>5052</v>
      </c>
      <c r="C96" s="52"/>
      <c r="D96" s="49">
        <v>1.0</v>
      </c>
      <c r="E96" s="50">
        <v>5.75</v>
      </c>
      <c r="F96" s="50">
        <f t="shared" si="5"/>
        <v>5.75</v>
      </c>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49" t="s">
        <v>5053</v>
      </c>
      <c r="C97" s="52"/>
      <c r="D97" s="49">
        <v>1.0</v>
      </c>
      <c r="E97" s="50">
        <v>5.0</v>
      </c>
      <c r="F97" s="50">
        <f t="shared" si="5"/>
        <v>5</v>
      </c>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49" t="s">
        <v>5054</v>
      </c>
      <c r="C98" s="52"/>
      <c r="D98" s="49">
        <v>1.0</v>
      </c>
      <c r="E98" s="52"/>
      <c r="F98" s="146">
        <f t="shared" si="5"/>
        <v>0</v>
      </c>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49" t="s">
        <v>5055</v>
      </c>
      <c r="C99" s="52"/>
      <c r="D99" s="49">
        <v>1.0</v>
      </c>
      <c r="E99" s="50">
        <v>5.0</v>
      </c>
      <c r="F99" s="50">
        <f t="shared" si="5"/>
        <v>5</v>
      </c>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49" t="s">
        <v>5056</v>
      </c>
      <c r="C100" s="52"/>
      <c r="D100" s="49">
        <v>1.0</v>
      </c>
      <c r="E100" s="50">
        <v>5.95</v>
      </c>
      <c r="F100" s="50">
        <f t="shared" si="5"/>
        <v>5.95</v>
      </c>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49" t="s">
        <v>5057</v>
      </c>
      <c r="C101" s="52"/>
      <c r="D101" s="49">
        <v>1.0</v>
      </c>
      <c r="E101" s="50">
        <v>5.95</v>
      </c>
      <c r="F101" s="50">
        <f t="shared" si="5"/>
        <v>5.95</v>
      </c>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49" t="s">
        <v>5058</v>
      </c>
      <c r="C102" s="52"/>
      <c r="D102" s="49">
        <v>1.0</v>
      </c>
      <c r="E102" s="50">
        <v>5.0</v>
      </c>
      <c r="F102" s="50">
        <f t="shared" si="5"/>
        <v>5</v>
      </c>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49" t="s">
        <v>5059</v>
      </c>
      <c r="C103" s="52"/>
      <c r="D103" s="49">
        <v>1.0</v>
      </c>
      <c r="E103" s="50">
        <v>5.0</v>
      </c>
      <c r="F103" s="50">
        <f t="shared" si="5"/>
        <v>5</v>
      </c>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49" t="s">
        <v>5060</v>
      </c>
      <c r="C104" s="52"/>
      <c r="D104" s="49">
        <v>1.0</v>
      </c>
      <c r="E104" s="50">
        <v>5.0</v>
      </c>
      <c r="F104" s="50">
        <f t="shared" si="5"/>
        <v>5</v>
      </c>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49" t="s">
        <v>5061</v>
      </c>
      <c r="C105" s="52"/>
      <c r="D105" s="49">
        <v>1.0</v>
      </c>
      <c r="E105" s="50">
        <v>5.0</v>
      </c>
      <c r="F105" s="50">
        <f t="shared" si="5"/>
        <v>5</v>
      </c>
      <c r="G105" s="52"/>
      <c r="H105" s="54">
        <f>sum(F90:F105)</f>
        <v>160.65</v>
      </c>
      <c r="I105" s="52"/>
      <c r="J105" s="52"/>
      <c r="K105" s="52"/>
      <c r="L105" s="52"/>
      <c r="M105" s="52"/>
      <c r="N105" s="52"/>
      <c r="O105" s="52"/>
      <c r="P105" s="52"/>
      <c r="Q105" s="52"/>
      <c r="R105" s="52"/>
      <c r="S105" s="52"/>
      <c r="T105" s="52"/>
      <c r="U105" s="52"/>
      <c r="V105" s="52"/>
      <c r="W105" s="52"/>
      <c r="X105" s="52"/>
      <c r="Y105" s="52"/>
      <c r="Z105" s="52"/>
      <c r="AA105" s="52"/>
      <c r="AB105" s="52"/>
      <c r="AC105" s="52"/>
    </row>
    <row r="106">
      <c r="A106" s="48">
        <v>44399.0</v>
      </c>
      <c r="B106" s="49" t="s">
        <v>5062</v>
      </c>
      <c r="C106" s="52"/>
      <c r="D106" s="49">
        <v>3.0</v>
      </c>
      <c r="E106" s="50">
        <v>5.0</v>
      </c>
      <c r="F106" s="50">
        <f t="shared" si="5"/>
        <v>15</v>
      </c>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49" t="s">
        <v>5063</v>
      </c>
      <c r="C107" s="52"/>
      <c r="D107" s="49">
        <v>1.0</v>
      </c>
      <c r="E107" s="50">
        <v>5.0</v>
      </c>
      <c r="F107" s="50">
        <f t="shared" si="5"/>
        <v>5</v>
      </c>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49" t="s">
        <v>5058</v>
      </c>
      <c r="C108" s="52"/>
      <c r="D108" s="49">
        <v>1.0</v>
      </c>
      <c r="E108" s="50">
        <v>5.0</v>
      </c>
      <c r="F108" s="50">
        <f t="shared" si="5"/>
        <v>5</v>
      </c>
      <c r="G108" s="52"/>
      <c r="H108" s="54">
        <f>sum(F106:F108)</f>
        <v>25</v>
      </c>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sheetData>
  <hyperlinks>
    <hyperlink display="Grand Total" location="'GRAND TOTALS'!A1" ref="J1"/>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21.13"/>
    <col customWidth="1" min="4" max="4" width="8.5"/>
    <col customWidth="1" min="5" max="5" width="10.5"/>
  </cols>
  <sheetData>
    <row r="1">
      <c r="A1" s="144" t="s">
        <v>30</v>
      </c>
      <c r="B1" s="144" t="s">
        <v>31</v>
      </c>
      <c r="C1" s="144" t="s">
        <v>32</v>
      </c>
      <c r="D1" s="144" t="s">
        <v>33</v>
      </c>
      <c r="E1" s="144" t="s">
        <v>34</v>
      </c>
      <c r="F1" s="144" t="s">
        <v>35</v>
      </c>
      <c r="G1" s="144" t="s">
        <v>3559</v>
      </c>
      <c r="H1" s="144" t="s">
        <v>26</v>
      </c>
      <c r="I1" s="144" t="s">
        <v>37</v>
      </c>
      <c r="J1" s="145" t="s">
        <v>38</v>
      </c>
      <c r="K1" s="44" t="s">
        <v>1543</v>
      </c>
      <c r="L1" s="47"/>
      <c r="M1" s="47"/>
      <c r="N1" s="47"/>
      <c r="O1" s="47"/>
      <c r="P1" s="47"/>
      <c r="Q1" s="47"/>
      <c r="R1" s="47"/>
      <c r="S1" s="47"/>
      <c r="T1" s="47"/>
      <c r="U1" s="47"/>
      <c r="V1" s="47"/>
      <c r="W1" s="47"/>
      <c r="X1" s="47"/>
      <c r="Y1" s="47"/>
      <c r="Z1" s="47"/>
      <c r="AA1" s="47"/>
      <c r="AB1" s="47"/>
      <c r="AC1" s="47"/>
    </row>
    <row r="2">
      <c r="A2" s="58">
        <v>44087.0</v>
      </c>
      <c r="B2" s="49" t="s">
        <v>5064</v>
      </c>
      <c r="C2" s="49"/>
      <c r="D2" s="49">
        <v>16.0</v>
      </c>
      <c r="E2" s="50">
        <v>11.99</v>
      </c>
      <c r="F2" s="50">
        <f t="shared" ref="F2:F12" si="1">multiply(D2,E2)</f>
        <v>191.84</v>
      </c>
      <c r="G2" s="146"/>
      <c r="H2" s="54">
        <f>F2</f>
        <v>191.84</v>
      </c>
      <c r="I2" s="50">
        <f>average(H2:H1000)</f>
        <v>271.17</v>
      </c>
      <c r="J2" s="53">
        <f>sum(G2:G1000)</f>
        <v>99.75</v>
      </c>
      <c r="K2" s="52">
        <f>sum(D2:D1000)</f>
        <v>201</v>
      </c>
      <c r="L2" s="52"/>
      <c r="M2" s="52"/>
      <c r="N2" s="52"/>
      <c r="O2" s="52"/>
      <c r="P2" s="52"/>
      <c r="Q2" s="52"/>
      <c r="R2" s="52"/>
      <c r="S2" s="52"/>
      <c r="T2" s="52"/>
      <c r="U2" s="52"/>
      <c r="V2" s="52"/>
      <c r="W2" s="52"/>
      <c r="X2" s="52"/>
      <c r="Y2" s="52"/>
      <c r="Z2" s="52"/>
      <c r="AA2" s="52"/>
      <c r="AB2" s="52"/>
      <c r="AC2" s="52"/>
    </row>
    <row r="3">
      <c r="A3" s="48">
        <v>44124.0</v>
      </c>
      <c r="B3" s="49" t="s">
        <v>5065</v>
      </c>
      <c r="C3" s="52"/>
      <c r="D3" s="49">
        <v>50.0</v>
      </c>
      <c r="E3" s="50">
        <v>2.49</v>
      </c>
      <c r="F3" s="50">
        <f t="shared" si="1"/>
        <v>124.5</v>
      </c>
      <c r="G3" s="146"/>
      <c r="H3" s="52"/>
      <c r="I3" s="144" t="s">
        <v>44</v>
      </c>
      <c r="J3" s="54">
        <f>sum(F2:F1000)</f>
        <v>713.76</v>
      </c>
      <c r="K3" s="52"/>
      <c r="L3" s="52"/>
      <c r="M3" s="52"/>
      <c r="N3" s="52"/>
      <c r="O3" s="52"/>
      <c r="P3" s="52"/>
      <c r="Q3" s="52"/>
      <c r="R3" s="52"/>
      <c r="S3" s="52"/>
      <c r="T3" s="52"/>
      <c r="U3" s="52"/>
      <c r="V3" s="52"/>
      <c r="W3" s="52"/>
      <c r="X3" s="52"/>
      <c r="Y3" s="52"/>
      <c r="Z3" s="52"/>
      <c r="AA3" s="52"/>
      <c r="AB3" s="52"/>
      <c r="AC3" s="52"/>
    </row>
    <row r="4">
      <c r="A4" s="52"/>
      <c r="B4" s="49" t="s">
        <v>5066</v>
      </c>
      <c r="C4" s="52"/>
      <c r="D4" s="49">
        <v>14.0</v>
      </c>
      <c r="E4" s="50">
        <v>1.19</v>
      </c>
      <c r="F4" s="50">
        <f t="shared" si="1"/>
        <v>16.66</v>
      </c>
      <c r="G4" s="146"/>
      <c r="H4" s="52"/>
      <c r="I4" s="54">
        <f>max(H2:H1000)</f>
        <v>422.17</v>
      </c>
      <c r="J4" s="149">
        <f>sum(H2:H1000)</f>
        <v>813.51</v>
      </c>
      <c r="K4" s="52"/>
      <c r="L4" s="52"/>
      <c r="M4" s="52"/>
      <c r="N4" s="52"/>
      <c r="O4" s="52"/>
      <c r="P4" s="52"/>
      <c r="Q4" s="52"/>
      <c r="R4" s="52"/>
      <c r="S4" s="52"/>
      <c r="T4" s="52"/>
      <c r="U4" s="52"/>
      <c r="V4" s="52"/>
      <c r="W4" s="52"/>
      <c r="X4" s="52"/>
      <c r="Y4" s="52"/>
      <c r="Z4" s="52"/>
      <c r="AA4" s="52"/>
      <c r="AB4" s="52"/>
      <c r="AC4" s="52"/>
    </row>
    <row r="5">
      <c r="A5" s="52"/>
      <c r="B5" s="49" t="s">
        <v>5067</v>
      </c>
      <c r="C5" s="52"/>
      <c r="D5" s="49">
        <v>19.0</v>
      </c>
      <c r="E5" s="50">
        <v>1.99</v>
      </c>
      <c r="F5" s="50">
        <f t="shared" si="1"/>
        <v>37.81</v>
      </c>
      <c r="G5" s="146"/>
      <c r="H5" s="52"/>
      <c r="I5" s="52"/>
      <c r="J5" s="52"/>
      <c r="K5" s="52"/>
      <c r="L5" s="52"/>
      <c r="M5" s="52"/>
      <c r="N5" s="52"/>
      <c r="O5" s="52"/>
      <c r="P5" s="52"/>
      <c r="Q5" s="52"/>
      <c r="R5" s="52"/>
      <c r="S5" s="52"/>
      <c r="T5" s="52"/>
      <c r="U5" s="52"/>
      <c r="V5" s="52"/>
      <c r="W5" s="52"/>
      <c r="X5" s="52"/>
      <c r="Y5" s="52"/>
      <c r="Z5" s="52"/>
      <c r="AA5" s="52"/>
      <c r="AB5" s="52"/>
      <c r="AC5" s="52"/>
    </row>
    <row r="6">
      <c r="A6" s="52"/>
      <c r="B6" s="49" t="s">
        <v>905</v>
      </c>
      <c r="C6" s="49"/>
      <c r="D6" s="49">
        <v>8.0</v>
      </c>
      <c r="E6" s="50">
        <v>1.09</v>
      </c>
      <c r="F6" s="50">
        <f t="shared" si="1"/>
        <v>8.72</v>
      </c>
      <c r="G6" s="146"/>
      <c r="H6" s="52"/>
      <c r="I6" s="52"/>
      <c r="J6" s="52"/>
      <c r="K6" s="52"/>
      <c r="L6" s="52"/>
      <c r="M6" s="52"/>
      <c r="N6" s="52"/>
      <c r="O6" s="52"/>
      <c r="P6" s="52"/>
      <c r="Q6" s="52"/>
      <c r="R6" s="52"/>
      <c r="S6" s="52"/>
      <c r="T6" s="52"/>
      <c r="U6" s="52"/>
      <c r="V6" s="52"/>
      <c r="W6" s="52"/>
      <c r="X6" s="52"/>
      <c r="Y6" s="52"/>
      <c r="Z6" s="52"/>
      <c r="AA6" s="52"/>
      <c r="AB6" s="52"/>
      <c r="AC6" s="52"/>
    </row>
    <row r="7">
      <c r="A7" s="48"/>
      <c r="B7" s="49" t="s">
        <v>5068</v>
      </c>
      <c r="C7" s="49"/>
      <c r="D7" s="49">
        <v>11.0</v>
      </c>
      <c r="E7" s="50">
        <v>1.59</v>
      </c>
      <c r="F7" s="50">
        <f t="shared" si="1"/>
        <v>17.49</v>
      </c>
      <c r="G7" s="146"/>
      <c r="H7" s="52"/>
      <c r="I7" s="52"/>
      <c r="J7" s="52"/>
      <c r="K7" s="52"/>
      <c r="L7" s="52"/>
      <c r="M7" s="52"/>
      <c r="N7" s="52"/>
      <c r="O7" s="52"/>
      <c r="P7" s="52"/>
      <c r="Q7" s="52"/>
      <c r="R7" s="52"/>
      <c r="S7" s="52"/>
      <c r="T7" s="52"/>
      <c r="U7" s="52"/>
      <c r="V7" s="52"/>
      <c r="W7" s="52"/>
      <c r="X7" s="52"/>
      <c r="Y7" s="52"/>
      <c r="Z7" s="52"/>
      <c r="AA7" s="52"/>
      <c r="AB7" s="52"/>
      <c r="AC7" s="52"/>
    </row>
    <row r="8">
      <c r="A8" s="52"/>
      <c r="B8" s="49" t="s">
        <v>5069</v>
      </c>
      <c r="C8" s="52"/>
      <c r="D8" s="49">
        <v>2.0</v>
      </c>
      <c r="E8" s="50"/>
      <c r="F8" s="50">
        <f t="shared" si="1"/>
        <v>0</v>
      </c>
      <c r="G8" s="146"/>
      <c r="H8" s="52"/>
      <c r="I8" s="52"/>
      <c r="J8" s="52"/>
      <c r="K8" s="52"/>
      <c r="L8" s="52"/>
      <c r="M8" s="52"/>
      <c r="N8" s="52"/>
      <c r="O8" s="52"/>
      <c r="P8" s="52"/>
      <c r="Q8" s="52"/>
      <c r="R8" s="52"/>
      <c r="S8" s="52"/>
      <c r="T8" s="52"/>
      <c r="U8" s="52"/>
      <c r="V8" s="52"/>
      <c r="W8" s="52"/>
      <c r="X8" s="52"/>
      <c r="Y8" s="52"/>
      <c r="Z8" s="52"/>
      <c r="AA8" s="52"/>
      <c r="AB8" s="52"/>
      <c r="AC8" s="52"/>
    </row>
    <row r="9">
      <c r="A9" s="52"/>
      <c r="B9" s="49" t="s">
        <v>5070</v>
      </c>
      <c r="C9" s="52"/>
      <c r="D9" s="49">
        <v>10.0</v>
      </c>
      <c r="E9" s="50">
        <v>9.99</v>
      </c>
      <c r="F9" s="50">
        <f t="shared" si="1"/>
        <v>99.9</v>
      </c>
      <c r="G9" s="146"/>
      <c r="H9" s="52"/>
      <c r="I9" s="52"/>
      <c r="J9" s="52"/>
      <c r="K9" s="52"/>
      <c r="L9" s="52"/>
      <c r="M9" s="52"/>
      <c r="N9" s="52"/>
      <c r="O9" s="52"/>
      <c r="P9" s="52"/>
      <c r="Q9" s="52"/>
      <c r="R9" s="52"/>
      <c r="S9" s="52"/>
      <c r="T9" s="52"/>
      <c r="U9" s="52"/>
      <c r="V9" s="52"/>
      <c r="W9" s="52"/>
      <c r="X9" s="52"/>
      <c r="Y9" s="52"/>
      <c r="Z9" s="52"/>
      <c r="AA9" s="52"/>
      <c r="AB9" s="52"/>
      <c r="AC9" s="52"/>
    </row>
    <row r="10">
      <c r="A10" s="52"/>
      <c r="B10" s="49" t="s">
        <v>5071</v>
      </c>
      <c r="C10" s="52"/>
      <c r="D10" s="49">
        <v>14.0</v>
      </c>
      <c r="E10" s="50">
        <v>5.99</v>
      </c>
      <c r="F10" s="50">
        <f t="shared" si="1"/>
        <v>83.86</v>
      </c>
      <c r="G10" s="146"/>
      <c r="H10" s="52"/>
      <c r="I10" s="52"/>
      <c r="J10" s="52"/>
      <c r="K10" s="52"/>
      <c r="L10" s="52"/>
      <c r="M10" s="52"/>
      <c r="N10" s="52"/>
      <c r="O10" s="52"/>
      <c r="P10" s="52"/>
      <c r="Q10" s="52"/>
      <c r="R10" s="52"/>
      <c r="S10" s="52"/>
      <c r="T10" s="52"/>
      <c r="U10" s="52"/>
      <c r="V10" s="52"/>
      <c r="W10" s="52"/>
      <c r="X10" s="52"/>
      <c r="Y10" s="52"/>
      <c r="Z10" s="52"/>
      <c r="AA10" s="52"/>
      <c r="AB10" s="52"/>
      <c r="AC10" s="52"/>
    </row>
    <row r="11">
      <c r="A11" s="146"/>
      <c r="B11" s="49" t="s">
        <v>5072</v>
      </c>
      <c r="C11" s="146"/>
      <c r="D11" s="49">
        <v>6.0</v>
      </c>
      <c r="E11" s="50">
        <v>4.99</v>
      </c>
      <c r="F11" s="50">
        <f t="shared" si="1"/>
        <v>29.94</v>
      </c>
      <c r="G11" s="52"/>
      <c r="H11" s="52"/>
      <c r="I11" s="52"/>
      <c r="J11" s="52"/>
      <c r="K11" s="52"/>
      <c r="L11" s="52"/>
      <c r="M11" s="52"/>
      <c r="N11" s="52"/>
      <c r="O11" s="52"/>
      <c r="P11" s="52"/>
      <c r="Q11" s="52"/>
      <c r="R11" s="52"/>
      <c r="S11" s="52"/>
      <c r="T11" s="52"/>
      <c r="U11" s="52"/>
      <c r="V11" s="52"/>
      <c r="W11" s="52"/>
      <c r="X11" s="52"/>
      <c r="Y11" s="52"/>
      <c r="Z11" s="52"/>
      <c r="AA11" s="52"/>
      <c r="AB11" s="52"/>
      <c r="AC11" s="52"/>
    </row>
    <row r="12">
      <c r="A12" s="148"/>
      <c r="B12" s="49" t="s">
        <v>5073</v>
      </c>
      <c r="C12" s="52"/>
      <c r="D12" s="49">
        <v>1.0</v>
      </c>
      <c r="E12" s="50">
        <v>3.29</v>
      </c>
      <c r="F12" s="50">
        <f t="shared" si="1"/>
        <v>3.29</v>
      </c>
      <c r="G12" s="52"/>
      <c r="H12" s="54">
        <f>sum(F3:F12)</f>
        <v>422.17</v>
      </c>
      <c r="I12" s="52"/>
      <c r="J12" s="52"/>
      <c r="K12" s="52"/>
      <c r="L12" s="52"/>
      <c r="M12" s="52"/>
      <c r="N12" s="52"/>
      <c r="O12" s="52"/>
      <c r="P12" s="52"/>
      <c r="Q12" s="52"/>
      <c r="R12" s="52"/>
      <c r="S12" s="52"/>
      <c r="T12" s="52"/>
      <c r="U12" s="52"/>
      <c r="V12" s="52"/>
      <c r="W12" s="52"/>
      <c r="X12" s="52"/>
      <c r="Y12" s="52"/>
      <c r="Z12" s="52"/>
      <c r="AA12" s="52"/>
      <c r="AB12" s="52"/>
      <c r="AC12" s="52"/>
    </row>
    <row r="13">
      <c r="A13" s="48">
        <v>44147.0</v>
      </c>
      <c r="B13" s="49" t="s">
        <v>5074</v>
      </c>
      <c r="C13" s="52"/>
      <c r="D13" s="49">
        <v>50.0</v>
      </c>
      <c r="E13" s="50">
        <v>3.99</v>
      </c>
      <c r="F13" s="50">
        <f>multiply(25, E13)</f>
        <v>99.75</v>
      </c>
      <c r="G13" s="60">
        <f>multiply(25, E13)</f>
        <v>99.75</v>
      </c>
      <c r="H13" s="54">
        <f>sum(F13, G13)</f>
        <v>199.5</v>
      </c>
      <c r="I13" s="52"/>
      <c r="J13" s="52"/>
      <c r="K13" s="52"/>
      <c r="L13" s="52"/>
      <c r="M13" s="52"/>
      <c r="N13" s="52"/>
      <c r="O13" s="52"/>
      <c r="P13" s="52"/>
      <c r="Q13" s="52"/>
      <c r="R13" s="52"/>
      <c r="S13" s="52"/>
      <c r="T13" s="52"/>
      <c r="U13" s="52"/>
      <c r="V13" s="52"/>
      <c r="W13" s="52"/>
      <c r="X13" s="52"/>
      <c r="Y13" s="52"/>
      <c r="Z13" s="52"/>
      <c r="AA13" s="52"/>
      <c r="AB13" s="52"/>
      <c r="AC13" s="52"/>
    </row>
    <row r="14">
      <c r="A14" s="52"/>
      <c r="B14" s="49"/>
      <c r="C14" s="52"/>
      <c r="D14" s="49"/>
      <c r="E14" s="50"/>
      <c r="F14" s="146"/>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c r="C15" s="52"/>
      <c r="D15" s="49"/>
      <c r="E15" s="50"/>
      <c r="F15" s="146"/>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c r="C16" s="52"/>
      <c r="D16" s="49"/>
      <c r="E16" s="50"/>
      <c r="F16" s="146"/>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c r="C17" s="52"/>
      <c r="D17" s="49"/>
      <c r="E17" s="50"/>
      <c r="F17" s="146"/>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c r="C18" s="52"/>
      <c r="D18" s="49"/>
      <c r="E18" s="50"/>
      <c r="F18" s="146"/>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c r="C19" s="52"/>
      <c r="D19" s="49"/>
      <c r="E19" s="50"/>
      <c r="F19" s="146"/>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c r="C20" s="52"/>
      <c r="D20" s="49"/>
      <c r="E20" s="50"/>
      <c r="F20" s="146"/>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c r="C21" s="52"/>
      <c r="D21" s="49"/>
      <c r="E21" s="50"/>
      <c r="F21" s="146"/>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c r="C22" s="52"/>
      <c r="D22" s="49"/>
      <c r="E22" s="50"/>
      <c r="F22" s="146"/>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c r="C23" s="52"/>
      <c r="D23" s="49"/>
      <c r="E23" s="50"/>
      <c r="F23" s="146"/>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c r="C24" s="52"/>
      <c r="D24" s="49"/>
      <c r="E24" s="50"/>
      <c r="F24" s="146"/>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c r="C25" s="52"/>
      <c r="D25" s="49"/>
      <c r="E25" s="50"/>
      <c r="F25" s="146"/>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c r="C26" s="52"/>
      <c r="D26" s="49"/>
      <c r="E26" s="50"/>
      <c r="F26" s="146"/>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c r="C27" s="52"/>
      <c r="D27" s="49"/>
      <c r="E27" s="50"/>
      <c r="F27" s="146"/>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c r="C28" s="52"/>
      <c r="D28" s="49"/>
      <c r="E28" s="50"/>
      <c r="F28" s="146"/>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49"/>
      <c r="C29" s="52"/>
      <c r="D29" s="49"/>
      <c r="E29" s="50"/>
      <c r="F29" s="146"/>
      <c r="G29" s="52"/>
      <c r="H29" s="52"/>
      <c r="I29" s="52"/>
      <c r="J29" s="52"/>
      <c r="K29" s="52"/>
      <c r="L29" s="52"/>
      <c r="M29" s="52"/>
      <c r="N29" s="52"/>
      <c r="O29" s="52"/>
      <c r="P29" s="52"/>
      <c r="Q29" s="52"/>
      <c r="R29" s="52"/>
      <c r="S29" s="52"/>
      <c r="T29" s="52"/>
      <c r="U29" s="52"/>
      <c r="V29" s="52"/>
      <c r="W29" s="52"/>
      <c r="X29" s="52"/>
      <c r="Y29" s="52"/>
      <c r="Z29" s="52"/>
      <c r="AA29" s="52"/>
      <c r="AB29" s="52"/>
      <c r="AC29" s="52"/>
    </row>
    <row r="30">
      <c r="A30" s="58"/>
      <c r="B30" s="49"/>
      <c r="C30" s="52"/>
      <c r="D30" s="49"/>
      <c r="E30" s="50"/>
      <c r="F30" s="146"/>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c r="C31" s="52"/>
      <c r="D31" s="49"/>
      <c r="E31" s="50"/>
      <c r="F31" s="146"/>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c r="C32" s="52"/>
      <c r="D32" s="49"/>
      <c r="E32" s="50"/>
      <c r="F32" s="146"/>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c r="C33" s="52"/>
      <c r="D33" s="49"/>
      <c r="E33" s="50"/>
      <c r="F33" s="146"/>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c r="C34" s="52"/>
      <c r="D34" s="49"/>
      <c r="E34" s="50"/>
      <c r="F34" s="146"/>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c r="C35" s="52"/>
      <c r="D35" s="49"/>
      <c r="E35" s="50"/>
      <c r="F35" s="146"/>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c r="C36" s="52"/>
      <c r="D36" s="49"/>
      <c r="E36" s="50"/>
      <c r="F36" s="146"/>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49"/>
      <c r="C37" s="52"/>
      <c r="D37" s="49"/>
      <c r="E37" s="50"/>
      <c r="F37" s="146"/>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c r="C38" s="52"/>
      <c r="D38" s="49"/>
      <c r="E38" s="50"/>
      <c r="F38" s="146"/>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49"/>
      <c r="C39" s="52"/>
      <c r="D39" s="49"/>
      <c r="E39" s="50"/>
      <c r="F39" s="146"/>
      <c r="G39" s="52"/>
      <c r="H39" s="52"/>
      <c r="I39" s="52"/>
      <c r="J39" s="52"/>
      <c r="K39" s="52"/>
      <c r="L39" s="52"/>
      <c r="M39" s="52"/>
      <c r="N39" s="52"/>
      <c r="O39" s="52"/>
      <c r="P39" s="52"/>
      <c r="Q39" s="52"/>
      <c r="R39" s="52"/>
      <c r="S39" s="52"/>
      <c r="T39" s="52"/>
      <c r="U39" s="52"/>
      <c r="V39" s="52"/>
      <c r="W39" s="52"/>
      <c r="X39" s="52"/>
      <c r="Y39" s="52"/>
      <c r="Z39" s="52"/>
      <c r="AA39" s="52"/>
      <c r="AB39" s="52"/>
      <c r="AC39" s="52"/>
    </row>
    <row r="40">
      <c r="A40" s="48"/>
      <c r="B40" s="49"/>
      <c r="C40" s="52"/>
      <c r="D40" s="49"/>
      <c r="E40" s="50"/>
      <c r="F40" s="146"/>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c r="C41" s="52"/>
      <c r="D41" s="49"/>
      <c r="E41" s="50"/>
      <c r="F41" s="146"/>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c r="C42" s="52"/>
      <c r="D42" s="49"/>
      <c r="E42" s="50"/>
      <c r="F42" s="146"/>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c r="C43" s="52"/>
      <c r="D43" s="49"/>
      <c r="E43" s="50"/>
      <c r="F43" s="146"/>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c r="C44" s="52"/>
      <c r="D44" s="49"/>
      <c r="E44" s="50"/>
      <c r="F44" s="146"/>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c r="C45" s="52"/>
      <c r="D45" s="49"/>
      <c r="E45" s="50"/>
      <c r="F45" s="146"/>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c r="C46" s="52"/>
      <c r="D46" s="49"/>
      <c r="E46" s="50"/>
      <c r="F46" s="146"/>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c r="C47" s="52"/>
      <c r="D47" s="49"/>
      <c r="E47" s="50"/>
      <c r="F47" s="146"/>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c r="C48" s="52"/>
      <c r="D48" s="49"/>
      <c r="E48" s="50"/>
      <c r="F48" s="146"/>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c r="C49" s="52"/>
      <c r="D49" s="49"/>
      <c r="E49" s="50"/>
      <c r="F49" s="146"/>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c r="C50" s="52"/>
      <c r="D50" s="49"/>
      <c r="E50" s="50"/>
      <c r="F50" s="146"/>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c r="C51" s="52"/>
      <c r="D51" s="52"/>
      <c r="E51" s="50"/>
      <c r="F51" s="146"/>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c r="C52" s="52"/>
      <c r="D52" s="49"/>
      <c r="E52" s="50"/>
      <c r="F52" s="146"/>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c r="C53" s="52"/>
      <c r="D53" s="49"/>
      <c r="E53" s="50"/>
      <c r="F53" s="146"/>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c r="C54" s="52"/>
      <c r="D54" s="49"/>
      <c r="E54" s="50"/>
      <c r="F54" s="146"/>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c r="C55" s="52"/>
      <c r="D55" s="49"/>
      <c r="E55" s="50"/>
      <c r="F55" s="146"/>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c r="C56" s="52"/>
      <c r="D56" s="49"/>
      <c r="E56" s="50"/>
      <c r="F56" s="146"/>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49"/>
      <c r="C57" s="52"/>
      <c r="D57" s="49"/>
      <c r="E57" s="50"/>
      <c r="F57" s="146"/>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sheetData>
  <hyperlinks>
    <hyperlink display="Grand Total" location="'GRAND TOTALS'!A1" ref="J1"/>
  </hyperlink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21.13"/>
    <col customWidth="1" min="4" max="4" width="8.5"/>
    <col customWidth="1" min="5" max="5" width="10.5"/>
  </cols>
  <sheetData>
    <row r="1">
      <c r="A1" s="144" t="s">
        <v>30</v>
      </c>
      <c r="B1" s="144" t="s">
        <v>31</v>
      </c>
      <c r="C1" s="144" t="s">
        <v>32</v>
      </c>
      <c r="D1" s="144" t="s">
        <v>33</v>
      </c>
      <c r="E1" s="144" t="s">
        <v>34</v>
      </c>
      <c r="F1" s="144" t="s">
        <v>35</v>
      </c>
      <c r="G1" s="144" t="s">
        <v>3559</v>
      </c>
      <c r="H1" s="144" t="s">
        <v>26</v>
      </c>
      <c r="I1" s="144" t="s">
        <v>37</v>
      </c>
      <c r="J1" s="145" t="s">
        <v>38</v>
      </c>
      <c r="K1" s="44" t="s">
        <v>1543</v>
      </c>
      <c r="L1" s="47"/>
      <c r="M1" s="47"/>
      <c r="N1" s="47"/>
      <c r="O1" s="47"/>
      <c r="P1" s="47"/>
      <c r="Q1" s="47"/>
      <c r="R1" s="47"/>
      <c r="S1" s="47"/>
      <c r="T1" s="47"/>
      <c r="U1" s="47"/>
      <c r="V1" s="47"/>
      <c r="W1" s="47"/>
      <c r="X1" s="47"/>
      <c r="Y1" s="47"/>
      <c r="Z1" s="47"/>
      <c r="AA1" s="47"/>
      <c r="AB1" s="47"/>
      <c r="AC1" s="47"/>
    </row>
    <row r="2">
      <c r="A2" s="58">
        <v>44088.0</v>
      </c>
      <c r="B2" s="49" t="s">
        <v>905</v>
      </c>
      <c r="C2" s="58"/>
      <c r="D2" s="49">
        <v>12.0</v>
      </c>
      <c r="E2" s="50">
        <v>3.49</v>
      </c>
      <c r="F2" s="58"/>
      <c r="G2" s="146"/>
      <c r="H2" s="150" t="str">
        <f>F2</f>
        <v/>
      </c>
      <c r="I2" s="58" t="str">
        <f>average(H2:H1000)</f>
        <v>#DIV/0!</v>
      </c>
      <c r="J2" s="53">
        <f>sum(G2:G1000)</f>
        <v>0</v>
      </c>
      <c r="K2" s="52">
        <f>sum(D2:D1000)</f>
        <v>23</v>
      </c>
      <c r="L2" s="52"/>
      <c r="M2" s="52"/>
      <c r="N2" s="52"/>
      <c r="O2" s="52"/>
      <c r="P2" s="52"/>
      <c r="Q2" s="52"/>
      <c r="R2" s="52"/>
      <c r="S2" s="52"/>
      <c r="T2" s="52"/>
      <c r="U2" s="52"/>
      <c r="V2" s="52"/>
      <c r="W2" s="52"/>
      <c r="X2" s="52"/>
      <c r="Y2" s="52"/>
      <c r="Z2" s="52"/>
      <c r="AA2" s="52"/>
      <c r="AB2" s="52"/>
      <c r="AC2" s="52"/>
    </row>
    <row r="3">
      <c r="A3" s="52"/>
      <c r="B3" s="49" t="s">
        <v>1017</v>
      </c>
      <c r="C3" s="52"/>
      <c r="D3" s="49">
        <v>2.0</v>
      </c>
      <c r="E3" s="50">
        <v>4.99</v>
      </c>
      <c r="F3" s="146"/>
      <c r="G3" s="146"/>
      <c r="H3" s="52"/>
      <c r="I3" s="144" t="s">
        <v>44</v>
      </c>
      <c r="J3" s="150">
        <f>sum(F2:F1000)</f>
        <v>0</v>
      </c>
      <c r="K3" s="52"/>
      <c r="L3" s="52"/>
      <c r="M3" s="52"/>
      <c r="N3" s="52"/>
      <c r="O3" s="52"/>
      <c r="P3" s="52"/>
      <c r="Q3" s="52"/>
      <c r="R3" s="52"/>
      <c r="S3" s="52"/>
      <c r="T3" s="52"/>
      <c r="U3" s="52"/>
      <c r="V3" s="52"/>
      <c r="W3" s="52"/>
      <c r="X3" s="52"/>
      <c r="Y3" s="52"/>
      <c r="Z3" s="52"/>
      <c r="AA3" s="52"/>
      <c r="AB3" s="52"/>
      <c r="AC3" s="52"/>
    </row>
    <row r="4">
      <c r="A4" s="52"/>
      <c r="B4" s="49" t="s">
        <v>5075</v>
      </c>
      <c r="C4" s="52"/>
      <c r="D4" s="49">
        <v>6.0</v>
      </c>
      <c r="E4" s="50">
        <v>1.89</v>
      </c>
      <c r="F4" s="146"/>
      <c r="G4" s="146"/>
      <c r="H4" s="52"/>
      <c r="I4" s="150">
        <f>max(H2:H1000)</f>
        <v>0</v>
      </c>
      <c r="J4" s="151">
        <f>sum(H2:H1000)</f>
        <v>0</v>
      </c>
      <c r="K4" s="52"/>
      <c r="L4" s="52"/>
      <c r="M4" s="52"/>
      <c r="N4" s="52"/>
      <c r="O4" s="52"/>
      <c r="P4" s="52"/>
      <c r="Q4" s="52"/>
      <c r="R4" s="52"/>
      <c r="S4" s="52"/>
      <c r="T4" s="52"/>
      <c r="U4" s="52"/>
      <c r="V4" s="52"/>
      <c r="W4" s="52"/>
      <c r="X4" s="52"/>
      <c r="Y4" s="52"/>
      <c r="Z4" s="52"/>
      <c r="AA4" s="52"/>
      <c r="AB4" s="52"/>
      <c r="AC4" s="52"/>
    </row>
    <row r="5">
      <c r="A5" s="52"/>
      <c r="B5" s="49" t="s">
        <v>5076</v>
      </c>
      <c r="C5" s="52"/>
      <c r="D5" s="49">
        <v>3.0</v>
      </c>
      <c r="E5" s="50">
        <v>3.99</v>
      </c>
      <c r="F5" s="146"/>
      <c r="G5" s="146"/>
      <c r="H5" s="52"/>
      <c r="I5" s="52"/>
      <c r="J5" s="52"/>
      <c r="K5" s="52"/>
      <c r="L5" s="52"/>
      <c r="M5" s="52"/>
      <c r="N5" s="52"/>
      <c r="O5" s="52"/>
      <c r="P5" s="52"/>
      <c r="Q5" s="52"/>
      <c r="R5" s="52"/>
      <c r="S5" s="52"/>
      <c r="T5" s="52"/>
      <c r="U5" s="52"/>
      <c r="V5" s="52"/>
      <c r="W5" s="52"/>
      <c r="X5" s="52"/>
      <c r="Y5" s="52"/>
      <c r="Z5" s="52"/>
      <c r="AA5" s="52"/>
      <c r="AB5" s="52"/>
      <c r="AC5" s="52"/>
    </row>
    <row r="6">
      <c r="A6" s="52"/>
      <c r="B6" s="49"/>
      <c r="C6" s="49"/>
      <c r="D6" s="49"/>
      <c r="E6" s="50"/>
      <c r="F6" s="146"/>
      <c r="G6" s="146"/>
      <c r="H6" s="52"/>
      <c r="I6" s="52"/>
      <c r="J6" s="52"/>
      <c r="K6" s="52"/>
      <c r="L6" s="52"/>
      <c r="M6" s="52"/>
      <c r="N6" s="52"/>
      <c r="O6" s="52"/>
      <c r="P6" s="52"/>
      <c r="Q6" s="52"/>
      <c r="R6" s="52"/>
      <c r="S6" s="52"/>
      <c r="T6" s="52"/>
      <c r="U6" s="52"/>
      <c r="V6" s="52"/>
      <c r="W6" s="52"/>
      <c r="X6" s="52"/>
      <c r="Y6" s="52"/>
      <c r="Z6" s="52"/>
      <c r="AA6" s="52"/>
      <c r="AB6" s="52"/>
      <c r="AC6" s="52"/>
    </row>
    <row r="7">
      <c r="A7" s="48"/>
      <c r="B7" s="49"/>
      <c r="C7" s="49"/>
      <c r="D7" s="49"/>
      <c r="E7" s="50"/>
      <c r="F7" s="146"/>
      <c r="G7" s="146"/>
      <c r="H7" s="52"/>
      <c r="I7" s="52"/>
      <c r="J7" s="52"/>
      <c r="K7" s="52"/>
      <c r="L7" s="52"/>
      <c r="M7" s="52"/>
      <c r="N7" s="52"/>
      <c r="O7" s="52"/>
      <c r="P7" s="52"/>
      <c r="Q7" s="52"/>
      <c r="R7" s="52"/>
      <c r="S7" s="52"/>
      <c r="T7" s="52"/>
      <c r="U7" s="52"/>
      <c r="V7" s="52"/>
      <c r="W7" s="52"/>
      <c r="X7" s="52"/>
      <c r="Y7" s="52"/>
      <c r="Z7" s="52"/>
      <c r="AA7" s="52"/>
      <c r="AB7" s="52"/>
      <c r="AC7" s="52"/>
    </row>
    <row r="8">
      <c r="A8" s="52"/>
      <c r="B8" s="49"/>
      <c r="C8" s="52"/>
      <c r="D8" s="49"/>
      <c r="E8" s="50"/>
      <c r="F8" s="146"/>
      <c r="G8" s="146"/>
      <c r="H8" s="52"/>
      <c r="I8" s="52"/>
      <c r="J8" s="52"/>
      <c r="K8" s="52"/>
      <c r="L8" s="52"/>
      <c r="M8" s="52"/>
      <c r="N8" s="52"/>
      <c r="O8" s="52"/>
      <c r="P8" s="52"/>
      <c r="Q8" s="52"/>
      <c r="R8" s="52"/>
      <c r="S8" s="52"/>
      <c r="T8" s="52"/>
      <c r="U8" s="52"/>
      <c r="V8" s="52"/>
      <c r="W8" s="52"/>
      <c r="X8" s="52"/>
      <c r="Y8" s="52"/>
      <c r="Z8" s="52"/>
      <c r="AA8" s="52"/>
      <c r="AB8" s="52"/>
      <c r="AC8" s="52"/>
    </row>
    <row r="9">
      <c r="A9" s="52"/>
      <c r="B9" s="49"/>
      <c r="C9" s="52"/>
      <c r="D9" s="49"/>
      <c r="E9" s="50"/>
      <c r="F9" s="146"/>
      <c r="G9" s="146"/>
      <c r="H9" s="52"/>
      <c r="I9" s="52"/>
      <c r="J9" s="52"/>
      <c r="K9" s="52"/>
      <c r="L9" s="52"/>
      <c r="M9" s="52"/>
      <c r="N9" s="52"/>
      <c r="O9" s="52"/>
      <c r="P9" s="52"/>
      <c r="Q9" s="52"/>
      <c r="R9" s="52"/>
      <c r="S9" s="52"/>
      <c r="T9" s="52"/>
      <c r="U9" s="52"/>
      <c r="V9" s="52"/>
      <c r="W9" s="52"/>
      <c r="X9" s="52"/>
      <c r="Y9" s="52"/>
      <c r="Z9" s="52"/>
      <c r="AA9" s="52"/>
      <c r="AB9" s="52"/>
      <c r="AC9" s="52"/>
    </row>
    <row r="10">
      <c r="A10" s="52"/>
      <c r="B10" s="49"/>
      <c r="C10" s="52"/>
      <c r="D10" s="49"/>
      <c r="E10" s="50"/>
      <c r="F10" s="146"/>
      <c r="G10" s="146"/>
      <c r="H10" s="52"/>
      <c r="I10" s="52"/>
      <c r="J10" s="52"/>
      <c r="K10" s="52"/>
      <c r="L10" s="52"/>
      <c r="M10" s="52"/>
      <c r="N10" s="52"/>
      <c r="O10" s="52"/>
      <c r="P10" s="52"/>
      <c r="Q10" s="52"/>
      <c r="R10" s="52"/>
      <c r="S10" s="52"/>
      <c r="T10" s="52"/>
      <c r="U10" s="52"/>
      <c r="V10" s="52"/>
      <c r="W10" s="52"/>
      <c r="X10" s="52"/>
      <c r="Y10" s="52"/>
      <c r="Z10" s="52"/>
      <c r="AA10" s="52"/>
      <c r="AB10" s="52"/>
      <c r="AC10" s="52"/>
    </row>
    <row r="11">
      <c r="A11" s="146"/>
      <c r="B11" s="49"/>
      <c r="C11" s="146"/>
      <c r="D11" s="49"/>
      <c r="E11" s="50"/>
      <c r="F11" s="146"/>
      <c r="G11" s="52"/>
      <c r="H11" s="52"/>
      <c r="I11" s="52"/>
      <c r="J11" s="52"/>
      <c r="K11" s="52"/>
      <c r="L11" s="52"/>
      <c r="M11" s="52"/>
      <c r="N11" s="52"/>
      <c r="O11" s="52"/>
      <c r="P11" s="52"/>
      <c r="Q11" s="52"/>
      <c r="R11" s="52"/>
      <c r="S11" s="52"/>
      <c r="T11" s="52"/>
      <c r="U11" s="52"/>
      <c r="V11" s="52"/>
      <c r="W11" s="52"/>
      <c r="X11" s="52"/>
      <c r="Y11" s="52"/>
      <c r="Z11" s="52"/>
      <c r="AA11" s="52"/>
      <c r="AB11" s="52"/>
      <c r="AC11" s="52"/>
    </row>
    <row r="12">
      <c r="A12" s="148"/>
      <c r="B12" s="49"/>
      <c r="C12" s="52"/>
      <c r="D12" s="49"/>
      <c r="E12" s="50"/>
      <c r="F12" s="146"/>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49"/>
      <c r="C13" s="52"/>
      <c r="D13" s="49"/>
      <c r="E13" s="50"/>
      <c r="F13" s="146"/>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49"/>
      <c r="C14" s="52"/>
      <c r="D14" s="49"/>
      <c r="E14" s="50"/>
      <c r="F14" s="146"/>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c r="C15" s="52"/>
      <c r="D15" s="49"/>
      <c r="E15" s="50"/>
      <c r="F15" s="146"/>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c r="C16" s="52"/>
      <c r="D16" s="49"/>
      <c r="E16" s="50"/>
      <c r="F16" s="146"/>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c r="C17" s="52"/>
      <c r="D17" s="49"/>
      <c r="E17" s="50"/>
      <c r="F17" s="146"/>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c r="C18" s="52"/>
      <c r="D18" s="49"/>
      <c r="E18" s="50"/>
      <c r="F18" s="146"/>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c r="C19" s="52"/>
      <c r="D19" s="49"/>
      <c r="E19" s="50"/>
      <c r="F19" s="146"/>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c r="C20" s="52"/>
      <c r="D20" s="49"/>
      <c r="E20" s="50"/>
      <c r="F20" s="146"/>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c r="C21" s="52"/>
      <c r="D21" s="49"/>
      <c r="E21" s="50"/>
      <c r="F21" s="146"/>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c r="C22" s="52"/>
      <c r="D22" s="49"/>
      <c r="E22" s="50"/>
      <c r="F22" s="146"/>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c r="C23" s="52"/>
      <c r="D23" s="49"/>
      <c r="E23" s="50"/>
      <c r="F23" s="146"/>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c r="C24" s="52"/>
      <c r="D24" s="49"/>
      <c r="E24" s="50"/>
      <c r="F24" s="146"/>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c r="C25" s="52"/>
      <c r="D25" s="49"/>
      <c r="E25" s="50"/>
      <c r="F25" s="146"/>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c r="C26" s="52"/>
      <c r="D26" s="49"/>
      <c r="E26" s="50"/>
      <c r="F26" s="146"/>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c r="C27" s="52"/>
      <c r="D27" s="49"/>
      <c r="E27" s="50"/>
      <c r="F27" s="146"/>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c r="C28" s="52"/>
      <c r="D28" s="49"/>
      <c r="E28" s="50"/>
      <c r="F28" s="146"/>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49"/>
      <c r="C29" s="52"/>
      <c r="D29" s="49"/>
      <c r="E29" s="50"/>
      <c r="F29" s="146"/>
      <c r="G29" s="52"/>
      <c r="H29" s="52"/>
      <c r="I29" s="52"/>
      <c r="J29" s="52"/>
      <c r="K29" s="52"/>
      <c r="L29" s="52"/>
      <c r="M29" s="52"/>
      <c r="N29" s="52"/>
      <c r="O29" s="52"/>
      <c r="P29" s="52"/>
      <c r="Q29" s="52"/>
      <c r="R29" s="52"/>
      <c r="S29" s="52"/>
      <c r="T29" s="52"/>
      <c r="U29" s="52"/>
      <c r="V29" s="52"/>
      <c r="W29" s="52"/>
      <c r="X29" s="52"/>
      <c r="Y29" s="52"/>
      <c r="Z29" s="52"/>
      <c r="AA29" s="52"/>
      <c r="AB29" s="52"/>
      <c r="AC29" s="52"/>
    </row>
    <row r="30">
      <c r="A30" s="58"/>
      <c r="B30" s="49"/>
      <c r="C30" s="52"/>
      <c r="D30" s="49"/>
      <c r="E30" s="50"/>
      <c r="F30" s="146"/>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c r="C31" s="52"/>
      <c r="D31" s="49"/>
      <c r="E31" s="50"/>
      <c r="F31" s="146"/>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c r="C32" s="52"/>
      <c r="D32" s="49"/>
      <c r="E32" s="50"/>
      <c r="F32" s="146"/>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c r="C33" s="52"/>
      <c r="D33" s="49"/>
      <c r="E33" s="50"/>
      <c r="F33" s="146"/>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c r="C34" s="52"/>
      <c r="D34" s="49"/>
      <c r="E34" s="50"/>
      <c r="F34" s="146"/>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c r="C35" s="52"/>
      <c r="D35" s="49"/>
      <c r="E35" s="50"/>
      <c r="F35" s="146"/>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c r="C36" s="52"/>
      <c r="D36" s="49"/>
      <c r="E36" s="50"/>
      <c r="F36" s="146"/>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49"/>
      <c r="C37" s="52"/>
      <c r="D37" s="49"/>
      <c r="E37" s="50"/>
      <c r="F37" s="146"/>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c r="C38" s="52"/>
      <c r="D38" s="49"/>
      <c r="E38" s="50"/>
      <c r="F38" s="146"/>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49"/>
      <c r="C39" s="52"/>
      <c r="D39" s="49"/>
      <c r="E39" s="50"/>
      <c r="F39" s="146"/>
      <c r="G39" s="52"/>
      <c r="H39" s="52"/>
      <c r="I39" s="52"/>
      <c r="J39" s="52"/>
      <c r="K39" s="52"/>
      <c r="L39" s="52"/>
      <c r="M39" s="52"/>
      <c r="N39" s="52"/>
      <c r="O39" s="52"/>
      <c r="P39" s="52"/>
      <c r="Q39" s="52"/>
      <c r="R39" s="52"/>
      <c r="S39" s="52"/>
      <c r="T39" s="52"/>
      <c r="U39" s="52"/>
      <c r="V39" s="52"/>
      <c r="W39" s="52"/>
      <c r="X39" s="52"/>
      <c r="Y39" s="52"/>
      <c r="Z39" s="52"/>
      <c r="AA39" s="52"/>
      <c r="AB39" s="52"/>
      <c r="AC39" s="52"/>
    </row>
    <row r="40">
      <c r="A40" s="48"/>
      <c r="B40" s="49"/>
      <c r="C40" s="52"/>
      <c r="D40" s="49"/>
      <c r="E40" s="50"/>
      <c r="F40" s="146"/>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c r="C41" s="52"/>
      <c r="D41" s="49"/>
      <c r="E41" s="50"/>
      <c r="F41" s="146"/>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c r="C42" s="52"/>
      <c r="D42" s="49"/>
      <c r="E42" s="50"/>
      <c r="F42" s="146"/>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c r="C43" s="52"/>
      <c r="D43" s="49"/>
      <c r="E43" s="50"/>
      <c r="F43" s="146"/>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c r="C44" s="52"/>
      <c r="D44" s="49"/>
      <c r="E44" s="50"/>
      <c r="F44" s="146"/>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c r="C45" s="52"/>
      <c r="D45" s="49"/>
      <c r="E45" s="50"/>
      <c r="F45" s="146"/>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c r="C46" s="52"/>
      <c r="D46" s="49"/>
      <c r="E46" s="50"/>
      <c r="F46" s="146"/>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c r="C47" s="52"/>
      <c r="D47" s="49"/>
      <c r="E47" s="50"/>
      <c r="F47" s="146"/>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c r="C48" s="52"/>
      <c r="D48" s="49"/>
      <c r="E48" s="50"/>
      <c r="F48" s="146"/>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c r="C49" s="52"/>
      <c r="D49" s="49"/>
      <c r="E49" s="50"/>
      <c r="F49" s="146"/>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c r="C50" s="52"/>
      <c r="D50" s="49"/>
      <c r="E50" s="50"/>
      <c r="F50" s="146"/>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c r="C51" s="52"/>
      <c r="D51" s="52"/>
      <c r="E51" s="50"/>
      <c r="F51" s="146"/>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c r="C52" s="52"/>
      <c r="D52" s="49"/>
      <c r="E52" s="50"/>
      <c r="F52" s="146"/>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49"/>
      <c r="C53" s="52"/>
      <c r="D53" s="49"/>
      <c r="E53" s="50"/>
      <c r="F53" s="146"/>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c r="C54" s="52"/>
      <c r="D54" s="49"/>
      <c r="E54" s="50"/>
      <c r="F54" s="146"/>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c r="C55" s="52"/>
      <c r="D55" s="49"/>
      <c r="E55" s="50"/>
      <c r="F55" s="146"/>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c r="C56" s="52"/>
      <c r="D56" s="49"/>
      <c r="E56" s="50"/>
      <c r="F56" s="146"/>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49"/>
      <c r="C57" s="52"/>
      <c r="D57" s="49"/>
      <c r="E57" s="50"/>
      <c r="F57" s="146"/>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sheetData>
  <hyperlinks>
    <hyperlink display="Grand Total" location="'GRAND TOTALS'!A1" ref="J1"/>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0"/>
  </cols>
  <sheetData>
    <row r="1">
      <c r="A1" s="144" t="s">
        <v>30</v>
      </c>
      <c r="B1" s="144" t="s">
        <v>31</v>
      </c>
      <c r="C1" s="44" t="s">
        <v>5077</v>
      </c>
      <c r="D1" s="144" t="s">
        <v>33</v>
      </c>
      <c r="E1" s="144" t="s">
        <v>34</v>
      </c>
      <c r="F1" s="144" t="s">
        <v>35</v>
      </c>
      <c r="G1" s="144" t="s">
        <v>3559</v>
      </c>
      <c r="H1" s="144" t="s">
        <v>26</v>
      </c>
      <c r="I1" s="144" t="s">
        <v>37</v>
      </c>
      <c r="J1" s="145" t="s">
        <v>38</v>
      </c>
      <c r="K1" s="44" t="s">
        <v>1543</v>
      </c>
      <c r="L1" s="47"/>
      <c r="M1" s="47"/>
      <c r="N1" s="47"/>
      <c r="O1" s="47"/>
      <c r="P1" s="47"/>
      <c r="Q1" s="47"/>
      <c r="R1" s="47"/>
      <c r="S1" s="47"/>
      <c r="T1" s="47"/>
      <c r="U1" s="47"/>
      <c r="V1" s="47"/>
      <c r="W1" s="47"/>
      <c r="X1" s="47"/>
      <c r="Y1" s="47"/>
      <c r="Z1" s="47"/>
      <c r="AA1" s="47"/>
      <c r="AB1" s="47"/>
      <c r="AC1" s="47"/>
    </row>
    <row r="2">
      <c r="A2" s="58">
        <v>44060.0</v>
      </c>
      <c r="B2" s="63" t="s">
        <v>5078</v>
      </c>
      <c r="C2" s="49" t="s">
        <v>5079</v>
      </c>
      <c r="D2" s="49">
        <v>1.0</v>
      </c>
      <c r="E2" s="50">
        <v>239.0</v>
      </c>
      <c r="F2" s="50">
        <f t="shared" ref="F2:F87" si="1">Multiply(D2, E2)</f>
        <v>239</v>
      </c>
      <c r="G2" s="146"/>
      <c r="H2" s="54">
        <f>F2</f>
        <v>239</v>
      </c>
      <c r="I2" s="50">
        <f>average(H2:H1004)</f>
        <v>542.7913333</v>
      </c>
      <c r="J2" s="53">
        <f>sum(G2:G1004)</f>
        <v>0</v>
      </c>
      <c r="K2" s="52"/>
      <c r="L2" s="52"/>
      <c r="M2" s="52"/>
      <c r="N2" s="52"/>
      <c r="O2" s="52"/>
      <c r="P2" s="52"/>
      <c r="Q2" s="52"/>
      <c r="R2" s="52"/>
      <c r="S2" s="52"/>
      <c r="T2" s="52"/>
      <c r="U2" s="52"/>
      <c r="V2" s="52"/>
      <c r="W2" s="52"/>
      <c r="X2" s="52"/>
      <c r="Y2" s="52"/>
      <c r="Z2" s="52"/>
      <c r="AA2" s="52"/>
      <c r="AB2" s="52"/>
      <c r="AC2" s="52"/>
    </row>
    <row r="3">
      <c r="A3" s="58">
        <v>44074.0</v>
      </c>
      <c r="B3" s="63" t="s">
        <v>5080</v>
      </c>
      <c r="C3" s="49" t="s">
        <v>5081</v>
      </c>
      <c r="D3" s="49">
        <v>1.0</v>
      </c>
      <c r="E3" s="50">
        <v>4.99</v>
      </c>
      <c r="F3" s="50">
        <f t="shared" si="1"/>
        <v>4.99</v>
      </c>
      <c r="G3" s="146"/>
      <c r="H3" s="52"/>
      <c r="I3" s="146"/>
      <c r="J3" s="54">
        <f>sum(F2:F1004)</f>
        <v>8141.87</v>
      </c>
      <c r="K3" s="52">
        <f>sum(D2:D1004)</f>
        <v>173</v>
      </c>
      <c r="L3" s="52"/>
      <c r="M3" s="52"/>
      <c r="N3" s="52"/>
      <c r="O3" s="52"/>
      <c r="P3" s="52"/>
      <c r="Q3" s="52"/>
      <c r="R3" s="52"/>
      <c r="S3" s="52"/>
      <c r="T3" s="52"/>
      <c r="U3" s="52"/>
      <c r="V3" s="52"/>
      <c r="W3" s="52"/>
      <c r="X3" s="52"/>
      <c r="Y3" s="52"/>
      <c r="Z3" s="52"/>
      <c r="AA3" s="52"/>
      <c r="AB3" s="52"/>
      <c r="AC3" s="52"/>
    </row>
    <row r="4">
      <c r="A4" s="52"/>
      <c r="B4" s="63" t="s">
        <v>5082</v>
      </c>
      <c r="C4" s="52"/>
      <c r="D4" s="49">
        <v>1.0</v>
      </c>
      <c r="E4" s="50">
        <v>69.0</v>
      </c>
      <c r="F4" s="50">
        <f t="shared" si="1"/>
        <v>69</v>
      </c>
      <c r="G4" s="146"/>
      <c r="H4" s="52"/>
      <c r="I4" s="144" t="s">
        <v>44</v>
      </c>
      <c r="J4" s="149">
        <f>sum(H2:H1004)</f>
        <v>8141.87</v>
      </c>
      <c r="K4" s="52"/>
      <c r="L4" s="52"/>
      <c r="M4" s="52"/>
      <c r="N4" s="52"/>
      <c r="O4" s="52"/>
      <c r="P4" s="52"/>
      <c r="Q4" s="52"/>
      <c r="R4" s="52"/>
      <c r="S4" s="52"/>
      <c r="T4" s="52"/>
      <c r="U4" s="52"/>
      <c r="V4" s="52"/>
      <c r="W4" s="52"/>
      <c r="X4" s="52"/>
      <c r="Y4" s="52"/>
      <c r="Z4" s="52"/>
      <c r="AA4" s="52"/>
      <c r="AB4" s="52"/>
      <c r="AC4" s="52"/>
    </row>
    <row r="5">
      <c r="A5" s="52"/>
      <c r="B5" s="63" t="s">
        <v>5083</v>
      </c>
      <c r="C5" s="52"/>
      <c r="D5" s="49">
        <v>1.0</v>
      </c>
      <c r="E5" s="50">
        <v>19.99</v>
      </c>
      <c r="F5" s="50">
        <f t="shared" si="1"/>
        <v>19.99</v>
      </c>
      <c r="G5" s="146"/>
      <c r="H5" s="52"/>
      <c r="I5" s="54">
        <f>max(H2:H1004)</f>
        <v>1903.87</v>
      </c>
      <c r="J5" s="47"/>
      <c r="K5" s="52"/>
      <c r="L5" s="52"/>
      <c r="M5" s="52"/>
      <c r="N5" s="52"/>
      <c r="O5" s="52"/>
      <c r="P5" s="52"/>
      <c r="Q5" s="52"/>
      <c r="R5" s="52"/>
      <c r="S5" s="52"/>
      <c r="T5" s="52"/>
      <c r="U5" s="52"/>
      <c r="V5" s="52"/>
      <c r="W5" s="52"/>
      <c r="X5" s="52"/>
      <c r="Y5" s="52"/>
      <c r="Z5" s="52"/>
      <c r="AA5" s="52"/>
      <c r="AB5" s="52"/>
      <c r="AC5" s="52"/>
    </row>
    <row r="6">
      <c r="A6" s="52"/>
      <c r="B6" s="63" t="s">
        <v>5084</v>
      </c>
      <c r="C6" s="52"/>
      <c r="D6" s="49">
        <v>1.0</v>
      </c>
      <c r="E6" s="50"/>
      <c r="F6" s="50">
        <f t="shared" si="1"/>
        <v>0</v>
      </c>
      <c r="G6" s="146"/>
      <c r="H6" s="52"/>
      <c r="I6" s="52"/>
      <c r="J6" s="52"/>
      <c r="K6" s="52"/>
      <c r="L6" s="52"/>
      <c r="M6" s="52"/>
      <c r="N6" s="52"/>
      <c r="O6" s="52"/>
      <c r="P6" s="52"/>
      <c r="Q6" s="52"/>
      <c r="R6" s="52"/>
      <c r="S6" s="52"/>
      <c r="T6" s="52"/>
      <c r="U6" s="52"/>
      <c r="V6" s="52"/>
      <c r="W6" s="52"/>
      <c r="X6" s="52"/>
      <c r="Y6" s="52"/>
      <c r="Z6" s="52"/>
      <c r="AA6" s="52"/>
      <c r="AB6" s="52"/>
      <c r="AC6" s="52"/>
    </row>
    <row r="7">
      <c r="A7" s="52"/>
      <c r="B7" s="63" t="s">
        <v>5085</v>
      </c>
      <c r="C7" s="49"/>
      <c r="D7" s="49">
        <v>1.0</v>
      </c>
      <c r="E7" s="50">
        <v>12.99</v>
      </c>
      <c r="F7" s="50">
        <f t="shared" si="1"/>
        <v>12.99</v>
      </c>
      <c r="G7" s="146"/>
      <c r="H7" s="52"/>
      <c r="I7" s="52"/>
      <c r="J7" s="52"/>
      <c r="K7" s="52"/>
      <c r="L7" s="52"/>
      <c r="M7" s="52"/>
      <c r="N7" s="52"/>
      <c r="O7" s="52"/>
      <c r="P7" s="52"/>
      <c r="Q7" s="52"/>
      <c r="R7" s="52"/>
      <c r="S7" s="52"/>
      <c r="T7" s="52"/>
      <c r="U7" s="52"/>
      <c r="V7" s="52"/>
      <c r="W7" s="52"/>
      <c r="X7" s="52"/>
      <c r="Y7" s="52"/>
      <c r="Z7" s="52"/>
      <c r="AA7" s="52"/>
      <c r="AB7" s="52"/>
      <c r="AC7" s="52"/>
    </row>
    <row r="8">
      <c r="A8" s="48"/>
      <c r="B8" s="63" t="s">
        <v>5086</v>
      </c>
      <c r="C8" s="49"/>
      <c r="D8" s="49">
        <v>1.0</v>
      </c>
      <c r="E8" s="50">
        <v>7.99</v>
      </c>
      <c r="F8" s="50">
        <f t="shared" si="1"/>
        <v>7.99</v>
      </c>
      <c r="G8" s="146"/>
      <c r="H8" s="54">
        <f>sum(F3:G8)</f>
        <v>114.96</v>
      </c>
      <c r="I8" s="52"/>
      <c r="J8" s="52"/>
      <c r="K8" s="52"/>
      <c r="L8" s="52"/>
      <c r="M8" s="52"/>
      <c r="N8" s="52"/>
      <c r="O8" s="52"/>
      <c r="P8" s="52"/>
      <c r="Q8" s="52"/>
      <c r="R8" s="52"/>
      <c r="S8" s="52"/>
      <c r="T8" s="52"/>
      <c r="U8" s="52"/>
      <c r="V8" s="52"/>
      <c r="W8" s="52"/>
      <c r="X8" s="52"/>
      <c r="Y8" s="52"/>
      <c r="Z8" s="52"/>
      <c r="AA8" s="52"/>
      <c r="AB8" s="52"/>
      <c r="AC8" s="52"/>
    </row>
    <row r="9">
      <c r="A9" s="48">
        <v>44075.0</v>
      </c>
      <c r="B9" s="63" t="s">
        <v>5087</v>
      </c>
      <c r="C9" s="52"/>
      <c r="D9" s="49">
        <v>2.0</v>
      </c>
      <c r="E9" s="50"/>
      <c r="F9" s="50">
        <f t="shared" si="1"/>
        <v>0</v>
      </c>
      <c r="G9" s="146"/>
      <c r="H9" s="52"/>
      <c r="I9" s="52"/>
      <c r="J9" s="52"/>
      <c r="K9" s="52"/>
      <c r="L9" s="52"/>
      <c r="M9" s="52"/>
      <c r="N9" s="52"/>
      <c r="O9" s="52"/>
      <c r="P9" s="52"/>
      <c r="Q9" s="52"/>
      <c r="R9" s="52"/>
      <c r="S9" s="52"/>
      <c r="T9" s="52"/>
      <c r="U9" s="52"/>
      <c r="V9" s="52"/>
      <c r="W9" s="52"/>
      <c r="X9" s="52"/>
      <c r="Y9" s="52"/>
      <c r="Z9" s="52"/>
      <c r="AA9" s="52"/>
      <c r="AB9" s="52"/>
      <c r="AC9" s="52"/>
    </row>
    <row r="10">
      <c r="A10" s="52"/>
      <c r="B10" s="63" t="s">
        <v>5088</v>
      </c>
      <c r="C10" s="52"/>
      <c r="D10" s="49">
        <v>1.0</v>
      </c>
      <c r="E10" s="50">
        <v>165.0</v>
      </c>
      <c r="F10" s="50">
        <f t="shared" si="1"/>
        <v>165</v>
      </c>
      <c r="G10" s="146"/>
      <c r="H10" s="52"/>
      <c r="I10" s="52"/>
      <c r="J10" s="52"/>
      <c r="K10" s="52"/>
      <c r="L10" s="52"/>
      <c r="M10" s="52"/>
      <c r="N10" s="52"/>
      <c r="O10" s="52"/>
      <c r="P10" s="52"/>
      <c r="Q10" s="52"/>
      <c r="R10" s="52"/>
      <c r="S10" s="52"/>
      <c r="T10" s="52"/>
      <c r="U10" s="52"/>
      <c r="V10" s="52"/>
      <c r="W10" s="52"/>
      <c r="X10" s="52"/>
      <c r="Y10" s="52"/>
      <c r="Z10" s="52"/>
      <c r="AA10" s="52"/>
      <c r="AB10" s="52"/>
      <c r="AC10" s="52"/>
    </row>
    <row r="11">
      <c r="A11" s="52"/>
      <c r="B11" s="63" t="s">
        <v>5089</v>
      </c>
      <c r="C11" s="52"/>
      <c r="D11" s="49">
        <v>1.0</v>
      </c>
      <c r="E11" s="50">
        <v>229.99</v>
      </c>
      <c r="F11" s="50">
        <f t="shared" si="1"/>
        <v>229.99</v>
      </c>
      <c r="G11" s="146"/>
      <c r="H11" s="54">
        <f>sum(F9:G11)</f>
        <v>394.99</v>
      </c>
      <c r="I11" s="52"/>
      <c r="J11" s="52"/>
      <c r="K11" s="52"/>
      <c r="L11" s="52"/>
      <c r="M11" s="52"/>
      <c r="N11" s="52"/>
      <c r="O11" s="52"/>
      <c r="P11" s="52"/>
      <c r="Q11" s="52"/>
      <c r="R11" s="52"/>
      <c r="S11" s="52"/>
      <c r="T11" s="52"/>
      <c r="U11" s="52"/>
      <c r="V11" s="52"/>
      <c r="W11" s="52"/>
      <c r="X11" s="52"/>
      <c r="Y11" s="52"/>
      <c r="Z11" s="52"/>
      <c r="AA11" s="52"/>
      <c r="AB11" s="52"/>
      <c r="AC11" s="52"/>
    </row>
    <row r="12">
      <c r="A12" s="48">
        <v>44098.0</v>
      </c>
      <c r="B12" s="63" t="s">
        <v>5090</v>
      </c>
      <c r="C12" s="49" t="s">
        <v>5079</v>
      </c>
      <c r="D12" s="49">
        <v>1.0</v>
      </c>
      <c r="E12" s="50">
        <v>99.99</v>
      </c>
      <c r="F12" s="50">
        <f t="shared" si="1"/>
        <v>99.99</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148"/>
      <c r="B13" s="63" t="s">
        <v>5091</v>
      </c>
      <c r="C13" s="52"/>
      <c r="D13" s="49">
        <v>7.0</v>
      </c>
      <c r="E13" s="50">
        <v>0.54</v>
      </c>
      <c r="F13" s="50">
        <f t="shared" si="1"/>
        <v>3.78</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63" t="s">
        <v>5092</v>
      </c>
      <c r="C14" s="52"/>
      <c r="D14" s="49">
        <v>1.0</v>
      </c>
      <c r="E14" s="50">
        <v>2.64</v>
      </c>
      <c r="F14" s="50">
        <f t="shared" si="1"/>
        <v>2.64</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63" t="s">
        <v>2911</v>
      </c>
      <c r="C15" s="52"/>
      <c r="D15" s="49">
        <v>3.0</v>
      </c>
      <c r="E15" s="50">
        <v>0.64</v>
      </c>
      <c r="F15" s="50">
        <f t="shared" si="1"/>
        <v>1.92</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63" t="s">
        <v>5093</v>
      </c>
      <c r="C16" s="52"/>
      <c r="D16" s="49">
        <v>1.0</v>
      </c>
      <c r="E16" s="50">
        <v>24.99</v>
      </c>
      <c r="F16" s="50">
        <f t="shared" si="1"/>
        <v>24.99</v>
      </c>
      <c r="G16" s="52"/>
      <c r="H16" s="54">
        <f>sum(F12:G16)</f>
        <v>133.32</v>
      </c>
      <c r="I16" s="52"/>
      <c r="J16" s="52"/>
      <c r="K16" s="52"/>
      <c r="L16" s="52"/>
      <c r="M16" s="52"/>
      <c r="N16" s="52"/>
      <c r="O16" s="52"/>
      <c r="P16" s="52"/>
      <c r="Q16" s="52"/>
      <c r="R16" s="52"/>
      <c r="S16" s="52"/>
      <c r="T16" s="52"/>
      <c r="U16" s="52"/>
      <c r="V16" s="52"/>
      <c r="W16" s="52"/>
      <c r="X16" s="52"/>
      <c r="Y16" s="52"/>
      <c r="Z16" s="52"/>
      <c r="AA16" s="52"/>
      <c r="AB16" s="52"/>
      <c r="AC16" s="52"/>
    </row>
    <row r="17">
      <c r="A17" s="48">
        <v>44098.0</v>
      </c>
      <c r="B17" s="63" t="s">
        <v>5094</v>
      </c>
      <c r="C17" s="49" t="s">
        <v>5081</v>
      </c>
      <c r="D17" s="49">
        <v>1.0</v>
      </c>
      <c r="E17" s="50">
        <v>299.0</v>
      </c>
      <c r="F17" s="50">
        <f t="shared" si="1"/>
        <v>299</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63" t="s">
        <v>5095</v>
      </c>
      <c r="C18" s="52"/>
      <c r="D18" s="49">
        <v>1.0</v>
      </c>
      <c r="E18" s="50">
        <v>200.0</v>
      </c>
      <c r="F18" s="50">
        <f t="shared" si="1"/>
        <v>200</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63" t="s">
        <v>5096</v>
      </c>
      <c r="C19" s="52"/>
      <c r="D19" s="49">
        <v>1.0</v>
      </c>
      <c r="E19" s="50">
        <v>59.5</v>
      </c>
      <c r="F19" s="50">
        <f t="shared" si="1"/>
        <v>59.5</v>
      </c>
      <c r="G19" s="52"/>
      <c r="H19" s="54">
        <f>sum(F17:G19)</f>
        <v>558.5</v>
      </c>
      <c r="I19" s="52"/>
      <c r="J19" s="52"/>
      <c r="K19" s="52"/>
      <c r="L19" s="52"/>
      <c r="M19" s="52"/>
      <c r="N19" s="52"/>
      <c r="O19" s="52"/>
      <c r="P19" s="52"/>
      <c r="Q19" s="52"/>
      <c r="R19" s="52"/>
      <c r="S19" s="52"/>
      <c r="T19" s="52"/>
      <c r="U19" s="52"/>
      <c r="V19" s="52"/>
      <c r="W19" s="52"/>
      <c r="X19" s="52"/>
      <c r="Y19" s="52"/>
      <c r="Z19" s="52"/>
      <c r="AA19" s="52"/>
      <c r="AB19" s="52"/>
      <c r="AC19" s="52"/>
    </row>
    <row r="20">
      <c r="A20" s="48">
        <v>44102.0</v>
      </c>
      <c r="B20" s="63" t="s">
        <v>5097</v>
      </c>
      <c r="C20" s="49" t="s">
        <v>5081</v>
      </c>
      <c r="D20" s="49">
        <v>1.0</v>
      </c>
      <c r="E20" s="50">
        <v>890.0</v>
      </c>
      <c r="F20" s="50">
        <f t="shared" si="1"/>
        <v>890</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63" t="s">
        <v>5098</v>
      </c>
      <c r="C21" s="52"/>
      <c r="D21" s="49">
        <v>1.0</v>
      </c>
      <c r="E21" s="50">
        <v>98.0</v>
      </c>
      <c r="F21" s="50">
        <f t="shared" si="1"/>
        <v>98</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63" t="s">
        <v>5099</v>
      </c>
      <c r="C22" s="52"/>
      <c r="D22" s="49">
        <v>1.0</v>
      </c>
      <c r="E22" s="50">
        <v>44.98</v>
      </c>
      <c r="F22" s="50">
        <f t="shared" si="1"/>
        <v>44.98</v>
      </c>
      <c r="G22" s="52"/>
      <c r="H22" s="54">
        <f>sum(F20:F22)</f>
        <v>1032.98</v>
      </c>
      <c r="I22" s="52"/>
      <c r="J22" s="52"/>
      <c r="K22" s="52"/>
      <c r="L22" s="52"/>
      <c r="M22" s="52"/>
      <c r="N22" s="52"/>
      <c r="O22" s="52"/>
      <c r="P22" s="52"/>
      <c r="Q22" s="52"/>
      <c r="R22" s="52"/>
      <c r="S22" s="52"/>
      <c r="T22" s="52"/>
      <c r="U22" s="52"/>
      <c r="V22" s="52"/>
      <c r="W22" s="52"/>
      <c r="X22" s="52"/>
      <c r="Y22" s="52"/>
      <c r="Z22" s="52"/>
      <c r="AA22" s="52"/>
      <c r="AB22" s="52"/>
      <c r="AC22" s="52"/>
    </row>
    <row r="23">
      <c r="A23" s="48">
        <v>44104.0</v>
      </c>
      <c r="B23" s="63" t="s">
        <v>5100</v>
      </c>
      <c r="C23" s="49" t="s">
        <v>5081</v>
      </c>
      <c r="D23" s="49">
        <v>1.0</v>
      </c>
      <c r="E23" s="50">
        <v>58.58</v>
      </c>
      <c r="F23" s="50">
        <f t="shared" si="1"/>
        <v>58.58</v>
      </c>
      <c r="G23" s="52"/>
      <c r="H23" s="54">
        <f>F23</f>
        <v>58.58</v>
      </c>
      <c r="I23" s="52"/>
      <c r="J23" s="52"/>
      <c r="K23" s="52"/>
      <c r="L23" s="52"/>
      <c r="M23" s="52"/>
      <c r="N23" s="52"/>
      <c r="O23" s="52"/>
      <c r="P23" s="52"/>
      <c r="Q23" s="52"/>
      <c r="R23" s="52"/>
      <c r="S23" s="52"/>
      <c r="T23" s="52"/>
      <c r="U23" s="52"/>
      <c r="V23" s="52"/>
      <c r="W23" s="52"/>
      <c r="X23" s="52"/>
      <c r="Y23" s="52"/>
      <c r="Z23" s="52"/>
      <c r="AA23" s="52"/>
      <c r="AB23" s="52"/>
      <c r="AC23" s="52"/>
    </row>
    <row r="24">
      <c r="A24" s="48">
        <v>44110.0</v>
      </c>
      <c r="B24" s="63" t="s">
        <v>5101</v>
      </c>
      <c r="C24" s="49" t="s">
        <v>5079</v>
      </c>
      <c r="D24" s="49">
        <v>1.0</v>
      </c>
      <c r="E24" s="50">
        <v>329.99</v>
      </c>
      <c r="F24" s="50">
        <f t="shared" si="1"/>
        <v>329.99</v>
      </c>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63" t="s">
        <v>5102</v>
      </c>
      <c r="C25" s="49" t="s">
        <v>5079</v>
      </c>
      <c r="D25" s="49">
        <v>1.0</v>
      </c>
      <c r="E25" s="50">
        <v>799.99</v>
      </c>
      <c r="F25" s="50">
        <f t="shared" si="1"/>
        <v>799.99</v>
      </c>
      <c r="G25" s="52"/>
      <c r="H25" s="54">
        <f>sum(F24, F25)</f>
        <v>1129.98</v>
      </c>
      <c r="I25" s="52"/>
      <c r="J25" s="52"/>
      <c r="K25" s="52"/>
      <c r="L25" s="52"/>
      <c r="M25" s="52"/>
      <c r="N25" s="52"/>
      <c r="O25" s="52"/>
      <c r="P25" s="52"/>
      <c r="Q25" s="52"/>
      <c r="R25" s="52"/>
      <c r="S25" s="52"/>
      <c r="T25" s="52"/>
      <c r="U25" s="52"/>
      <c r="V25" s="52"/>
      <c r="W25" s="52"/>
      <c r="X25" s="52"/>
      <c r="Y25" s="52"/>
      <c r="Z25" s="52"/>
      <c r="AA25" s="52"/>
      <c r="AB25" s="52"/>
      <c r="AC25" s="52"/>
    </row>
    <row r="26">
      <c r="A26" s="48">
        <v>44127.0</v>
      </c>
      <c r="B26" s="63" t="s">
        <v>5103</v>
      </c>
      <c r="C26" s="49" t="s">
        <v>5104</v>
      </c>
      <c r="D26" s="49">
        <v>1.0</v>
      </c>
      <c r="E26" s="50">
        <v>249.99</v>
      </c>
      <c r="F26" s="50">
        <f t="shared" si="1"/>
        <v>249.99</v>
      </c>
      <c r="G26" s="52"/>
      <c r="H26" s="54">
        <f>F26</f>
        <v>249.99</v>
      </c>
      <c r="I26" s="52"/>
      <c r="J26" s="52"/>
      <c r="K26" s="52"/>
      <c r="L26" s="52"/>
      <c r="M26" s="52"/>
      <c r="N26" s="52"/>
      <c r="O26" s="52"/>
      <c r="P26" s="52"/>
      <c r="Q26" s="52"/>
      <c r="R26" s="52"/>
      <c r="S26" s="52"/>
      <c r="T26" s="52"/>
      <c r="U26" s="52"/>
      <c r="V26" s="52"/>
      <c r="W26" s="52"/>
      <c r="X26" s="52"/>
      <c r="Y26" s="52"/>
      <c r="Z26" s="52"/>
      <c r="AA26" s="52"/>
      <c r="AB26" s="52"/>
      <c r="AC26" s="52"/>
    </row>
    <row r="27">
      <c r="A27" s="48">
        <v>44128.0</v>
      </c>
      <c r="B27" s="63" t="s">
        <v>5105</v>
      </c>
      <c r="C27" s="49" t="s">
        <v>5079</v>
      </c>
      <c r="D27" s="49">
        <v>1.0</v>
      </c>
      <c r="E27" s="50">
        <v>20.0</v>
      </c>
      <c r="F27" s="50">
        <f t="shared" si="1"/>
        <v>20</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63" t="s">
        <v>5106</v>
      </c>
      <c r="C28" s="49" t="s">
        <v>5107</v>
      </c>
      <c r="D28" s="49">
        <v>1.0</v>
      </c>
      <c r="E28" s="50">
        <v>74.0</v>
      </c>
      <c r="F28" s="50">
        <f t="shared" si="1"/>
        <v>74</v>
      </c>
      <c r="G28" s="52"/>
      <c r="H28" s="54">
        <f>sum(F27, F28)</f>
        <v>94</v>
      </c>
      <c r="I28" s="52"/>
      <c r="J28" s="52"/>
      <c r="K28" s="52"/>
      <c r="L28" s="52"/>
      <c r="M28" s="52"/>
      <c r="N28" s="52"/>
      <c r="O28" s="52"/>
      <c r="P28" s="52"/>
      <c r="Q28" s="52"/>
      <c r="R28" s="52"/>
      <c r="S28" s="52"/>
      <c r="T28" s="52"/>
      <c r="U28" s="52"/>
      <c r="V28" s="52"/>
      <c r="W28" s="52"/>
      <c r="X28" s="52"/>
      <c r="Y28" s="52"/>
      <c r="Z28" s="52"/>
      <c r="AA28" s="52"/>
      <c r="AB28" s="52"/>
      <c r="AC28" s="52"/>
    </row>
    <row r="29">
      <c r="A29" s="48">
        <v>44131.0</v>
      </c>
      <c r="B29" s="152" t="s">
        <v>5108</v>
      </c>
      <c r="C29" s="49" t="s">
        <v>5079</v>
      </c>
      <c r="D29" s="49">
        <v>1.0</v>
      </c>
      <c r="E29" s="50">
        <v>699.0</v>
      </c>
      <c r="F29" s="50">
        <f t="shared" si="1"/>
        <v>699</v>
      </c>
      <c r="G29" s="52"/>
      <c r="H29" s="54">
        <f>F29</f>
        <v>699</v>
      </c>
      <c r="I29" s="52"/>
      <c r="J29" s="52"/>
      <c r="K29" s="52"/>
      <c r="L29" s="52"/>
      <c r="M29" s="52"/>
      <c r="N29" s="52"/>
      <c r="O29" s="52"/>
      <c r="P29" s="52"/>
      <c r="Q29" s="52"/>
      <c r="R29" s="52"/>
      <c r="S29" s="52"/>
      <c r="T29" s="52"/>
      <c r="U29" s="52"/>
      <c r="V29" s="52"/>
      <c r="W29" s="52"/>
      <c r="X29" s="52"/>
      <c r="Y29" s="52"/>
      <c r="Z29" s="52"/>
      <c r="AA29" s="52"/>
      <c r="AB29" s="52"/>
      <c r="AC29" s="52"/>
    </row>
    <row r="30">
      <c r="A30" s="48">
        <v>44185.0</v>
      </c>
      <c r="B30" s="63" t="s">
        <v>5109</v>
      </c>
      <c r="C30" s="49" t="s">
        <v>5110</v>
      </c>
      <c r="D30" s="49">
        <v>2.0</v>
      </c>
      <c r="E30" s="50">
        <v>2.2</v>
      </c>
      <c r="F30" s="50">
        <f t="shared" si="1"/>
        <v>4.4</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8"/>
      <c r="B31" s="63" t="s">
        <v>5111</v>
      </c>
      <c r="C31" s="52"/>
      <c r="D31" s="49">
        <v>1.0</v>
      </c>
      <c r="E31" s="50">
        <v>3.3</v>
      </c>
      <c r="F31" s="50">
        <f t="shared" si="1"/>
        <v>3.3</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63" t="s">
        <v>5112</v>
      </c>
      <c r="C32" s="52"/>
      <c r="D32" s="49">
        <v>2.0</v>
      </c>
      <c r="E32" s="50">
        <v>6.8</v>
      </c>
      <c r="F32" s="50">
        <f t="shared" si="1"/>
        <v>13.6</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63" t="s">
        <v>5113</v>
      </c>
      <c r="C33" s="52"/>
      <c r="D33" s="49">
        <v>2.0</v>
      </c>
      <c r="E33" s="50">
        <v>6.8</v>
      </c>
      <c r="F33" s="50">
        <f t="shared" si="1"/>
        <v>13.6</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63" t="s">
        <v>5114</v>
      </c>
      <c r="C34" s="52"/>
      <c r="D34" s="49">
        <v>2.0</v>
      </c>
      <c r="E34" s="50">
        <v>6.4</v>
      </c>
      <c r="F34" s="50">
        <f t="shared" si="1"/>
        <v>12.8</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63" t="s">
        <v>5115</v>
      </c>
      <c r="C35" s="52"/>
      <c r="D35" s="49">
        <v>2.0</v>
      </c>
      <c r="E35" s="50">
        <v>3.3</v>
      </c>
      <c r="F35" s="50">
        <f t="shared" si="1"/>
        <v>6.6</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63" t="s">
        <v>5116</v>
      </c>
      <c r="C36" s="52"/>
      <c r="D36" s="49">
        <v>2.0</v>
      </c>
      <c r="E36" s="50">
        <v>6.4</v>
      </c>
      <c r="F36" s="50">
        <f t="shared" si="1"/>
        <v>12.8</v>
      </c>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63" t="s">
        <v>5117</v>
      </c>
      <c r="C37" s="52"/>
      <c r="D37" s="49">
        <v>1.0</v>
      </c>
      <c r="E37" s="50">
        <v>3.2</v>
      </c>
      <c r="F37" s="50">
        <f t="shared" si="1"/>
        <v>3.2</v>
      </c>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63" t="s">
        <v>5118</v>
      </c>
      <c r="C38" s="52"/>
      <c r="D38" s="49">
        <v>1.0</v>
      </c>
      <c r="E38" s="50">
        <v>3.3</v>
      </c>
      <c r="F38" s="50">
        <f t="shared" si="1"/>
        <v>3.3</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63" t="s">
        <v>5119</v>
      </c>
      <c r="C39" s="52"/>
      <c r="D39" s="49">
        <v>2.0</v>
      </c>
      <c r="E39" s="50">
        <v>4.95</v>
      </c>
      <c r="F39" s="50">
        <f t="shared" si="1"/>
        <v>9.9</v>
      </c>
      <c r="G39" s="52"/>
      <c r="H39" s="52"/>
      <c r="I39" s="52"/>
      <c r="J39" s="52"/>
      <c r="K39" s="52"/>
      <c r="L39" s="52"/>
      <c r="M39" s="52"/>
      <c r="N39" s="52"/>
      <c r="O39" s="52"/>
      <c r="P39" s="52"/>
      <c r="Q39" s="52"/>
      <c r="R39" s="52"/>
      <c r="S39" s="52"/>
      <c r="T39" s="52"/>
      <c r="U39" s="52"/>
      <c r="V39" s="52"/>
      <c r="W39" s="52"/>
      <c r="X39" s="52"/>
      <c r="Y39" s="52"/>
      <c r="Z39" s="52"/>
      <c r="AA39" s="52"/>
      <c r="AB39" s="52"/>
      <c r="AC39" s="52"/>
    </row>
    <row r="40">
      <c r="A40" s="52"/>
      <c r="B40" s="63" t="s">
        <v>5120</v>
      </c>
      <c r="C40" s="52"/>
      <c r="D40" s="49">
        <v>3.0</v>
      </c>
      <c r="E40" s="50">
        <v>6.6</v>
      </c>
      <c r="F40" s="50">
        <f t="shared" si="1"/>
        <v>19.8</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48"/>
      <c r="B41" s="63" t="s">
        <v>5121</v>
      </c>
      <c r="C41" s="52"/>
      <c r="D41" s="49">
        <v>2.0</v>
      </c>
      <c r="E41" s="50">
        <v>6.4</v>
      </c>
      <c r="F41" s="50">
        <f t="shared" si="1"/>
        <v>12.8</v>
      </c>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63" t="s">
        <v>5122</v>
      </c>
      <c r="C42" s="52"/>
      <c r="D42" s="49">
        <v>1.0</v>
      </c>
      <c r="E42" s="50">
        <v>6.4</v>
      </c>
      <c r="F42" s="50">
        <f t="shared" si="1"/>
        <v>6.4</v>
      </c>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63" t="s">
        <v>5123</v>
      </c>
      <c r="C43" s="52"/>
      <c r="D43" s="49">
        <v>2.0</v>
      </c>
      <c r="E43" s="50">
        <v>6.8</v>
      </c>
      <c r="F43" s="50">
        <f t="shared" si="1"/>
        <v>13.6</v>
      </c>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63" t="s">
        <v>5124</v>
      </c>
      <c r="C44" s="52"/>
      <c r="D44" s="49">
        <v>2.0</v>
      </c>
      <c r="E44" s="50"/>
      <c r="F44" s="50">
        <f t="shared" si="1"/>
        <v>0</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63" t="s">
        <v>5125</v>
      </c>
      <c r="C45" s="52"/>
      <c r="D45" s="49">
        <v>2.0</v>
      </c>
      <c r="E45" s="50">
        <v>6.6</v>
      </c>
      <c r="F45" s="50">
        <f t="shared" si="1"/>
        <v>13.2</v>
      </c>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63" t="s">
        <v>5126</v>
      </c>
      <c r="C46" s="52"/>
      <c r="D46" s="49">
        <v>2.0</v>
      </c>
      <c r="E46" s="50">
        <v>6.8</v>
      </c>
      <c r="F46" s="50">
        <f t="shared" si="1"/>
        <v>13.6</v>
      </c>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63" t="s">
        <v>5127</v>
      </c>
      <c r="C47" s="52"/>
      <c r="D47" s="49">
        <v>4.0</v>
      </c>
      <c r="E47" s="50">
        <v>3.3</v>
      </c>
      <c r="F47" s="50">
        <f t="shared" si="1"/>
        <v>13.2</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63" t="s">
        <v>5128</v>
      </c>
      <c r="C48" s="52"/>
      <c r="D48" s="49">
        <v>2.0</v>
      </c>
      <c r="E48" s="50">
        <v>4.95</v>
      </c>
      <c r="F48" s="50">
        <f t="shared" si="1"/>
        <v>9.9</v>
      </c>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63" t="s">
        <v>5129</v>
      </c>
      <c r="C49" s="52"/>
      <c r="D49" s="49">
        <v>2.0</v>
      </c>
      <c r="E49" s="50">
        <v>3.4</v>
      </c>
      <c r="F49" s="50">
        <f t="shared" si="1"/>
        <v>6.8</v>
      </c>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63" t="s">
        <v>5130</v>
      </c>
      <c r="C50" s="52"/>
      <c r="D50" s="49">
        <v>1.0</v>
      </c>
      <c r="E50" s="50">
        <v>6.6</v>
      </c>
      <c r="F50" s="50">
        <f t="shared" si="1"/>
        <v>6.6</v>
      </c>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63" t="s">
        <v>5131</v>
      </c>
      <c r="C51" s="52"/>
      <c r="D51" s="49">
        <v>1.0</v>
      </c>
      <c r="E51" s="50">
        <v>3.4</v>
      </c>
      <c r="F51" s="50">
        <f t="shared" si="1"/>
        <v>3.4</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63" t="s">
        <v>5132</v>
      </c>
      <c r="C52" s="52"/>
      <c r="D52" s="49">
        <v>1.0</v>
      </c>
      <c r="E52" s="50">
        <v>6.6</v>
      </c>
      <c r="F52" s="50">
        <f t="shared" si="1"/>
        <v>6.6</v>
      </c>
      <c r="G52" s="52"/>
      <c r="H52" s="52"/>
      <c r="I52" s="52"/>
      <c r="J52" s="52"/>
      <c r="K52" s="52"/>
      <c r="L52" s="52"/>
      <c r="M52" s="52"/>
      <c r="N52" s="52"/>
      <c r="O52" s="52"/>
      <c r="P52" s="52"/>
      <c r="Q52" s="52"/>
      <c r="R52" s="52"/>
      <c r="S52" s="52"/>
      <c r="T52" s="52"/>
      <c r="U52" s="52"/>
      <c r="V52" s="52"/>
      <c r="W52" s="52"/>
      <c r="X52" s="52"/>
      <c r="Y52" s="52"/>
      <c r="Z52" s="52"/>
      <c r="AA52" s="52"/>
      <c r="AB52" s="52"/>
      <c r="AC52" s="52"/>
    </row>
    <row r="53">
      <c r="A53" s="52"/>
      <c r="B53" s="63" t="s">
        <v>5133</v>
      </c>
      <c r="C53" s="52"/>
      <c r="D53" s="49">
        <v>1.0</v>
      </c>
      <c r="E53" s="50">
        <v>6.6</v>
      </c>
      <c r="F53" s="50">
        <f t="shared" si="1"/>
        <v>6.6</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63" t="s">
        <v>5134</v>
      </c>
      <c r="C54" s="52"/>
      <c r="D54" s="49">
        <v>1.0</v>
      </c>
      <c r="E54" s="50">
        <v>6.4</v>
      </c>
      <c r="F54" s="50">
        <f t="shared" si="1"/>
        <v>6.4</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63" t="s">
        <v>5135</v>
      </c>
      <c r="C55" s="52"/>
      <c r="D55" s="49">
        <v>1.0</v>
      </c>
      <c r="E55" s="50">
        <v>4.95</v>
      </c>
      <c r="F55" s="50">
        <f t="shared" si="1"/>
        <v>4.95</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63" t="s">
        <v>5136</v>
      </c>
      <c r="C56" s="52"/>
      <c r="D56" s="49">
        <v>1.0</v>
      </c>
      <c r="E56" s="50">
        <v>6.8</v>
      </c>
      <c r="F56" s="50">
        <f t="shared" si="1"/>
        <v>6.8</v>
      </c>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63" t="s">
        <v>5137</v>
      </c>
      <c r="C57" s="52"/>
      <c r="D57" s="49">
        <v>1.0</v>
      </c>
      <c r="E57" s="50">
        <v>0.5</v>
      </c>
      <c r="F57" s="50">
        <f t="shared" si="1"/>
        <v>0.5</v>
      </c>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63" t="s">
        <v>5138</v>
      </c>
      <c r="C58" s="52"/>
      <c r="D58" s="49">
        <v>1.0</v>
      </c>
      <c r="E58" s="50">
        <v>6.4</v>
      </c>
      <c r="F58" s="50">
        <f t="shared" si="1"/>
        <v>6.4</v>
      </c>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63" t="s">
        <v>5139</v>
      </c>
      <c r="C59" s="52"/>
      <c r="D59" s="49">
        <v>1.0</v>
      </c>
      <c r="E59" s="50">
        <v>6.8</v>
      </c>
      <c r="F59" s="50">
        <f t="shared" si="1"/>
        <v>6.8</v>
      </c>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63" t="s">
        <v>5140</v>
      </c>
      <c r="C60" s="52"/>
      <c r="D60" s="49">
        <v>1.0</v>
      </c>
      <c r="E60" s="50">
        <v>16.0</v>
      </c>
      <c r="F60" s="50">
        <f t="shared" si="1"/>
        <v>16</v>
      </c>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63" t="s">
        <v>5141</v>
      </c>
      <c r="C61" s="52"/>
      <c r="D61" s="49">
        <v>2.0</v>
      </c>
      <c r="E61" s="50">
        <v>6.8</v>
      </c>
      <c r="F61" s="50">
        <f t="shared" si="1"/>
        <v>13.6</v>
      </c>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63" t="s">
        <v>5142</v>
      </c>
      <c r="C62" s="52"/>
      <c r="D62" s="49">
        <v>1.0</v>
      </c>
      <c r="E62" s="50">
        <v>3.3</v>
      </c>
      <c r="F62" s="50">
        <f t="shared" si="1"/>
        <v>3.3</v>
      </c>
      <c r="G62" s="52"/>
      <c r="H62" s="52"/>
      <c r="I62" s="52"/>
      <c r="J62" s="52"/>
      <c r="K62" s="52"/>
      <c r="L62" s="52"/>
      <c r="M62" s="52"/>
      <c r="N62" s="52"/>
      <c r="O62" s="52"/>
      <c r="P62" s="52"/>
      <c r="Q62" s="52"/>
      <c r="R62" s="52"/>
      <c r="S62" s="52"/>
      <c r="T62" s="52"/>
      <c r="U62" s="52"/>
      <c r="V62" s="52"/>
      <c r="W62" s="52"/>
      <c r="X62" s="52"/>
      <c r="Y62" s="52"/>
      <c r="Z62" s="52"/>
      <c r="AA62" s="52"/>
      <c r="AB62" s="52"/>
      <c r="AC62" s="52"/>
    </row>
    <row r="63">
      <c r="A63" s="52"/>
      <c r="B63" s="63" t="s">
        <v>5143</v>
      </c>
      <c r="C63" s="52"/>
      <c r="D63" s="49">
        <v>1.0</v>
      </c>
      <c r="E63" s="50">
        <v>6.6</v>
      </c>
      <c r="F63" s="50">
        <f t="shared" si="1"/>
        <v>6.6</v>
      </c>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63" t="s">
        <v>5144</v>
      </c>
      <c r="C64" s="52"/>
      <c r="D64" s="49">
        <v>1.0</v>
      </c>
      <c r="E64" s="50">
        <v>5.5</v>
      </c>
      <c r="F64" s="50">
        <f t="shared" si="1"/>
        <v>5.5</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63" t="s">
        <v>5145</v>
      </c>
      <c r="C65" s="52"/>
      <c r="D65" s="49">
        <v>1.0</v>
      </c>
      <c r="E65" s="50">
        <v>3.3</v>
      </c>
      <c r="F65" s="50">
        <f t="shared" si="1"/>
        <v>3.3</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63" t="s">
        <v>5146</v>
      </c>
      <c r="C66" s="52"/>
      <c r="D66" s="49">
        <v>1.0</v>
      </c>
      <c r="E66" s="50">
        <v>5.5</v>
      </c>
      <c r="F66" s="50">
        <f t="shared" si="1"/>
        <v>5.5</v>
      </c>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63" t="s">
        <v>5147</v>
      </c>
      <c r="C67" s="52"/>
      <c r="D67" s="49">
        <v>1.0</v>
      </c>
      <c r="E67" s="50">
        <v>7.8</v>
      </c>
      <c r="F67" s="50">
        <f t="shared" si="1"/>
        <v>7.8</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63" t="s">
        <v>5148</v>
      </c>
      <c r="C68" s="52"/>
      <c r="D68" s="49">
        <v>3.0</v>
      </c>
      <c r="E68" s="50">
        <v>3.3</v>
      </c>
      <c r="F68" s="50">
        <f t="shared" si="1"/>
        <v>9.9</v>
      </c>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63" t="s">
        <v>5149</v>
      </c>
      <c r="C69" s="52"/>
      <c r="D69" s="49">
        <v>1.0</v>
      </c>
      <c r="E69" s="50">
        <v>3.3</v>
      </c>
      <c r="F69" s="50">
        <f t="shared" si="1"/>
        <v>3.3</v>
      </c>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63" t="s">
        <v>5150</v>
      </c>
      <c r="C70" s="52"/>
      <c r="D70" s="49">
        <v>1.0</v>
      </c>
      <c r="E70" s="50">
        <v>6.8</v>
      </c>
      <c r="F70" s="50">
        <f t="shared" si="1"/>
        <v>6.8</v>
      </c>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63" t="s">
        <v>5151</v>
      </c>
      <c r="C71" s="52"/>
      <c r="D71" s="49">
        <v>22.0</v>
      </c>
      <c r="E71" s="50">
        <v>4.95</v>
      </c>
      <c r="F71" s="50">
        <f t="shared" si="1"/>
        <v>108.9</v>
      </c>
      <c r="G71" s="52"/>
      <c r="H71" s="54">
        <f>sum(F30:F71)</f>
        <v>438.35</v>
      </c>
      <c r="I71" s="52"/>
      <c r="J71" s="52"/>
      <c r="K71" s="52"/>
      <c r="L71" s="52"/>
      <c r="M71" s="52"/>
      <c r="N71" s="52"/>
      <c r="O71" s="52"/>
      <c r="P71" s="52"/>
      <c r="Q71" s="52"/>
      <c r="R71" s="52"/>
      <c r="S71" s="52"/>
      <c r="T71" s="52"/>
      <c r="U71" s="52"/>
      <c r="V71" s="52"/>
      <c r="W71" s="52"/>
      <c r="X71" s="52"/>
      <c r="Y71" s="52"/>
      <c r="Z71" s="52"/>
      <c r="AA71" s="52"/>
      <c r="AB71" s="52"/>
      <c r="AC71" s="52"/>
    </row>
    <row r="72">
      <c r="A72" s="48">
        <v>44185.0</v>
      </c>
      <c r="B72" s="63" t="s">
        <v>5152</v>
      </c>
      <c r="C72" s="49" t="s">
        <v>5153</v>
      </c>
      <c r="D72" s="49">
        <v>1.0</v>
      </c>
      <c r="E72" s="50">
        <v>17.95</v>
      </c>
      <c r="F72" s="50">
        <f t="shared" si="1"/>
        <v>17.95</v>
      </c>
      <c r="G72" s="52"/>
      <c r="H72" s="52"/>
      <c r="I72" s="52"/>
      <c r="J72" s="52"/>
      <c r="K72" s="52"/>
      <c r="L72" s="52"/>
      <c r="M72" s="52"/>
      <c r="N72" s="52"/>
      <c r="O72" s="52"/>
      <c r="P72" s="52"/>
      <c r="Q72" s="52"/>
      <c r="R72" s="52"/>
      <c r="S72" s="52"/>
      <c r="T72" s="52"/>
      <c r="U72" s="52"/>
      <c r="V72" s="52"/>
      <c r="W72" s="52"/>
      <c r="X72" s="52"/>
      <c r="Y72" s="52"/>
      <c r="Z72" s="52"/>
      <c r="AA72" s="52"/>
      <c r="AB72" s="52"/>
      <c r="AC72" s="52"/>
    </row>
    <row r="73">
      <c r="A73" s="52"/>
      <c r="B73" s="63" t="s">
        <v>5154</v>
      </c>
      <c r="C73" s="52"/>
      <c r="D73" s="49">
        <v>1.0</v>
      </c>
      <c r="E73" s="50">
        <v>13.99</v>
      </c>
      <c r="F73" s="50">
        <f t="shared" si="1"/>
        <v>13.99</v>
      </c>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63" t="s">
        <v>5155</v>
      </c>
      <c r="C74" s="52"/>
      <c r="D74" s="49">
        <v>1.0</v>
      </c>
      <c r="E74" s="50">
        <v>45.83</v>
      </c>
      <c r="F74" s="50">
        <f t="shared" si="1"/>
        <v>45.83</v>
      </c>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63" t="s">
        <v>5156</v>
      </c>
      <c r="C75" s="52"/>
      <c r="D75" s="49">
        <v>1.0</v>
      </c>
      <c r="E75" s="50">
        <v>39.95</v>
      </c>
      <c r="F75" s="50">
        <f t="shared" si="1"/>
        <v>39.95</v>
      </c>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63" t="s">
        <v>5157</v>
      </c>
      <c r="C76" s="52"/>
      <c r="D76" s="49">
        <v>1.0</v>
      </c>
      <c r="E76" s="50">
        <v>19.99</v>
      </c>
      <c r="F76" s="50">
        <f t="shared" si="1"/>
        <v>19.99</v>
      </c>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63" t="s">
        <v>5158</v>
      </c>
      <c r="C77" s="52"/>
      <c r="D77" s="49">
        <v>1.0</v>
      </c>
      <c r="E77" s="50">
        <v>19.99</v>
      </c>
      <c r="F77" s="50">
        <f t="shared" si="1"/>
        <v>19.99</v>
      </c>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63" t="s">
        <v>5159</v>
      </c>
      <c r="C78" s="52"/>
      <c r="D78" s="49">
        <v>1.0</v>
      </c>
      <c r="E78" s="50">
        <v>19.99</v>
      </c>
      <c r="F78" s="50">
        <f t="shared" si="1"/>
        <v>19.99</v>
      </c>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63" t="s">
        <v>5160</v>
      </c>
      <c r="C79" s="52"/>
      <c r="D79" s="49">
        <v>2.0</v>
      </c>
      <c r="E79" s="50">
        <v>42.09</v>
      </c>
      <c r="F79" s="50">
        <f t="shared" si="1"/>
        <v>84.18</v>
      </c>
      <c r="G79" s="52"/>
      <c r="H79" s="54">
        <f>sum(F72:F79)</f>
        <v>261.87</v>
      </c>
      <c r="I79" s="52"/>
      <c r="J79" s="52"/>
      <c r="K79" s="52"/>
      <c r="L79" s="52"/>
      <c r="M79" s="52"/>
      <c r="N79" s="52"/>
      <c r="O79" s="52"/>
      <c r="P79" s="52"/>
      <c r="Q79" s="52"/>
      <c r="R79" s="52"/>
      <c r="S79" s="52"/>
      <c r="T79" s="52"/>
      <c r="U79" s="52"/>
      <c r="V79" s="52"/>
      <c r="W79" s="52"/>
      <c r="X79" s="52"/>
      <c r="Y79" s="52"/>
      <c r="Z79" s="52"/>
      <c r="AA79" s="52"/>
      <c r="AB79" s="52"/>
      <c r="AC79" s="52"/>
    </row>
    <row r="80">
      <c r="A80" s="48">
        <v>44194.0</v>
      </c>
      <c r="B80" s="63" t="s">
        <v>5161</v>
      </c>
      <c r="C80" s="49" t="s">
        <v>5162</v>
      </c>
      <c r="D80" s="49">
        <v>1.0</v>
      </c>
      <c r="E80" s="50">
        <v>295.0</v>
      </c>
      <c r="F80" s="50">
        <f t="shared" si="1"/>
        <v>295</v>
      </c>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63" t="s">
        <v>5163</v>
      </c>
      <c r="C81" s="52"/>
      <c r="D81" s="49">
        <v>1.0</v>
      </c>
      <c r="E81" s="50">
        <v>313.98</v>
      </c>
      <c r="F81" s="50">
        <f t="shared" si="1"/>
        <v>313.98</v>
      </c>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63" t="s">
        <v>5164</v>
      </c>
      <c r="C82" s="52"/>
      <c r="D82" s="49">
        <v>25.0</v>
      </c>
      <c r="E82" s="50">
        <v>0.98</v>
      </c>
      <c r="F82" s="50">
        <f t="shared" si="1"/>
        <v>24.5</v>
      </c>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63" t="s">
        <v>5165</v>
      </c>
      <c r="C83" s="52"/>
      <c r="D83" s="49">
        <v>1.0</v>
      </c>
      <c r="E83" s="61">
        <v>199.0</v>
      </c>
      <c r="F83" s="61">
        <f t="shared" si="1"/>
        <v>199</v>
      </c>
      <c r="G83" s="52"/>
      <c r="H83" s="54">
        <f>sum(F80:F83)</f>
        <v>832.48</v>
      </c>
      <c r="I83" s="52"/>
      <c r="J83" s="52"/>
      <c r="K83" s="52"/>
      <c r="L83" s="52"/>
      <c r="M83" s="52"/>
      <c r="N83" s="52"/>
      <c r="O83" s="52"/>
      <c r="P83" s="52"/>
      <c r="Q83" s="52"/>
      <c r="R83" s="52"/>
      <c r="S83" s="52"/>
      <c r="T83" s="52"/>
      <c r="U83" s="52"/>
      <c r="V83" s="52"/>
      <c r="W83" s="52"/>
      <c r="X83" s="52"/>
      <c r="Y83" s="52"/>
      <c r="Z83" s="52"/>
      <c r="AA83" s="52"/>
      <c r="AB83" s="52"/>
      <c r="AC83" s="52"/>
    </row>
    <row r="84">
      <c r="A84" s="48">
        <v>44255.0</v>
      </c>
      <c r="B84" s="63" t="s">
        <v>5166</v>
      </c>
      <c r="C84" s="52"/>
      <c r="D84" s="49">
        <v>2.0</v>
      </c>
      <c r="E84" s="50">
        <v>295.0</v>
      </c>
      <c r="F84" s="50">
        <f t="shared" si="1"/>
        <v>590</v>
      </c>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63" t="s">
        <v>5167</v>
      </c>
      <c r="C85" s="52"/>
      <c r="D85" s="49">
        <v>1.0</v>
      </c>
      <c r="E85" s="61">
        <v>120.0</v>
      </c>
      <c r="F85" s="61">
        <f t="shared" si="1"/>
        <v>120</v>
      </c>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63" t="s">
        <v>5168</v>
      </c>
      <c r="C86" s="52"/>
      <c r="D86" s="49">
        <v>3.0</v>
      </c>
      <c r="E86" s="61">
        <v>68.0</v>
      </c>
      <c r="F86" s="61">
        <f t="shared" si="1"/>
        <v>204</v>
      </c>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63" t="s">
        <v>5169</v>
      </c>
      <c r="C87" s="52"/>
      <c r="D87" s="49">
        <v>1.0</v>
      </c>
      <c r="E87" s="50">
        <v>60.0</v>
      </c>
      <c r="F87" s="50">
        <f t="shared" si="1"/>
        <v>60</v>
      </c>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63" t="s">
        <v>5170</v>
      </c>
      <c r="C88" s="52"/>
      <c r="D88" s="49">
        <v>1.0</v>
      </c>
      <c r="E88" s="50">
        <v>50.0</v>
      </c>
      <c r="F88" s="50">
        <v>95.0</v>
      </c>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63" t="s">
        <v>5171</v>
      </c>
      <c r="C89" s="52"/>
      <c r="D89" s="49">
        <v>1.0</v>
      </c>
      <c r="E89" s="50">
        <v>26.99</v>
      </c>
      <c r="F89" s="50">
        <f t="shared" ref="F89:F93" si="2">Multiply(D89, E89)</f>
        <v>26.99</v>
      </c>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63" t="s">
        <v>5172</v>
      </c>
      <c r="C90" s="52"/>
      <c r="D90" s="49">
        <v>2.0</v>
      </c>
      <c r="E90" s="50">
        <v>25.0</v>
      </c>
      <c r="F90" s="50">
        <f t="shared" si="2"/>
        <v>50</v>
      </c>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63" t="s">
        <v>5173</v>
      </c>
      <c r="C91" s="52"/>
      <c r="D91" s="49">
        <v>1.0</v>
      </c>
      <c r="E91" s="50">
        <v>27.89</v>
      </c>
      <c r="F91" s="50">
        <f t="shared" si="2"/>
        <v>27.89</v>
      </c>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63" t="s">
        <v>5174</v>
      </c>
      <c r="C92" s="52"/>
      <c r="D92" s="49">
        <v>1.0</v>
      </c>
      <c r="E92" s="50">
        <v>640.0</v>
      </c>
      <c r="F92" s="50">
        <f t="shared" si="2"/>
        <v>640</v>
      </c>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152" t="s">
        <v>5175</v>
      </c>
      <c r="C93" s="52"/>
      <c r="D93" s="49">
        <v>1.0</v>
      </c>
      <c r="E93" s="50">
        <v>89.99</v>
      </c>
      <c r="F93" s="50">
        <f t="shared" si="2"/>
        <v>89.99</v>
      </c>
      <c r="G93" s="52"/>
      <c r="H93" s="54">
        <f>sum(F84:F93)</f>
        <v>1903.87</v>
      </c>
      <c r="I93" s="52"/>
      <c r="J93" s="52"/>
      <c r="K93" s="52"/>
      <c r="L93" s="52"/>
      <c r="M93" s="52"/>
      <c r="N93" s="52"/>
      <c r="O93" s="52"/>
      <c r="P93" s="52"/>
      <c r="Q93" s="52"/>
      <c r="R93" s="52"/>
      <c r="S93" s="52"/>
      <c r="T93" s="52"/>
      <c r="U93" s="52"/>
      <c r="V93" s="52"/>
      <c r="W93" s="52"/>
      <c r="X93" s="52"/>
      <c r="Y93" s="52"/>
      <c r="Z93" s="52"/>
      <c r="AA93" s="52"/>
      <c r="AB93" s="52"/>
      <c r="AC93" s="52"/>
    </row>
    <row r="94">
      <c r="A94" s="52"/>
      <c r="B94" s="79"/>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79"/>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79"/>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79"/>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79"/>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79"/>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79"/>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79"/>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79"/>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79"/>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79"/>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79"/>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79"/>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79"/>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79"/>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79"/>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79"/>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79"/>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79"/>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79"/>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79"/>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79"/>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79"/>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79"/>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79"/>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79"/>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79"/>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79"/>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79"/>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79"/>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79"/>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79"/>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79"/>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79"/>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79"/>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79"/>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79"/>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79"/>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79"/>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79"/>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79"/>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79"/>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79"/>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79"/>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79"/>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79"/>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79"/>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79"/>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79"/>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79"/>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79"/>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79"/>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79"/>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79"/>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79"/>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79"/>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79"/>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79"/>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79"/>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79"/>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79"/>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79"/>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79"/>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79"/>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79"/>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79"/>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79"/>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79"/>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79"/>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79"/>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79"/>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79"/>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79"/>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79"/>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79"/>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79"/>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79"/>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79"/>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79"/>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79"/>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79"/>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79"/>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79"/>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79"/>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79"/>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79"/>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79"/>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79"/>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79"/>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79"/>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79"/>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79"/>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79"/>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79"/>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79"/>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79"/>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79"/>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79"/>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79"/>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79"/>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79"/>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row>
    <row r="1001">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row>
    <row r="1002">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row>
    <row r="1003">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row>
  </sheetData>
  <hyperlinks>
    <hyperlink display="Grand Total" location="'GRAND TOTALS'!A1" ref="J1"/>
    <hyperlink r:id="rId2" ref="B29"/>
    <hyperlink r:id="rId3" ref="B93"/>
  </hyperlinks>
  <drawing r:id="rId4"/>
  <legacyDrawing r:id="rId5"/>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21.13"/>
    <col customWidth="1" min="4" max="4" width="8.5"/>
    <col customWidth="1" min="5" max="5" width="10.5"/>
  </cols>
  <sheetData>
    <row r="1">
      <c r="A1" s="144" t="s">
        <v>30</v>
      </c>
      <c r="B1" s="144" t="s">
        <v>31</v>
      </c>
      <c r="C1" s="144" t="s">
        <v>32</v>
      </c>
      <c r="D1" s="144" t="s">
        <v>33</v>
      </c>
      <c r="E1" s="144" t="s">
        <v>34</v>
      </c>
      <c r="F1" s="144" t="s">
        <v>35</v>
      </c>
      <c r="G1" s="144" t="s">
        <v>3559</v>
      </c>
      <c r="H1" s="144" t="s">
        <v>26</v>
      </c>
      <c r="I1" s="144" t="s">
        <v>37</v>
      </c>
      <c r="J1" s="145" t="s">
        <v>38</v>
      </c>
      <c r="K1" s="44" t="s">
        <v>1543</v>
      </c>
      <c r="L1" s="47"/>
      <c r="M1" s="47"/>
      <c r="N1" s="47"/>
      <c r="O1" s="47"/>
      <c r="P1" s="47"/>
      <c r="Q1" s="47"/>
      <c r="R1" s="47"/>
      <c r="S1" s="47"/>
      <c r="T1" s="47"/>
      <c r="U1" s="47"/>
      <c r="V1" s="47"/>
      <c r="W1" s="47"/>
      <c r="X1" s="47"/>
      <c r="Y1" s="47"/>
      <c r="Z1" s="47"/>
      <c r="AA1" s="47"/>
      <c r="AB1" s="47"/>
      <c r="AC1" s="47"/>
    </row>
    <row r="2">
      <c r="A2" s="58">
        <v>44119.0</v>
      </c>
      <c r="B2" s="49" t="s">
        <v>5176</v>
      </c>
      <c r="C2" s="49"/>
      <c r="D2" s="49">
        <v>20.0</v>
      </c>
      <c r="E2" s="50">
        <v>6.99</v>
      </c>
      <c r="F2" s="50">
        <f t="shared" ref="F2:F28" si="1">multiply(D2, E2)</f>
        <v>139.8</v>
      </c>
      <c r="G2" s="146"/>
      <c r="H2" s="52"/>
      <c r="I2" s="146">
        <f>average(H2:H1000)</f>
        <v>493.4</v>
      </c>
      <c r="J2" s="53">
        <f>sum(G2:G1000)</f>
        <v>0</v>
      </c>
      <c r="K2" s="52">
        <f>sum(D2:D1000)</f>
        <v>744</v>
      </c>
      <c r="L2" s="52"/>
      <c r="M2" s="52"/>
      <c r="N2" s="52"/>
      <c r="O2" s="52"/>
      <c r="P2" s="52"/>
      <c r="Q2" s="52"/>
      <c r="R2" s="52"/>
      <c r="S2" s="52"/>
      <c r="T2" s="52"/>
      <c r="U2" s="52"/>
      <c r="V2" s="52"/>
      <c r="W2" s="52"/>
      <c r="X2" s="52"/>
      <c r="Y2" s="52"/>
      <c r="Z2" s="52"/>
      <c r="AA2" s="52"/>
      <c r="AB2" s="52"/>
      <c r="AC2" s="52"/>
    </row>
    <row r="3">
      <c r="A3" s="52"/>
      <c r="B3" s="49" t="s">
        <v>5177</v>
      </c>
      <c r="C3" s="52"/>
      <c r="D3" s="49">
        <v>12.0</v>
      </c>
      <c r="E3" s="50">
        <v>1.99</v>
      </c>
      <c r="F3" s="50">
        <f t="shared" si="1"/>
        <v>23.88</v>
      </c>
      <c r="G3" s="146"/>
      <c r="H3" s="52"/>
      <c r="I3" s="144" t="s">
        <v>44</v>
      </c>
      <c r="J3" s="54">
        <f>sum(F2:F1000)</f>
        <v>1973.6</v>
      </c>
      <c r="K3" s="52"/>
      <c r="L3" s="52"/>
      <c r="M3" s="52"/>
      <c r="N3" s="52"/>
      <c r="O3" s="52"/>
      <c r="P3" s="52"/>
      <c r="Q3" s="52"/>
      <c r="R3" s="52"/>
      <c r="S3" s="52"/>
      <c r="T3" s="52"/>
      <c r="U3" s="52"/>
      <c r="V3" s="52"/>
      <c r="W3" s="52"/>
      <c r="X3" s="52"/>
      <c r="Y3" s="52"/>
      <c r="Z3" s="52"/>
      <c r="AA3" s="52"/>
      <c r="AB3" s="52"/>
      <c r="AC3" s="52"/>
    </row>
    <row r="4">
      <c r="A4" s="52"/>
      <c r="B4" s="49" t="s">
        <v>5178</v>
      </c>
      <c r="C4" s="52"/>
      <c r="D4" s="49">
        <v>11.0</v>
      </c>
      <c r="E4" s="50">
        <v>1.99</v>
      </c>
      <c r="F4" s="50">
        <f t="shared" si="1"/>
        <v>21.89</v>
      </c>
      <c r="G4" s="146"/>
      <c r="H4" s="52"/>
      <c r="I4" s="52">
        <f>max(H2:H1000)</f>
        <v>924.36</v>
      </c>
      <c r="J4" s="47">
        <f>sum(H2:H1000)</f>
        <v>1973.6</v>
      </c>
      <c r="K4" s="52"/>
      <c r="L4" s="52"/>
      <c r="M4" s="52"/>
      <c r="N4" s="52"/>
      <c r="O4" s="52"/>
      <c r="P4" s="52"/>
      <c r="Q4" s="52"/>
      <c r="R4" s="52"/>
      <c r="S4" s="52"/>
      <c r="T4" s="52"/>
      <c r="U4" s="52"/>
      <c r="V4" s="52"/>
      <c r="W4" s="52"/>
      <c r="X4" s="52"/>
      <c r="Y4" s="52"/>
      <c r="Z4" s="52"/>
      <c r="AA4" s="52"/>
      <c r="AB4" s="52"/>
      <c r="AC4" s="52"/>
    </row>
    <row r="5">
      <c r="A5" s="52"/>
      <c r="B5" s="49" t="s">
        <v>5179</v>
      </c>
      <c r="C5" s="52"/>
      <c r="D5" s="49">
        <v>1.0</v>
      </c>
      <c r="E5" s="50">
        <v>2.99</v>
      </c>
      <c r="F5" s="50">
        <f t="shared" si="1"/>
        <v>2.99</v>
      </c>
      <c r="G5" s="146"/>
      <c r="H5" s="52"/>
      <c r="I5" s="52"/>
      <c r="J5" s="52"/>
      <c r="K5" s="52"/>
      <c r="L5" s="52"/>
      <c r="M5" s="52"/>
      <c r="N5" s="52"/>
      <c r="O5" s="52"/>
      <c r="P5" s="52"/>
      <c r="Q5" s="52"/>
      <c r="R5" s="52"/>
      <c r="S5" s="52"/>
      <c r="T5" s="52"/>
      <c r="U5" s="52"/>
      <c r="V5" s="52"/>
      <c r="W5" s="52"/>
      <c r="X5" s="52"/>
      <c r="Y5" s="52"/>
      <c r="Z5" s="52"/>
      <c r="AA5" s="52"/>
      <c r="AB5" s="52"/>
      <c r="AC5" s="52"/>
    </row>
    <row r="6">
      <c r="A6" s="52"/>
      <c r="B6" s="49" t="s">
        <v>5180</v>
      </c>
      <c r="C6" s="49"/>
      <c r="D6" s="49">
        <v>1.0</v>
      </c>
      <c r="E6" s="50">
        <v>1.49</v>
      </c>
      <c r="F6" s="50">
        <f t="shared" si="1"/>
        <v>1.49</v>
      </c>
      <c r="G6" s="146"/>
      <c r="H6" s="52"/>
      <c r="I6" s="52"/>
      <c r="J6" s="52"/>
      <c r="K6" s="52"/>
      <c r="L6" s="52"/>
      <c r="M6" s="52"/>
      <c r="N6" s="52"/>
      <c r="O6" s="52"/>
      <c r="P6" s="52"/>
      <c r="Q6" s="52"/>
      <c r="R6" s="52"/>
      <c r="S6" s="52"/>
      <c r="T6" s="52"/>
      <c r="U6" s="52"/>
      <c r="V6" s="52"/>
      <c r="W6" s="52"/>
      <c r="X6" s="52"/>
      <c r="Y6" s="52"/>
      <c r="Z6" s="52"/>
      <c r="AA6" s="52"/>
      <c r="AB6" s="52"/>
      <c r="AC6" s="52"/>
    </row>
    <row r="7">
      <c r="A7" s="48"/>
      <c r="B7" s="49" t="s">
        <v>5181</v>
      </c>
      <c r="C7" s="49"/>
      <c r="D7" s="49">
        <v>3.0</v>
      </c>
      <c r="E7" s="50">
        <v>3.99</v>
      </c>
      <c r="F7" s="50">
        <f t="shared" si="1"/>
        <v>11.97</v>
      </c>
      <c r="G7" s="146"/>
      <c r="H7" s="52"/>
      <c r="I7" s="52"/>
      <c r="J7" s="52"/>
      <c r="K7" s="52"/>
      <c r="L7" s="52"/>
      <c r="M7" s="52"/>
      <c r="N7" s="52"/>
      <c r="O7" s="52"/>
      <c r="P7" s="52"/>
      <c r="Q7" s="52"/>
      <c r="R7" s="52"/>
      <c r="S7" s="52"/>
      <c r="T7" s="52"/>
      <c r="U7" s="52"/>
      <c r="V7" s="52"/>
      <c r="W7" s="52"/>
      <c r="X7" s="52"/>
      <c r="Y7" s="52"/>
      <c r="Z7" s="52"/>
      <c r="AA7" s="52"/>
      <c r="AB7" s="52"/>
      <c r="AC7" s="52"/>
    </row>
    <row r="8">
      <c r="A8" s="52"/>
      <c r="B8" s="128" t="s">
        <v>5182</v>
      </c>
      <c r="C8" s="52"/>
      <c r="D8" s="49">
        <v>2.0</v>
      </c>
      <c r="E8" s="50">
        <v>2.99</v>
      </c>
      <c r="F8" s="50">
        <f t="shared" si="1"/>
        <v>5.98</v>
      </c>
      <c r="G8" s="146"/>
      <c r="H8" s="52"/>
      <c r="I8" s="52"/>
      <c r="J8" s="52"/>
      <c r="K8" s="52"/>
      <c r="L8" s="52"/>
      <c r="M8" s="52"/>
      <c r="N8" s="52"/>
      <c r="O8" s="52"/>
      <c r="P8" s="52"/>
      <c r="Q8" s="52"/>
      <c r="R8" s="52"/>
      <c r="S8" s="52"/>
      <c r="T8" s="52"/>
      <c r="U8" s="52"/>
      <c r="V8" s="52"/>
      <c r="W8" s="52"/>
      <c r="X8" s="52"/>
      <c r="Y8" s="52"/>
      <c r="Z8" s="52"/>
      <c r="AA8" s="52"/>
      <c r="AB8" s="52"/>
      <c r="AC8" s="52"/>
    </row>
    <row r="9">
      <c r="A9" s="52"/>
      <c r="B9" s="49" t="s">
        <v>5183</v>
      </c>
      <c r="C9" s="52"/>
      <c r="D9" s="49">
        <v>4.0</v>
      </c>
      <c r="E9" s="50">
        <v>1.99</v>
      </c>
      <c r="F9" s="50">
        <f t="shared" si="1"/>
        <v>7.96</v>
      </c>
      <c r="G9" s="146"/>
      <c r="H9" s="52"/>
      <c r="I9" s="52"/>
      <c r="J9" s="52"/>
      <c r="K9" s="52"/>
      <c r="L9" s="52"/>
      <c r="M9" s="52"/>
      <c r="N9" s="52"/>
      <c r="O9" s="52"/>
      <c r="P9" s="52"/>
      <c r="Q9" s="52"/>
      <c r="R9" s="52"/>
      <c r="S9" s="52"/>
      <c r="T9" s="52"/>
      <c r="U9" s="52"/>
      <c r="V9" s="52"/>
      <c r="W9" s="52"/>
      <c r="X9" s="52"/>
      <c r="Y9" s="52"/>
      <c r="Z9" s="52"/>
      <c r="AA9" s="52"/>
      <c r="AB9" s="52"/>
      <c r="AC9" s="52"/>
    </row>
    <row r="10">
      <c r="A10" s="52"/>
      <c r="B10" s="49" t="s">
        <v>5184</v>
      </c>
      <c r="C10" s="52"/>
      <c r="D10" s="49">
        <v>1.0</v>
      </c>
      <c r="E10" s="50">
        <v>1.99</v>
      </c>
      <c r="F10" s="50">
        <f t="shared" si="1"/>
        <v>1.99</v>
      </c>
      <c r="G10" s="146"/>
      <c r="H10" s="52"/>
      <c r="I10" s="52"/>
      <c r="J10" s="52"/>
      <c r="K10" s="52"/>
      <c r="L10" s="52"/>
      <c r="M10" s="52"/>
      <c r="N10" s="52"/>
      <c r="O10" s="52"/>
      <c r="P10" s="52"/>
      <c r="Q10" s="52"/>
      <c r="R10" s="52"/>
      <c r="S10" s="52"/>
      <c r="T10" s="52"/>
      <c r="U10" s="52"/>
      <c r="V10" s="52"/>
      <c r="W10" s="52"/>
      <c r="X10" s="52"/>
      <c r="Y10" s="52"/>
      <c r="Z10" s="52"/>
      <c r="AA10" s="52"/>
      <c r="AB10" s="52"/>
      <c r="AC10" s="52"/>
    </row>
    <row r="11">
      <c r="A11" s="146"/>
      <c r="B11" s="49" t="s">
        <v>5185</v>
      </c>
      <c r="C11" s="146"/>
      <c r="D11" s="49">
        <v>1.0</v>
      </c>
      <c r="E11" s="50">
        <v>2.99</v>
      </c>
      <c r="F11" s="50">
        <f t="shared" si="1"/>
        <v>2.99</v>
      </c>
      <c r="G11" s="52"/>
      <c r="H11" s="52"/>
      <c r="I11" s="52"/>
      <c r="J11" s="52"/>
      <c r="K11" s="52"/>
      <c r="L11" s="52"/>
      <c r="M11" s="52"/>
      <c r="N11" s="52"/>
      <c r="O11" s="52"/>
      <c r="P11" s="52"/>
      <c r="Q11" s="52"/>
      <c r="R11" s="52"/>
      <c r="S11" s="52"/>
      <c r="T11" s="52"/>
      <c r="U11" s="52"/>
      <c r="V11" s="52"/>
      <c r="W11" s="52"/>
      <c r="X11" s="52"/>
      <c r="Y11" s="52"/>
      <c r="Z11" s="52"/>
      <c r="AA11" s="52"/>
      <c r="AB11" s="52"/>
      <c r="AC11" s="52"/>
    </row>
    <row r="12">
      <c r="A12" s="148"/>
      <c r="B12" s="49" t="s">
        <v>5186</v>
      </c>
      <c r="C12" s="52"/>
      <c r="D12" s="49">
        <v>36.0</v>
      </c>
      <c r="E12" s="50">
        <v>0.99</v>
      </c>
      <c r="F12" s="50">
        <f t="shared" si="1"/>
        <v>35.64</v>
      </c>
      <c r="G12" s="52"/>
      <c r="H12" s="52"/>
      <c r="I12" s="52"/>
      <c r="J12" s="52"/>
      <c r="K12" s="52"/>
      <c r="L12" s="52"/>
      <c r="M12" s="52"/>
      <c r="N12" s="52"/>
      <c r="O12" s="52"/>
      <c r="P12" s="52"/>
      <c r="Q12" s="52"/>
      <c r="R12" s="52"/>
      <c r="S12" s="52"/>
      <c r="T12" s="52"/>
      <c r="U12" s="52"/>
      <c r="V12" s="52"/>
      <c r="W12" s="52"/>
      <c r="X12" s="52"/>
      <c r="Y12" s="52"/>
      <c r="Z12" s="52"/>
      <c r="AA12" s="52"/>
      <c r="AB12" s="52"/>
      <c r="AC12" s="52"/>
    </row>
    <row r="13">
      <c r="A13" s="52"/>
      <c r="B13" s="49" t="s">
        <v>5187</v>
      </c>
      <c r="C13" s="52"/>
      <c r="D13" s="49">
        <v>1.0</v>
      </c>
      <c r="E13" s="50">
        <v>9.99</v>
      </c>
      <c r="F13" s="50">
        <f t="shared" si="1"/>
        <v>9.99</v>
      </c>
      <c r="G13" s="52"/>
      <c r="H13" s="52"/>
      <c r="I13" s="52"/>
      <c r="J13" s="52"/>
      <c r="K13" s="52"/>
      <c r="L13" s="52"/>
      <c r="M13" s="52"/>
      <c r="N13" s="52"/>
      <c r="O13" s="52"/>
      <c r="P13" s="52"/>
      <c r="Q13" s="52"/>
      <c r="R13" s="52"/>
      <c r="S13" s="52"/>
      <c r="T13" s="52"/>
      <c r="U13" s="52"/>
      <c r="V13" s="52"/>
      <c r="W13" s="52"/>
      <c r="X13" s="52"/>
      <c r="Y13" s="52"/>
      <c r="Z13" s="52"/>
      <c r="AA13" s="52"/>
      <c r="AB13" s="52"/>
      <c r="AC13" s="52"/>
    </row>
    <row r="14">
      <c r="A14" s="52"/>
      <c r="B14" s="49" t="s">
        <v>5188</v>
      </c>
      <c r="C14" s="52"/>
      <c r="D14" s="49">
        <v>1.0</v>
      </c>
      <c r="E14" s="50">
        <v>3.99</v>
      </c>
      <c r="F14" s="50">
        <f t="shared" si="1"/>
        <v>3.99</v>
      </c>
      <c r="G14" s="52"/>
      <c r="H14" s="52"/>
      <c r="I14" s="52"/>
      <c r="J14" s="52"/>
      <c r="K14" s="52"/>
      <c r="L14" s="52"/>
      <c r="M14" s="52"/>
      <c r="N14" s="52"/>
      <c r="O14" s="52"/>
      <c r="P14" s="52"/>
      <c r="Q14" s="52"/>
      <c r="R14" s="52"/>
      <c r="S14" s="52"/>
      <c r="T14" s="52"/>
      <c r="U14" s="52"/>
      <c r="V14" s="52"/>
      <c r="W14" s="52"/>
      <c r="X14" s="52"/>
      <c r="Y14" s="52"/>
      <c r="Z14" s="52"/>
      <c r="AA14" s="52"/>
      <c r="AB14" s="52"/>
      <c r="AC14" s="52"/>
    </row>
    <row r="15">
      <c r="A15" s="52"/>
      <c r="B15" s="49" t="s">
        <v>5189</v>
      </c>
      <c r="C15" s="52"/>
      <c r="D15" s="49">
        <v>1.0</v>
      </c>
      <c r="E15" s="50">
        <v>9.99</v>
      </c>
      <c r="F15" s="50">
        <f t="shared" si="1"/>
        <v>9.99</v>
      </c>
      <c r="G15" s="52"/>
      <c r="H15" s="52"/>
      <c r="I15" s="52"/>
      <c r="J15" s="52"/>
      <c r="K15" s="52"/>
      <c r="L15" s="52"/>
      <c r="M15" s="52"/>
      <c r="N15" s="52"/>
      <c r="O15" s="52"/>
      <c r="P15" s="52"/>
      <c r="Q15" s="52"/>
      <c r="R15" s="52"/>
      <c r="S15" s="52"/>
      <c r="T15" s="52"/>
      <c r="U15" s="52"/>
      <c r="V15" s="52"/>
      <c r="W15" s="52"/>
      <c r="X15" s="52"/>
      <c r="Y15" s="52"/>
      <c r="Z15" s="52"/>
      <c r="AA15" s="52"/>
      <c r="AB15" s="52"/>
      <c r="AC15" s="52"/>
    </row>
    <row r="16">
      <c r="A16" s="52"/>
      <c r="B16" s="49" t="s">
        <v>5190</v>
      </c>
      <c r="C16" s="52"/>
      <c r="D16" s="49">
        <v>1.0</v>
      </c>
      <c r="E16" s="50">
        <v>3.99</v>
      </c>
      <c r="F16" s="50">
        <f t="shared" si="1"/>
        <v>3.99</v>
      </c>
      <c r="G16" s="52"/>
      <c r="H16" s="52"/>
      <c r="I16" s="52"/>
      <c r="J16" s="52"/>
      <c r="K16" s="52"/>
      <c r="L16" s="52"/>
      <c r="M16" s="52"/>
      <c r="N16" s="52"/>
      <c r="O16" s="52"/>
      <c r="P16" s="52"/>
      <c r="Q16" s="52"/>
      <c r="R16" s="52"/>
      <c r="S16" s="52"/>
      <c r="T16" s="52"/>
      <c r="U16" s="52"/>
      <c r="V16" s="52"/>
      <c r="W16" s="52"/>
      <c r="X16" s="52"/>
      <c r="Y16" s="52"/>
      <c r="Z16" s="52"/>
      <c r="AA16" s="52"/>
      <c r="AB16" s="52"/>
      <c r="AC16" s="52"/>
    </row>
    <row r="17">
      <c r="A17" s="52"/>
      <c r="B17" s="49" t="s">
        <v>5191</v>
      </c>
      <c r="C17" s="52"/>
      <c r="D17" s="49">
        <v>1.0</v>
      </c>
      <c r="E17" s="50">
        <v>8.99</v>
      </c>
      <c r="F17" s="50">
        <f t="shared" si="1"/>
        <v>8.99</v>
      </c>
      <c r="G17" s="52"/>
      <c r="H17" s="52"/>
      <c r="I17" s="52"/>
      <c r="J17" s="52"/>
      <c r="K17" s="52"/>
      <c r="L17" s="52"/>
      <c r="M17" s="52"/>
      <c r="N17" s="52"/>
      <c r="O17" s="52"/>
      <c r="P17" s="52"/>
      <c r="Q17" s="52"/>
      <c r="R17" s="52"/>
      <c r="S17" s="52"/>
      <c r="T17" s="52"/>
      <c r="U17" s="52"/>
      <c r="V17" s="52"/>
      <c r="W17" s="52"/>
      <c r="X17" s="52"/>
      <c r="Y17" s="52"/>
      <c r="Z17" s="52"/>
      <c r="AA17" s="52"/>
      <c r="AB17" s="52"/>
      <c r="AC17" s="52"/>
    </row>
    <row r="18">
      <c r="A18" s="52"/>
      <c r="B18" s="49" t="s">
        <v>5192</v>
      </c>
      <c r="C18" s="52"/>
      <c r="D18" s="49">
        <v>1.0</v>
      </c>
      <c r="E18" s="50">
        <v>3.99</v>
      </c>
      <c r="F18" s="50">
        <f t="shared" si="1"/>
        <v>3.99</v>
      </c>
      <c r="G18" s="52"/>
      <c r="H18" s="52"/>
      <c r="I18" s="52"/>
      <c r="J18" s="52"/>
      <c r="K18" s="52"/>
      <c r="L18" s="52"/>
      <c r="M18" s="52"/>
      <c r="N18" s="52"/>
      <c r="O18" s="52"/>
      <c r="P18" s="52"/>
      <c r="Q18" s="52"/>
      <c r="R18" s="52"/>
      <c r="S18" s="52"/>
      <c r="T18" s="52"/>
      <c r="U18" s="52"/>
      <c r="V18" s="52"/>
      <c r="W18" s="52"/>
      <c r="X18" s="52"/>
      <c r="Y18" s="52"/>
      <c r="Z18" s="52"/>
      <c r="AA18" s="52"/>
      <c r="AB18" s="52"/>
      <c r="AC18" s="52"/>
    </row>
    <row r="19">
      <c r="A19" s="52"/>
      <c r="B19" s="49" t="s">
        <v>5193</v>
      </c>
      <c r="C19" s="52"/>
      <c r="D19" s="49">
        <v>1.0</v>
      </c>
      <c r="E19" s="50">
        <v>3.99</v>
      </c>
      <c r="F19" s="50">
        <f t="shared" si="1"/>
        <v>3.99</v>
      </c>
      <c r="G19" s="52"/>
      <c r="H19" s="52"/>
      <c r="I19" s="52"/>
      <c r="J19" s="52"/>
      <c r="K19" s="52"/>
      <c r="L19" s="52"/>
      <c r="M19" s="52"/>
      <c r="N19" s="52"/>
      <c r="O19" s="52"/>
      <c r="P19" s="52"/>
      <c r="Q19" s="52"/>
      <c r="R19" s="52"/>
      <c r="S19" s="52"/>
      <c r="T19" s="52"/>
      <c r="U19" s="52"/>
      <c r="V19" s="52"/>
      <c r="W19" s="52"/>
      <c r="X19" s="52"/>
      <c r="Y19" s="52"/>
      <c r="Z19" s="52"/>
      <c r="AA19" s="52"/>
      <c r="AB19" s="52"/>
      <c r="AC19" s="52"/>
    </row>
    <row r="20">
      <c r="A20" s="52"/>
      <c r="B20" s="49" t="s">
        <v>5194</v>
      </c>
      <c r="C20" s="52"/>
      <c r="D20" s="49">
        <v>1.0</v>
      </c>
      <c r="E20" s="50"/>
      <c r="F20" s="50">
        <f t="shared" si="1"/>
        <v>0</v>
      </c>
      <c r="G20" s="52"/>
      <c r="H20" s="52"/>
      <c r="I20" s="52"/>
      <c r="J20" s="52"/>
      <c r="K20" s="52"/>
      <c r="L20" s="52"/>
      <c r="M20" s="52"/>
      <c r="N20" s="52"/>
      <c r="O20" s="52"/>
      <c r="P20" s="52"/>
      <c r="Q20" s="52"/>
      <c r="R20" s="52"/>
      <c r="S20" s="52"/>
      <c r="T20" s="52"/>
      <c r="U20" s="52"/>
      <c r="V20" s="52"/>
      <c r="W20" s="52"/>
      <c r="X20" s="52"/>
      <c r="Y20" s="52"/>
      <c r="Z20" s="52"/>
      <c r="AA20" s="52"/>
      <c r="AB20" s="52"/>
      <c r="AC20" s="52"/>
    </row>
    <row r="21">
      <c r="A21" s="52"/>
      <c r="B21" s="49" t="s">
        <v>5195</v>
      </c>
      <c r="C21" s="52"/>
      <c r="D21" s="49">
        <v>3.0</v>
      </c>
      <c r="E21" s="50">
        <v>2.99</v>
      </c>
      <c r="F21" s="50">
        <f t="shared" si="1"/>
        <v>8.97</v>
      </c>
      <c r="G21" s="52"/>
      <c r="H21" s="52"/>
      <c r="I21" s="52"/>
      <c r="J21" s="52"/>
      <c r="K21" s="52"/>
      <c r="L21" s="52"/>
      <c r="M21" s="52"/>
      <c r="N21" s="52"/>
      <c r="O21" s="52"/>
      <c r="P21" s="52"/>
      <c r="Q21" s="52"/>
      <c r="R21" s="52"/>
      <c r="S21" s="52"/>
      <c r="T21" s="52"/>
      <c r="U21" s="52"/>
      <c r="V21" s="52"/>
      <c r="W21" s="52"/>
      <c r="X21" s="52"/>
      <c r="Y21" s="52"/>
      <c r="Z21" s="52"/>
      <c r="AA21" s="52"/>
      <c r="AB21" s="52"/>
      <c r="AC21" s="52"/>
    </row>
    <row r="22">
      <c r="A22" s="52"/>
      <c r="B22" s="49" t="s">
        <v>5196</v>
      </c>
      <c r="C22" s="52"/>
      <c r="D22" s="49">
        <v>1.0</v>
      </c>
      <c r="E22" s="50"/>
      <c r="F22" s="50">
        <f t="shared" si="1"/>
        <v>0</v>
      </c>
      <c r="G22" s="52"/>
      <c r="H22" s="52"/>
      <c r="I22" s="52"/>
      <c r="J22" s="52"/>
      <c r="K22" s="52"/>
      <c r="L22" s="52"/>
      <c r="M22" s="52"/>
      <c r="N22" s="52"/>
      <c r="O22" s="52"/>
      <c r="P22" s="52"/>
      <c r="Q22" s="52"/>
      <c r="R22" s="52"/>
      <c r="S22" s="52"/>
      <c r="T22" s="52"/>
      <c r="U22" s="52"/>
      <c r="V22" s="52"/>
      <c r="W22" s="52"/>
      <c r="X22" s="52"/>
      <c r="Y22" s="52"/>
      <c r="Z22" s="52"/>
      <c r="AA22" s="52"/>
      <c r="AB22" s="52"/>
      <c r="AC22" s="52"/>
    </row>
    <row r="23">
      <c r="A23" s="52"/>
      <c r="B23" s="49" t="s">
        <v>5197</v>
      </c>
      <c r="C23" s="52"/>
      <c r="D23" s="49">
        <v>1.0</v>
      </c>
      <c r="E23" s="50">
        <v>5.99</v>
      </c>
      <c r="F23" s="50">
        <f t="shared" si="1"/>
        <v>5.99</v>
      </c>
      <c r="G23" s="52"/>
      <c r="H23" s="52"/>
      <c r="I23" s="52"/>
      <c r="J23" s="52"/>
      <c r="K23" s="52"/>
      <c r="L23" s="52"/>
      <c r="M23" s="52"/>
      <c r="N23" s="52"/>
      <c r="O23" s="52"/>
      <c r="P23" s="52"/>
      <c r="Q23" s="52"/>
      <c r="R23" s="52"/>
      <c r="S23" s="52"/>
      <c r="T23" s="52"/>
      <c r="U23" s="52"/>
      <c r="V23" s="52"/>
      <c r="W23" s="52"/>
      <c r="X23" s="52"/>
      <c r="Y23" s="52"/>
      <c r="Z23" s="52"/>
      <c r="AA23" s="52"/>
      <c r="AB23" s="52"/>
      <c r="AC23" s="52"/>
    </row>
    <row r="24">
      <c r="A24" s="52"/>
      <c r="B24" s="49" t="s">
        <v>5198</v>
      </c>
      <c r="C24" s="52"/>
      <c r="D24" s="49">
        <v>1.0</v>
      </c>
      <c r="E24" s="50">
        <v>6.99</v>
      </c>
      <c r="F24" s="50">
        <f t="shared" si="1"/>
        <v>6.99</v>
      </c>
      <c r="G24" s="52"/>
      <c r="H24" s="52"/>
      <c r="I24" s="52"/>
      <c r="J24" s="52"/>
      <c r="K24" s="52"/>
      <c r="L24" s="52"/>
      <c r="M24" s="52"/>
      <c r="N24" s="52"/>
      <c r="O24" s="52"/>
      <c r="P24" s="52"/>
      <c r="Q24" s="52"/>
      <c r="R24" s="52"/>
      <c r="S24" s="52"/>
      <c r="T24" s="52"/>
      <c r="U24" s="52"/>
      <c r="V24" s="52"/>
      <c r="W24" s="52"/>
      <c r="X24" s="52"/>
      <c r="Y24" s="52"/>
      <c r="Z24" s="52"/>
      <c r="AA24" s="52"/>
      <c r="AB24" s="52"/>
      <c r="AC24" s="52"/>
    </row>
    <row r="25">
      <c r="A25" s="52"/>
      <c r="B25" s="49" t="s">
        <v>5199</v>
      </c>
      <c r="C25" s="52"/>
      <c r="D25" s="49">
        <v>2.0</v>
      </c>
      <c r="E25" s="50">
        <v>3.99</v>
      </c>
      <c r="F25" s="50">
        <f t="shared" si="1"/>
        <v>7.98</v>
      </c>
      <c r="G25" s="52"/>
      <c r="H25" s="52"/>
      <c r="I25" s="52"/>
      <c r="J25" s="52"/>
      <c r="K25" s="52"/>
      <c r="L25" s="52"/>
      <c r="M25" s="52"/>
      <c r="N25" s="52"/>
      <c r="O25" s="52"/>
      <c r="P25" s="52"/>
      <c r="Q25" s="52"/>
      <c r="R25" s="52"/>
      <c r="S25" s="52"/>
      <c r="T25" s="52"/>
      <c r="U25" s="52"/>
      <c r="V25" s="52"/>
      <c r="W25" s="52"/>
      <c r="X25" s="52"/>
      <c r="Y25" s="52"/>
      <c r="Z25" s="52"/>
      <c r="AA25" s="52"/>
      <c r="AB25" s="52"/>
      <c r="AC25" s="52"/>
    </row>
    <row r="26">
      <c r="A26" s="52"/>
      <c r="B26" s="49" t="s">
        <v>5200</v>
      </c>
      <c r="C26" s="52"/>
      <c r="D26" s="49">
        <v>1.0</v>
      </c>
      <c r="E26" s="50">
        <v>6.99</v>
      </c>
      <c r="F26" s="50">
        <f t="shared" si="1"/>
        <v>6.99</v>
      </c>
      <c r="G26" s="52"/>
      <c r="H26" s="52"/>
      <c r="I26" s="52"/>
      <c r="J26" s="52"/>
      <c r="K26" s="52"/>
      <c r="L26" s="52"/>
      <c r="M26" s="52"/>
      <c r="N26" s="52"/>
      <c r="O26" s="52"/>
      <c r="P26" s="52"/>
      <c r="Q26" s="52"/>
      <c r="R26" s="52"/>
      <c r="S26" s="52"/>
      <c r="T26" s="52"/>
      <c r="U26" s="52"/>
      <c r="V26" s="52"/>
      <c r="W26" s="52"/>
      <c r="X26" s="52"/>
      <c r="Y26" s="52"/>
      <c r="Z26" s="52"/>
      <c r="AA26" s="52"/>
      <c r="AB26" s="52"/>
      <c r="AC26" s="52"/>
    </row>
    <row r="27">
      <c r="A27" s="52"/>
      <c r="B27" s="49" t="s">
        <v>5201</v>
      </c>
      <c r="C27" s="52"/>
      <c r="D27" s="49">
        <v>1.0</v>
      </c>
      <c r="E27" s="50">
        <v>19.99</v>
      </c>
      <c r="F27" s="50">
        <f t="shared" si="1"/>
        <v>19.99</v>
      </c>
      <c r="G27" s="52"/>
      <c r="H27" s="52"/>
      <c r="I27" s="52"/>
      <c r="J27" s="52"/>
      <c r="K27" s="52"/>
      <c r="L27" s="52"/>
      <c r="M27" s="52"/>
      <c r="N27" s="52"/>
      <c r="O27" s="52"/>
      <c r="P27" s="52"/>
      <c r="Q27" s="52"/>
      <c r="R27" s="52"/>
      <c r="S27" s="52"/>
      <c r="T27" s="52"/>
      <c r="U27" s="52"/>
      <c r="V27" s="52"/>
      <c r="W27" s="52"/>
      <c r="X27" s="52"/>
      <c r="Y27" s="52"/>
      <c r="Z27" s="52"/>
      <c r="AA27" s="52"/>
      <c r="AB27" s="52"/>
      <c r="AC27" s="52"/>
    </row>
    <row r="28">
      <c r="A28" s="52"/>
      <c r="B28" s="49" t="s">
        <v>5202</v>
      </c>
      <c r="C28" s="52"/>
      <c r="D28" s="49">
        <v>1.0</v>
      </c>
      <c r="E28" s="50">
        <v>6.99</v>
      </c>
      <c r="F28" s="50">
        <f t="shared" si="1"/>
        <v>6.99</v>
      </c>
      <c r="G28" s="52"/>
      <c r="H28" s="52"/>
      <c r="I28" s="52"/>
      <c r="J28" s="52"/>
      <c r="K28" s="52"/>
      <c r="L28" s="52"/>
      <c r="M28" s="52"/>
      <c r="N28" s="52"/>
      <c r="O28" s="52"/>
      <c r="P28" s="52"/>
      <c r="Q28" s="52"/>
      <c r="R28" s="52"/>
      <c r="S28" s="52"/>
      <c r="T28" s="52"/>
      <c r="U28" s="52"/>
      <c r="V28" s="52"/>
      <c r="W28" s="52"/>
      <c r="X28" s="52"/>
      <c r="Y28" s="52"/>
      <c r="Z28" s="52"/>
      <c r="AA28" s="52"/>
      <c r="AB28" s="52"/>
      <c r="AC28" s="52"/>
    </row>
    <row r="29">
      <c r="A29" s="52"/>
      <c r="B29" s="49" t="s">
        <v>5203</v>
      </c>
      <c r="C29" s="52"/>
      <c r="D29" s="49">
        <v>1.0</v>
      </c>
      <c r="E29" s="50"/>
      <c r="F29" s="146"/>
      <c r="G29" s="52"/>
      <c r="H29" s="54">
        <f>sum(F2:F29)</f>
        <v>365.41</v>
      </c>
      <c r="I29" s="52"/>
      <c r="J29" s="52"/>
      <c r="K29" s="52"/>
      <c r="L29" s="52"/>
      <c r="M29" s="52"/>
      <c r="N29" s="52"/>
      <c r="O29" s="52"/>
      <c r="P29" s="52"/>
      <c r="Q29" s="52"/>
      <c r="R29" s="52"/>
      <c r="S29" s="52"/>
      <c r="T29" s="52"/>
      <c r="U29" s="52"/>
      <c r="V29" s="52"/>
      <c r="W29" s="52"/>
      <c r="X29" s="52"/>
      <c r="Y29" s="52"/>
      <c r="Z29" s="52"/>
      <c r="AA29" s="52"/>
      <c r="AB29" s="52"/>
      <c r="AC29" s="52"/>
    </row>
    <row r="30">
      <c r="A30" s="58">
        <v>44238.0</v>
      </c>
      <c r="B30" s="49" t="s">
        <v>5204</v>
      </c>
      <c r="C30" s="52"/>
      <c r="D30" s="49">
        <v>1.0</v>
      </c>
      <c r="E30" s="50">
        <v>39.99</v>
      </c>
      <c r="F30" s="50">
        <f t="shared" ref="F30:F35" si="2">multiply(D30, E30)</f>
        <v>39.99</v>
      </c>
      <c r="G30" s="52"/>
      <c r="H30" s="52"/>
      <c r="I30" s="52"/>
      <c r="J30" s="52"/>
      <c r="K30" s="52"/>
      <c r="L30" s="52"/>
      <c r="M30" s="52"/>
      <c r="N30" s="52"/>
      <c r="O30" s="52"/>
      <c r="P30" s="52"/>
      <c r="Q30" s="52"/>
      <c r="R30" s="52"/>
      <c r="S30" s="52"/>
      <c r="T30" s="52"/>
      <c r="U30" s="52"/>
      <c r="V30" s="52"/>
      <c r="W30" s="52"/>
      <c r="X30" s="52"/>
      <c r="Y30" s="52"/>
      <c r="Z30" s="52"/>
      <c r="AA30" s="52"/>
      <c r="AB30" s="52"/>
      <c r="AC30" s="52"/>
    </row>
    <row r="31">
      <c r="A31" s="52"/>
      <c r="B31" s="49" t="s">
        <v>5205</v>
      </c>
      <c r="C31" s="52"/>
      <c r="D31" s="49">
        <v>1.0</v>
      </c>
      <c r="E31" s="50">
        <v>19.99</v>
      </c>
      <c r="F31" s="50">
        <f t="shared" si="2"/>
        <v>19.99</v>
      </c>
      <c r="G31" s="52"/>
      <c r="H31" s="52"/>
      <c r="I31" s="52"/>
      <c r="J31" s="52"/>
      <c r="K31" s="52"/>
      <c r="L31" s="52"/>
      <c r="M31" s="52"/>
      <c r="N31" s="52"/>
      <c r="O31" s="52"/>
      <c r="P31" s="52"/>
      <c r="Q31" s="52"/>
      <c r="R31" s="52"/>
      <c r="S31" s="52"/>
      <c r="T31" s="52"/>
      <c r="U31" s="52"/>
      <c r="V31" s="52"/>
      <c r="W31" s="52"/>
      <c r="X31" s="52"/>
      <c r="Y31" s="52"/>
      <c r="Z31" s="52"/>
      <c r="AA31" s="52"/>
      <c r="AB31" s="52"/>
      <c r="AC31" s="52"/>
    </row>
    <row r="32">
      <c r="A32" s="52"/>
      <c r="B32" s="49" t="s">
        <v>5206</v>
      </c>
      <c r="C32" s="52"/>
      <c r="D32" s="49">
        <v>3.0</v>
      </c>
      <c r="E32" s="50">
        <v>2.49</v>
      </c>
      <c r="F32" s="50">
        <f t="shared" si="2"/>
        <v>7.47</v>
      </c>
      <c r="G32" s="52"/>
      <c r="H32" s="52"/>
      <c r="I32" s="52"/>
      <c r="J32" s="52"/>
      <c r="K32" s="52"/>
      <c r="L32" s="52"/>
      <c r="M32" s="52"/>
      <c r="N32" s="52"/>
      <c r="O32" s="52"/>
      <c r="P32" s="52"/>
      <c r="Q32" s="52"/>
      <c r="R32" s="52"/>
      <c r="S32" s="52"/>
      <c r="T32" s="52"/>
      <c r="U32" s="52"/>
      <c r="V32" s="52"/>
      <c r="W32" s="52"/>
      <c r="X32" s="52"/>
      <c r="Y32" s="52"/>
      <c r="Z32" s="52"/>
      <c r="AA32" s="52"/>
      <c r="AB32" s="52"/>
      <c r="AC32" s="52"/>
    </row>
    <row r="33">
      <c r="A33" s="52"/>
      <c r="B33" s="49" t="s">
        <v>5207</v>
      </c>
      <c r="C33" s="52"/>
      <c r="D33" s="49">
        <v>5.0</v>
      </c>
      <c r="E33" s="50">
        <v>2.99</v>
      </c>
      <c r="F33" s="50">
        <f t="shared" si="2"/>
        <v>14.95</v>
      </c>
      <c r="G33" s="52"/>
      <c r="H33" s="52"/>
      <c r="I33" s="52"/>
      <c r="J33" s="52"/>
      <c r="K33" s="52"/>
      <c r="L33" s="52"/>
      <c r="M33" s="52"/>
      <c r="N33" s="52"/>
      <c r="O33" s="52"/>
      <c r="P33" s="52"/>
      <c r="Q33" s="52"/>
      <c r="R33" s="52"/>
      <c r="S33" s="52"/>
      <c r="T33" s="52"/>
      <c r="U33" s="52"/>
      <c r="V33" s="52"/>
      <c r="W33" s="52"/>
      <c r="X33" s="52"/>
      <c r="Y33" s="52"/>
      <c r="Z33" s="52"/>
      <c r="AA33" s="52"/>
      <c r="AB33" s="52"/>
      <c r="AC33" s="52"/>
    </row>
    <row r="34">
      <c r="A34" s="52"/>
      <c r="B34" s="49" t="s">
        <v>5208</v>
      </c>
      <c r="C34" s="52"/>
      <c r="D34" s="49">
        <v>1.0</v>
      </c>
      <c r="E34" s="50">
        <v>2.99</v>
      </c>
      <c r="F34" s="50">
        <f t="shared" si="2"/>
        <v>2.99</v>
      </c>
      <c r="G34" s="52"/>
      <c r="H34" s="52"/>
      <c r="I34" s="52"/>
      <c r="J34" s="52"/>
      <c r="K34" s="52"/>
      <c r="L34" s="52"/>
      <c r="M34" s="52"/>
      <c r="N34" s="52"/>
      <c r="O34" s="52"/>
      <c r="P34" s="52"/>
      <c r="Q34" s="52"/>
      <c r="R34" s="52"/>
      <c r="S34" s="52"/>
      <c r="T34" s="52"/>
      <c r="U34" s="52"/>
      <c r="V34" s="52"/>
      <c r="W34" s="52"/>
      <c r="X34" s="52"/>
      <c r="Y34" s="52"/>
      <c r="Z34" s="52"/>
      <c r="AA34" s="52"/>
      <c r="AB34" s="52"/>
      <c r="AC34" s="52"/>
    </row>
    <row r="35">
      <c r="A35" s="52"/>
      <c r="B35" s="49" t="s">
        <v>5209</v>
      </c>
      <c r="C35" s="52"/>
      <c r="D35" s="49">
        <v>1.0</v>
      </c>
      <c r="E35" s="50">
        <v>4.99</v>
      </c>
      <c r="F35" s="50">
        <f t="shared" si="2"/>
        <v>4.99</v>
      </c>
      <c r="G35" s="52"/>
      <c r="H35" s="52"/>
      <c r="I35" s="52"/>
      <c r="J35" s="52"/>
      <c r="K35" s="52"/>
      <c r="L35" s="52"/>
      <c r="M35" s="52"/>
      <c r="N35" s="52"/>
      <c r="O35" s="52"/>
      <c r="P35" s="52"/>
      <c r="Q35" s="52"/>
      <c r="R35" s="52"/>
      <c r="S35" s="52"/>
      <c r="T35" s="52"/>
      <c r="U35" s="52"/>
      <c r="V35" s="52"/>
      <c r="W35" s="52"/>
      <c r="X35" s="52"/>
      <c r="Y35" s="52"/>
      <c r="Z35" s="52"/>
      <c r="AA35" s="52"/>
      <c r="AB35" s="52"/>
      <c r="AC35" s="52"/>
    </row>
    <row r="36">
      <c r="A36" s="52"/>
      <c r="B36" s="49" t="s">
        <v>5210</v>
      </c>
      <c r="C36" s="52"/>
      <c r="D36" s="49">
        <v>1.0</v>
      </c>
      <c r="E36" s="50"/>
      <c r="F36" s="146"/>
      <c r="G36" s="52"/>
      <c r="H36" s="52"/>
      <c r="I36" s="52"/>
      <c r="J36" s="52"/>
      <c r="K36" s="52"/>
      <c r="L36" s="52"/>
      <c r="M36" s="52"/>
      <c r="N36" s="52"/>
      <c r="O36" s="52"/>
      <c r="P36" s="52"/>
      <c r="Q36" s="52"/>
      <c r="R36" s="52"/>
      <c r="S36" s="52"/>
      <c r="T36" s="52"/>
      <c r="U36" s="52"/>
      <c r="V36" s="52"/>
      <c r="W36" s="52"/>
      <c r="X36" s="52"/>
      <c r="Y36" s="52"/>
      <c r="Z36" s="52"/>
      <c r="AA36" s="52"/>
      <c r="AB36" s="52"/>
      <c r="AC36" s="52"/>
    </row>
    <row r="37">
      <c r="A37" s="52"/>
      <c r="B37" s="49" t="s">
        <v>5211</v>
      </c>
      <c r="C37" s="52"/>
      <c r="D37" s="49"/>
      <c r="E37" s="50"/>
      <c r="F37" s="146"/>
      <c r="G37" s="52"/>
      <c r="H37" s="52"/>
      <c r="I37" s="52"/>
      <c r="J37" s="52"/>
      <c r="K37" s="52"/>
      <c r="L37" s="52"/>
      <c r="M37" s="52"/>
      <c r="N37" s="52"/>
      <c r="O37" s="52"/>
      <c r="P37" s="52"/>
      <c r="Q37" s="52"/>
      <c r="R37" s="52"/>
      <c r="S37" s="52"/>
      <c r="T37" s="52"/>
      <c r="U37" s="52"/>
      <c r="V37" s="52"/>
      <c r="W37" s="52"/>
      <c r="X37" s="52"/>
      <c r="Y37" s="52"/>
      <c r="Z37" s="52"/>
      <c r="AA37" s="52"/>
      <c r="AB37" s="52"/>
      <c r="AC37" s="52"/>
    </row>
    <row r="38">
      <c r="A38" s="52"/>
      <c r="B38" s="49" t="s">
        <v>5212</v>
      </c>
      <c r="C38" s="52"/>
      <c r="D38" s="49">
        <v>1.0</v>
      </c>
      <c r="E38" s="50">
        <v>1.99</v>
      </c>
      <c r="F38" s="50">
        <f>multiply(D38, E38)</f>
        <v>1.99</v>
      </c>
      <c r="G38" s="52"/>
      <c r="H38" s="52"/>
      <c r="I38" s="52"/>
      <c r="J38" s="52"/>
      <c r="K38" s="52"/>
      <c r="L38" s="52"/>
      <c r="M38" s="52"/>
      <c r="N38" s="52"/>
      <c r="O38" s="52"/>
      <c r="P38" s="52"/>
      <c r="Q38" s="52"/>
      <c r="R38" s="52"/>
      <c r="S38" s="52"/>
      <c r="T38" s="52"/>
      <c r="U38" s="52"/>
      <c r="V38" s="52"/>
      <c r="W38" s="52"/>
      <c r="X38" s="52"/>
      <c r="Y38" s="52"/>
      <c r="Z38" s="52"/>
      <c r="AA38" s="52"/>
      <c r="AB38" s="52"/>
      <c r="AC38" s="52"/>
    </row>
    <row r="39">
      <c r="A39" s="52"/>
      <c r="B39" s="49" t="s">
        <v>5213</v>
      </c>
      <c r="C39" s="52"/>
      <c r="D39" s="49">
        <v>1.0</v>
      </c>
      <c r="E39" s="50"/>
      <c r="F39" s="146"/>
      <c r="G39" s="52"/>
      <c r="H39" s="52"/>
      <c r="I39" s="52"/>
      <c r="J39" s="52"/>
      <c r="K39" s="52"/>
      <c r="L39" s="52"/>
      <c r="M39" s="52"/>
      <c r="N39" s="52"/>
      <c r="O39" s="52"/>
      <c r="P39" s="52"/>
      <c r="Q39" s="52"/>
      <c r="R39" s="52"/>
      <c r="S39" s="52"/>
      <c r="T39" s="52"/>
      <c r="U39" s="52"/>
      <c r="V39" s="52"/>
      <c r="W39" s="52"/>
      <c r="X39" s="52"/>
      <c r="Y39" s="52"/>
      <c r="Z39" s="52"/>
      <c r="AA39" s="52"/>
      <c r="AB39" s="52"/>
      <c r="AC39" s="52"/>
    </row>
    <row r="40">
      <c r="A40" s="48"/>
      <c r="B40" s="49" t="s">
        <v>5214</v>
      </c>
      <c r="C40" s="52"/>
      <c r="D40" s="49">
        <v>1.0</v>
      </c>
      <c r="E40" s="50">
        <v>2.99</v>
      </c>
      <c r="F40" s="50">
        <f>multiply(D40, E40)</f>
        <v>2.99</v>
      </c>
      <c r="G40" s="52"/>
      <c r="H40" s="52"/>
      <c r="I40" s="52"/>
      <c r="J40" s="52"/>
      <c r="K40" s="52"/>
      <c r="L40" s="52"/>
      <c r="M40" s="52"/>
      <c r="N40" s="52"/>
      <c r="O40" s="52"/>
      <c r="P40" s="52"/>
      <c r="Q40" s="52"/>
      <c r="R40" s="52"/>
      <c r="S40" s="52"/>
      <c r="T40" s="52"/>
      <c r="U40" s="52"/>
      <c r="V40" s="52"/>
      <c r="W40" s="52"/>
      <c r="X40" s="52"/>
      <c r="Y40" s="52"/>
      <c r="Z40" s="52"/>
      <c r="AA40" s="52"/>
      <c r="AB40" s="52"/>
      <c r="AC40" s="52"/>
    </row>
    <row r="41">
      <c r="A41" s="52"/>
      <c r="B41" s="49" t="s">
        <v>5215</v>
      </c>
      <c r="C41" s="52"/>
      <c r="D41" s="49">
        <v>1.0</v>
      </c>
      <c r="E41" s="50"/>
      <c r="F41" s="146"/>
      <c r="G41" s="52"/>
      <c r="H41" s="52"/>
      <c r="I41" s="52"/>
      <c r="J41" s="52"/>
      <c r="K41" s="52"/>
      <c r="L41" s="52"/>
      <c r="M41" s="52"/>
      <c r="N41" s="52"/>
      <c r="O41" s="52"/>
      <c r="P41" s="52"/>
      <c r="Q41" s="52"/>
      <c r="R41" s="52"/>
      <c r="S41" s="52"/>
      <c r="T41" s="52"/>
      <c r="U41" s="52"/>
      <c r="V41" s="52"/>
      <c r="W41" s="52"/>
      <c r="X41" s="52"/>
      <c r="Y41" s="52"/>
      <c r="Z41" s="52"/>
      <c r="AA41" s="52"/>
      <c r="AB41" s="52"/>
      <c r="AC41" s="52"/>
    </row>
    <row r="42">
      <c r="A42" s="52"/>
      <c r="B42" s="49" t="s">
        <v>5216</v>
      </c>
      <c r="C42" s="52"/>
      <c r="D42" s="49">
        <v>1.0</v>
      </c>
      <c r="E42" s="50"/>
      <c r="F42" s="146"/>
      <c r="G42" s="52"/>
      <c r="H42" s="52"/>
      <c r="I42" s="52"/>
      <c r="J42" s="52"/>
      <c r="K42" s="52"/>
      <c r="L42" s="52"/>
      <c r="M42" s="52"/>
      <c r="N42" s="52"/>
      <c r="O42" s="52"/>
      <c r="P42" s="52"/>
      <c r="Q42" s="52"/>
      <c r="R42" s="52"/>
      <c r="S42" s="52"/>
      <c r="T42" s="52"/>
      <c r="U42" s="52"/>
      <c r="V42" s="52"/>
      <c r="W42" s="52"/>
      <c r="X42" s="52"/>
      <c r="Y42" s="52"/>
      <c r="Z42" s="52"/>
      <c r="AA42" s="52"/>
      <c r="AB42" s="52"/>
      <c r="AC42" s="52"/>
    </row>
    <row r="43">
      <c r="A43" s="52"/>
      <c r="B43" s="49" t="s">
        <v>5217</v>
      </c>
      <c r="C43" s="52"/>
      <c r="D43" s="49">
        <v>3.0</v>
      </c>
      <c r="E43" s="50"/>
      <c r="F43" s="146"/>
      <c r="G43" s="52"/>
      <c r="H43" s="52"/>
      <c r="I43" s="52"/>
      <c r="J43" s="52"/>
      <c r="K43" s="52"/>
      <c r="L43" s="52"/>
      <c r="M43" s="52"/>
      <c r="N43" s="52"/>
      <c r="O43" s="52"/>
      <c r="P43" s="52"/>
      <c r="Q43" s="52"/>
      <c r="R43" s="52"/>
      <c r="S43" s="52"/>
      <c r="T43" s="52"/>
      <c r="U43" s="52"/>
      <c r="V43" s="52"/>
      <c r="W43" s="52"/>
      <c r="X43" s="52"/>
      <c r="Y43" s="52"/>
      <c r="Z43" s="52"/>
      <c r="AA43" s="52"/>
      <c r="AB43" s="52"/>
      <c r="AC43" s="52"/>
    </row>
    <row r="44">
      <c r="A44" s="52"/>
      <c r="B44" s="49" t="s">
        <v>5218</v>
      </c>
      <c r="C44" s="52"/>
      <c r="D44" s="49">
        <v>1.0</v>
      </c>
      <c r="E44" s="50">
        <v>4.99</v>
      </c>
      <c r="F44" s="50">
        <f>multiply(D44, E44)</f>
        <v>4.99</v>
      </c>
      <c r="G44" s="52"/>
      <c r="H44" s="52"/>
      <c r="I44" s="52"/>
      <c r="J44" s="52"/>
      <c r="K44" s="52"/>
      <c r="L44" s="52"/>
      <c r="M44" s="52"/>
      <c r="N44" s="52"/>
      <c r="O44" s="52"/>
      <c r="P44" s="52"/>
      <c r="Q44" s="52"/>
      <c r="R44" s="52"/>
      <c r="S44" s="52"/>
      <c r="T44" s="52"/>
      <c r="U44" s="52"/>
      <c r="V44" s="52"/>
      <c r="W44" s="52"/>
      <c r="X44" s="52"/>
      <c r="Y44" s="52"/>
      <c r="Z44" s="52"/>
      <c r="AA44" s="52"/>
      <c r="AB44" s="52"/>
      <c r="AC44" s="52"/>
    </row>
    <row r="45">
      <c r="A45" s="52"/>
      <c r="B45" s="49" t="s">
        <v>5219</v>
      </c>
      <c r="C45" s="52"/>
      <c r="D45" s="49">
        <v>9.0</v>
      </c>
      <c r="E45" s="50"/>
      <c r="F45" s="146"/>
      <c r="G45" s="52"/>
      <c r="H45" s="52"/>
      <c r="I45" s="52"/>
      <c r="J45" s="52"/>
      <c r="K45" s="52"/>
      <c r="L45" s="52"/>
      <c r="M45" s="52"/>
      <c r="N45" s="52"/>
      <c r="O45" s="52"/>
      <c r="P45" s="52"/>
      <c r="Q45" s="52"/>
      <c r="R45" s="52"/>
      <c r="S45" s="52"/>
      <c r="T45" s="52"/>
      <c r="U45" s="52"/>
      <c r="V45" s="52"/>
      <c r="W45" s="52"/>
      <c r="X45" s="52"/>
      <c r="Y45" s="52"/>
      <c r="Z45" s="52"/>
      <c r="AA45" s="52"/>
      <c r="AB45" s="52"/>
      <c r="AC45" s="52"/>
    </row>
    <row r="46">
      <c r="A46" s="52"/>
      <c r="B46" s="49" t="s">
        <v>5220</v>
      </c>
      <c r="C46" s="52"/>
      <c r="D46" s="49">
        <v>3.0</v>
      </c>
      <c r="E46" s="50"/>
      <c r="F46" s="146"/>
      <c r="G46" s="52"/>
      <c r="H46" s="52"/>
      <c r="I46" s="52"/>
      <c r="J46" s="52"/>
      <c r="K46" s="52"/>
      <c r="L46" s="52"/>
      <c r="M46" s="52"/>
      <c r="N46" s="52"/>
      <c r="O46" s="52"/>
      <c r="P46" s="52"/>
      <c r="Q46" s="52"/>
      <c r="R46" s="52"/>
      <c r="S46" s="52"/>
      <c r="T46" s="52"/>
      <c r="U46" s="52"/>
      <c r="V46" s="52"/>
      <c r="W46" s="52"/>
      <c r="X46" s="52"/>
      <c r="Y46" s="52"/>
      <c r="Z46" s="52"/>
      <c r="AA46" s="52"/>
      <c r="AB46" s="52"/>
      <c r="AC46" s="52"/>
    </row>
    <row r="47">
      <c r="A47" s="52"/>
      <c r="B47" s="49" t="s">
        <v>5221</v>
      </c>
      <c r="C47" s="52"/>
      <c r="D47" s="49">
        <v>1.0</v>
      </c>
      <c r="E47" s="50">
        <v>4.99</v>
      </c>
      <c r="F47" s="50">
        <f t="shared" ref="F47:F48" si="3">multiply(D47, E47)</f>
        <v>4.99</v>
      </c>
      <c r="G47" s="52"/>
      <c r="H47" s="52"/>
      <c r="I47" s="52"/>
      <c r="J47" s="52"/>
      <c r="K47" s="52"/>
      <c r="L47" s="52"/>
      <c r="M47" s="52"/>
      <c r="N47" s="52"/>
      <c r="O47" s="52"/>
      <c r="P47" s="52"/>
      <c r="Q47" s="52"/>
      <c r="R47" s="52"/>
      <c r="S47" s="52"/>
      <c r="T47" s="52"/>
      <c r="U47" s="52"/>
      <c r="V47" s="52"/>
      <c r="W47" s="52"/>
      <c r="X47" s="52"/>
      <c r="Y47" s="52"/>
      <c r="Z47" s="52"/>
      <c r="AA47" s="52"/>
      <c r="AB47" s="52"/>
      <c r="AC47" s="52"/>
    </row>
    <row r="48">
      <c r="A48" s="52"/>
      <c r="B48" s="49" t="s">
        <v>5222</v>
      </c>
      <c r="C48" s="52"/>
      <c r="D48" s="49">
        <v>1.0</v>
      </c>
      <c r="E48" s="50">
        <v>7.99</v>
      </c>
      <c r="F48" s="50">
        <f t="shared" si="3"/>
        <v>7.99</v>
      </c>
      <c r="G48" s="52"/>
      <c r="H48" s="52"/>
      <c r="I48" s="52"/>
      <c r="J48" s="52"/>
      <c r="K48" s="52"/>
      <c r="L48" s="52"/>
      <c r="M48" s="52"/>
      <c r="N48" s="52"/>
      <c r="O48" s="52"/>
      <c r="P48" s="52"/>
      <c r="Q48" s="52"/>
      <c r="R48" s="52"/>
      <c r="S48" s="52"/>
      <c r="T48" s="52"/>
      <c r="U48" s="52"/>
      <c r="V48" s="52"/>
      <c r="W48" s="52"/>
      <c r="X48" s="52"/>
      <c r="Y48" s="52"/>
      <c r="Z48" s="52"/>
      <c r="AA48" s="52"/>
      <c r="AB48" s="52"/>
      <c r="AC48" s="52"/>
    </row>
    <row r="49">
      <c r="A49" s="52"/>
      <c r="B49" s="49" t="s">
        <v>5223</v>
      </c>
      <c r="C49" s="52"/>
      <c r="D49" s="49">
        <v>1.0</v>
      </c>
      <c r="E49" s="50"/>
      <c r="F49" s="146"/>
      <c r="G49" s="52"/>
      <c r="H49" s="52"/>
      <c r="I49" s="52"/>
      <c r="J49" s="52"/>
      <c r="K49" s="52"/>
      <c r="L49" s="52"/>
      <c r="M49" s="52"/>
      <c r="N49" s="52"/>
      <c r="O49" s="52"/>
      <c r="P49" s="52"/>
      <c r="Q49" s="52"/>
      <c r="R49" s="52"/>
      <c r="S49" s="52"/>
      <c r="T49" s="52"/>
      <c r="U49" s="52"/>
      <c r="V49" s="52"/>
      <c r="W49" s="52"/>
      <c r="X49" s="52"/>
      <c r="Y49" s="52"/>
      <c r="Z49" s="52"/>
      <c r="AA49" s="52"/>
      <c r="AB49" s="52"/>
      <c r="AC49" s="52"/>
    </row>
    <row r="50">
      <c r="A50" s="52"/>
      <c r="B50" s="49" t="s">
        <v>5224</v>
      </c>
      <c r="C50" s="52"/>
      <c r="D50" s="49">
        <v>1.0</v>
      </c>
      <c r="E50" s="50"/>
      <c r="F50" s="146"/>
      <c r="G50" s="52"/>
      <c r="H50" s="52"/>
      <c r="I50" s="52"/>
      <c r="J50" s="52"/>
      <c r="K50" s="52"/>
      <c r="L50" s="52"/>
      <c r="M50" s="52"/>
      <c r="N50" s="52"/>
      <c r="O50" s="52"/>
      <c r="P50" s="52"/>
      <c r="Q50" s="52"/>
      <c r="R50" s="52"/>
      <c r="S50" s="52"/>
      <c r="T50" s="52"/>
      <c r="U50" s="52"/>
      <c r="V50" s="52"/>
      <c r="W50" s="52"/>
      <c r="X50" s="52"/>
      <c r="Y50" s="52"/>
      <c r="Z50" s="52"/>
      <c r="AA50" s="52"/>
      <c r="AB50" s="52"/>
      <c r="AC50" s="52"/>
    </row>
    <row r="51">
      <c r="A51" s="52"/>
      <c r="B51" s="49" t="s">
        <v>5225</v>
      </c>
      <c r="C51" s="52"/>
      <c r="D51" s="49">
        <v>16.0</v>
      </c>
      <c r="E51" s="50">
        <v>17.89</v>
      </c>
      <c r="F51" s="50">
        <f>multiply(D51, E51)</f>
        <v>286.24</v>
      </c>
      <c r="G51" s="52"/>
      <c r="H51" s="52"/>
      <c r="I51" s="52"/>
      <c r="J51" s="52"/>
      <c r="K51" s="52"/>
      <c r="L51" s="52"/>
      <c r="M51" s="52"/>
      <c r="N51" s="52"/>
      <c r="O51" s="52"/>
      <c r="P51" s="52"/>
      <c r="Q51" s="52"/>
      <c r="R51" s="52"/>
      <c r="S51" s="52"/>
      <c r="T51" s="52"/>
      <c r="U51" s="52"/>
      <c r="V51" s="52"/>
      <c r="W51" s="52"/>
      <c r="X51" s="52"/>
      <c r="Y51" s="52"/>
      <c r="Z51" s="52"/>
      <c r="AA51" s="52"/>
      <c r="AB51" s="52"/>
      <c r="AC51" s="52"/>
    </row>
    <row r="52">
      <c r="A52" s="52"/>
      <c r="B52" s="49" t="s">
        <v>5226</v>
      </c>
      <c r="C52" s="52"/>
      <c r="D52" s="49">
        <v>274.0</v>
      </c>
      <c r="E52" s="50"/>
      <c r="F52" s="146"/>
      <c r="G52" s="52"/>
      <c r="H52" s="54">
        <f>sum(F30:G52)</f>
        <v>399.57</v>
      </c>
      <c r="I52" s="52"/>
      <c r="J52" s="52"/>
      <c r="K52" s="52"/>
      <c r="L52" s="52"/>
      <c r="M52" s="52"/>
      <c r="N52" s="52"/>
      <c r="O52" s="52"/>
      <c r="P52" s="52"/>
      <c r="Q52" s="52"/>
      <c r="R52" s="52"/>
      <c r="S52" s="52"/>
      <c r="T52" s="52"/>
      <c r="U52" s="52"/>
      <c r="V52" s="52"/>
      <c r="W52" s="52"/>
      <c r="X52" s="52"/>
      <c r="Y52" s="52"/>
      <c r="Z52" s="52"/>
      <c r="AA52" s="52"/>
      <c r="AB52" s="52"/>
      <c r="AC52" s="52"/>
    </row>
    <row r="53">
      <c r="A53" s="48">
        <v>43877.0</v>
      </c>
      <c r="B53" s="49" t="s">
        <v>5227</v>
      </c>
      <c r="C53" s="52"/>
      <c r="D53" s="49">
        <v>25.0</v>
      </c>
      <c r="E53" s="50">
        <v>1.99</v>
      </c>
      <c r="F53" s="50">
        <f t="shared" ref="F53:F65" si="4">multiply(D53, E53)</f>
        <v>49.75</v>
      </c>
      <c r="G53" s="52"/>
      <c r="H53" s="52"/>
      <c r="I53" s="52"/>
      <c r="J53" s="52"/>
      <c r="K53" s="52"/>
      <c r="L53" s="52"/>
      <c r="M53" s="52"/>
      <c r="N53" s="52"/>
      <c r="O53" s="52"/>
      <c r="P53" s="52"/>
      <c r="Q53" s="52"/>
      <c r="R53" s="52"/>
      <c r="S53" s="52"/>
      <c r="T53" s="52"/>
      <c r="U53" s="52"/>
      <c r="V53" s="52"/>
      <c r="W53" s="52"/>
      <c r="X53" s="52"/>
      <c r="Y53" s="52"/>
      <c r="Z53" s="52"/>
      <c r="AA53" s="52"/>
      <c r="AB53" s="52"/>
      <c r="AC53" s="52"/>
    </row>
    <row r="54">
      <c r="A54" s="52"/>
      <c r="B54" s="49" t="s">
        <v>5228</v>
      </c>
      <c r="C54" s="52"/>
      <c r="D54" s="49">
        <v>12.0</v>
      </c>
      <c r="E54" s="50">
        <v>1.99</v>
      </c>
      <c r="F54" s="50">
        <f t="shared" si="4"/>
        <v>23.88</v>
      </c>
      <c r="G54" s="52"/>
      <c r="H54" s="52"/>
      <c r="I54" s="52"/>
      <c r="J54" s="52"/>
      <c r="K54" s="52"/>
      <c r="L54" s="52"/>
      <c r="M54" s="52"/>
      <c r="N54" s="52"/>
      <c r="O54" s="52"/>
      <c r="P54" s="52"/>
      <c r="Q54" s="52"/>
      <c r="R54" s="52"/>
      <c r="S54" s="52"/>
      <c r="T54" s="52"/>
      <c r="U54" s="52"/>
      <c r="V54" s="52"/>
      <c r="W54" s="52"/>
      <c r="X54" s="52"/>
      <c r="Y54" s="52"/>
      <c r="Z54" s="52"/>
      <c r="AA54" s="52"/>
      <c r="AB54" s="52"/>
      <c r="AC54" s="52"/>
    </row>
    <row r="55">
      <c r="A55" s="52"/>
      <c r="B55" s="49" t="s">
        <v>5229</v>
      </c>
      <c r="C55" s="52"/>
      <c r="D55" s="49">
        <v>144.0</v>
      </c>
      <c r="E55" s="50">
        <v>4.99</v>
      </c>
      <c r="F55" s="50">
        <f t="shared" si="4"/>
        <v>718.56</v>
      </c>
      <c r="G55" s="52"/>
      <c r="H55" s="52"/>
      <c r="I55" s="52"/>
      <c r="J55" s="52"/>
      <c r="K55" s="52"/>
      <c r="L55" s="52"/>
      <c r="M55" s="52"/>
      <c r="N55" s="52"/>
      <c r="O55" s="52"/>
      <c r="P55" s="52"/>
      <c r="Q55" s="52"/>
      <c r="R55" s="52"/>
      <c r="S55" s="52"/>
      <c r="T55" s="52"/>
      <c r="U55" s="52"/>
      <c r="V55" s="52"/>
      <c r="W55" s="52"/>
      <c r="X55" s="52"/>
      <c r="Y55" s="52"/>
      <c r="Z55" s="52"/>
      <c r="AA55" s="52"/>
      <c r="AB55" s="52"/>
      <c r="AC55" s="52"/>
    </row>
    <row r="56">
      <c r="A56" s="52"/>
      <c r="B56" s="49" t="s">
        <v>5225</v>
      </c>
      <c r="C56" s="52"/>
      <c r="D56" s="49">
        <v>5.0</v>
      </c>
      <c r="E56" s="50">
        <v>17.89</v>
      </c>
      <c r="F56" s="50">
        <f t="shared" si="4"/>
        <v>89.45</v>
      </c>
      <c r="G56" s="52"/>
      <c r="H56" s="52"/>
      <c r="I56" s="52"/>
      <c r="J56" s="52"/>
      <c r="K56" s="52"/>
      <c r="L56" s="52"/>
      <c r="M56" s="52"/>
      <c r="N56" s="52"/>
      <c r="O56" s="52"/>
      <c r="P56" s="52"/>
      <c r="Q56" s="52"/>
      <c r="R56" s="52"/>
      <c r="S56" s="52"/>
      <c r="T56" s="52"/>
      <c r="U56" s="52"/>
      <c r="V56" s="52"/>
      <c r="W56" s="52"/>
      <c r="X56" s="52"/>
      <c r="Y56" s="52"/>
      <c r="Z56" s="52"/>
      <c r="AA56" s="52"/>
      <c r="AB56" s="52"/>
      <c r="AC56" s="52"/>
    </row>
    <row r="57">
      <c r="A57" s="52"/>
      <c r="B57" s="49" t="s">
        <v>5230</v>
      </c>
      <c r="C57" s="52"/>
      <c r="D57" s="49">
        <v>1.0</v>
      </c>
      <c r="E57" s="50">
        <v>2.99</v>
      </c>
      <c r="F57" s="50">
        <f t="shared" si="4"/>
        <v>2.99</v>
      </c>
      <c r="G57" s="52"/>
      <c r="H57" s="52"/>
      <c r="I57" s="52"/>
      <c r="J57" s="52"/>
      <c r="K57" s="52"/>
      <c r="L57" s="52"/>
      <c r="M57" s="52"/>
      <c r="N57" s="52"/>
      <c r="O57" s="52"/>
      <c r="P57" s="52"/>
      <c r="Q57" s="52"/>
      <c r="R57" s="52"/>
      <c r="S57" s="52"/>
      <c r="T57" s="52"/>
      <c r="U57" s="52"/>
      <c r="V57" s="52"/>
      <c r="W57" s="52"/>
      <c r="X57" s="52"/>
      <c r="Y57" s="52"/>
      <c r="Z57" s="52"/>
      <c r="AA57" s="52"/>
      <c r="AB57" s="52"/>
      <c r="AC57" s="52"/>
    </row>
    <row r="58">
      <c r="A58" s="52"/>
      <c r="B58" s="49" t="s">
        <v>5231</v>
      </c>
      <c r="C58" s="52"/>
      <c r="D58" s="49">
        <v>1.0</v>
      </c>
      <c r="E58" s="50">
        <v>5.99</v>
      </c>
      <c r="F58" s="50">
        <f t="shared" si="4"/>
        <v>5.99</v>
      </c>
      <c r="G58" s="52"/>
      <c r="H58" s="52"/>
      <c r="I58" s="52"/>
      <c r="J58" s="52"/>
      <c r="K58" s="52"/>
      <c r="L58" s="52"/>
      <c r="M58" s="52"/>
      <c r="N58" s="52"/>
      <c r="O58" s="52"/>
      <c r="P58" s="52"/>
      <c r="Q58" s="52"/>
      <c r="R58" s="52"/>
      <c r="S58" s="52"/>
      <c r="T58" s="52"/>
      <c r="U58" s="52"/>
      <c r="V58" s="52"/>
      <c r="W58" s="52"/>
      <c r="X58" s="52"/>
      <c r="Y58" s="52"/>
      <c r="Z58" s="52"/>
      <c r="AA58" s="52"/>
      <c r="AB58" s="52"/>
      <c r="AC58" s="52"/>
    </row>
    <row r="59">
      <c r="A59" s="52"/>
      <c r="B59" s="49" t="s">
        <v>5232</v>
      </c>
      <c r="C59" s="52"/>
      <c r="D59" s="49">
        <v>4.0</v>
      </c>
      <c r="E59" s="50">
        <v>2.99</v>
      </c>
      <c r="F59" s="50">
        <f t="shared" si="4"/>
        <v>11.96</v>
      </c>
      <c r="G59" s="52"/>
      <c r="H59" s="52"/>
      <c r="I59" s="52"/>
      <c r="J59" s="52"/>
      <c r="K59" s="52"/>
      <c r="L59" s="52"/>
      <c r="M59" s="52"/>
      <c r="N59" s="52"/>
      <c r="O59" s="52"/>
      <c r="P59" s="52"/>
      <c r="Q59" s="52"/>
      <c r="R59" s="52"/>
      <c r="S59" s="52"/>
      <c r="T59" s="52"/>
      <c r="U59" s="52"/>
      <c r="V59" s="52"/>
      <c r="W59" s="52"/>
      <c r="X59" s="52"/>
      <c r="Y59" s="52"/>
      <c r="Z59" s="52"/>
      <c r="AA59" s="52"/>
      <c r="AB59" s="52"/>
      <c r="AC59" s="52"/>
    </row>
    <row r="60">
      <c r="A60" s="52"/>
      <c r="B60" s="49" t="s">
        <v>5233</v>
      </c>
      <c r="C60" s="52"/>
      <c r="D60" s="49">
        <v>2.0</v>
      </c>
      <c r="E60" s="50">
        <v>4.9</v>
      </c>
      <c r="F60" s="50">
        <f t="shared" si="4"/>
        <v>9.8</v>
      </c>
      <c r="G60" s="52"/>
      <c r="H60" s="52"/>
      <c r="I60" s="52"/>
      <c r="J60" s="52"/>
      <c r="K60" s="52"/>
      <c r="L60" s="52"/>
      <c r="M60" s="52"/>
      <c r="N60" s="52"/>
      <c r="O60" s="52"/>
      <c r="P60" s="52"/>
      <c r="Q60" s="52"/>
      <c r="R60" s="52"/>
      <c r="S60" s="52"/>
      <c r="T60" s="52"/>
      <c r="U60" s="52"/>
      <c r="V60" s="52"/>
      <c r="W60" s="52"/>
      <c r="X60" s="52"/>
      <c r="Y60" s="52"/>
      <c r="Z60" s="52"/>
      <c r="AA60" s="52"/>
      <c r="AB60" s="52"/>
      <c r="AC60" s="52"/>
    </row>
    <row r="61">
      <c r="A61" s="52"/>
      <c r="B61" s="49" t="s">
        <v>5234</v>
      </c>
      <c r="C61" s="52"/>
      <c r="D61" s="49">
        <v>1.0</v>
      </c>
      <c r="E61" s="50">
        <v>8.99</v>
      </c>
      <c r="F61" s="50">
        <f t="shared" si="4"/>
        <v>8.99</v>
      </c>
      <c r="G61" s="52"/>
      <c r="H61" s="52"/>
      <c r="I61" s="52"/>
      <c r="J61" s="52"/>
      <c r="K61" s="52"/>
      <c r="L61" s="52"/>
      <c r="M61" s="52"/>
      <c r="N61" s="52"/>
      <c r="O61" s="52"/>
      <c r="P61" s="52"/>
      <c r="Q61" s="52"/>
      <c r="R61" s="52"/>
      <c r="S61" s="52"/>
      <c r="T61" s="52"/>
      <c r="U61" s="52"/>
      <c r="V61" s="52"/>
      <c r="W61" s="52"/>
      <c r="X61" s="52"/>
      <c r="Y61" s="52"/>
      <c r="Z61" s="52"/>
      <c r="AA61" s="52"/>
      <c r="AB61" s="52"/>
      <c r="AC61" s="52"/>
    </row>
    <row r="62">
      <c r="A62" s="52"/>
      <c r="B62" s="49" t="s">
        <v>5235</v>
      </c>
      <c r="C62" s="52"/>
      <c r="D62" s="49">
        <v>1.0</v>
      </c>
      <c r="E62" s="50">
        <v>2.99</v>
      </c>
      <c r="F62" s="50">
        <f t="shared" si="4"/>
        <v>2.99</v>
      </c>
      <c r="G62" s="52"/>
      <c r="H62" s="54">
        <f>sum(F53:F62)</f>
        <v>924.36</v>
      </c>
      <c r="I62" s="52"/>
      <c r="J62" s="52"/>
      <c r="K62" s="52"/>
      <c r="L62" s="52"/>
      <c r="M62" s="52"/>
      <c r="N62" s="52"/>
      <c r="O62" s="52"/>
      <c r="P62" s="52"/>
      <c r="Q62" s="52"/>
      <c r="R62" s="52"/>
      <c r="S62" s="52"/>
      <c r="T62" s="52"/>
      <c r="U62" s="52"/>
      <c r="V62" s="52"/>
      <c r="W62" s="52"/>
      <c r="X62" s="52"/>
      <c r="Y62" s="52"/>
      <c r="Z62" s="52"/>
      <c r="AA62" s="52"/>
      <c r="AB62" s="52"/>
      <c r="AC62" s="52"/>
    </row>
    <row r="63">
      <c r="A63" s="48">
        <v>44537.0</v>
      </c>
      <c r="B63" s="49" t="s">
        <v>5236</v>
      </c>
      <c r="C63" s="52"/>
      <c r="D63" s="49">
        <v>12.0</v>
      </c>
      <c r="E63" s="50">
        <v>2.99</v>
      </c>
      <c r="F63" s="50">
        <f t="shared" si="4"/>
        <v>35.88</v>
      </c>
      <c r="G63" s="52"/>
      <c r="H63" s="52"/>
      <c r="I63" s="52"/>
      <c r="J63" s="52"/>
      <c r="K63" s="52"/>
      <c r="L63" s="52"/>
      <c r="M63" s="52"/>
      <c r="N63" s="52"/>
      <c r="O63" s="52"/>
      <c r="P63" s="52"/>
      <c r="Q63" s="52"/>
      <c r="R63" s="52"/>
      <c r="S63" s="52"/>
      <c r="T63" s="52"/>
      <c r="U63" s="52"/>
      <c r="V63" s="52"/>
      <c r="W63" s="52"/>
      <c r="X63" s="52"/>
      <c r="Y63" s="52"/>
      <c r="Z63" s="52"/>
      <c r="AA63" s="52"/>
      <c r="AB63" s="52"/>
      <c r="AC63" s="52"/>
    </row>
    <row r="64">
      <c r="A64" s="52"/>
      <c r="B64" s="49" t="s">
        <v>5237</v>
      </c>
      <c r="C64" s="52"/>
      <c r="D64" s="49">
        <v>6.0</v>
      </c>
      <c r="E64" s="50">
        <v>3.99</v>
      </c>
      <c r="F64" s="50">
        <f t="shared" si="4"/>
        <v>23.94</v>
      </c>
      <c r="G64" s="52"/>
      <c r="H64" s="52"/>
      <c r="I64" s="52"/>
      <c r="J64" s="52"/>
      <c r="K64" s="52"/>
      <c r="L64" s="52"/>
      <c r="M64" s="52"/>
      <c r="N64" s="52"/>
      <c r="O64" s="52"/>
      <c r="P64" s="52"/>
      <c r="Q64" s="52"/>
      <c r="R64" s="52"/>
      <c r="S64" s="52"/>
      <c r="T64" s="52"/>
      <c r="U64" s="52"/>
      <c r="V64" s="52"/>
      <c r="W64" s="52"/>
      <c r="X64" s="52"/>
      <c r="Y64" s="52"/>
      <c r="Z64" s="52"/>
      <c r="AA64" s="52"/>
      <c r="AB64" s="52"/>
      <c r="AC64" s="52"/>
    </row>
    <row r="65">
      <c r="A65" s="52"/>
      <c r="B65" s="49" t="s">
        <v>5238</v>
      </c>
      <c r="C65" s="52"/>
      <c r="D65" s="49">
        <v>19.0</v>
      </c>
      <c r="E65" s="50">
        <v>3.99</v>
      </c>
      <c r="F65" s="50">
        <f t="shared" si="4"/>
        <v>75.81</v>
      </c>
      <c r="G65" s="52"/>
      <c r="H65" s="52"/>
      <c r="I65" s="52"/>
      <c r="J65" s="52"/>
      <c r="K65" s="52"/>
      <c r="L65" s="52"/>
      <c r="M65" s="52"/>
      <c r="N65" s="52"/>
      <c r="O65" s="52"/>
      <c r="P65" s="52"/>
      <c r="Q65" s="52"/>
      <c r="R65" s="52"/>
      <c r="S65" s="52"/>
      <c r="T65" s="52"/>
      <c r="U65" s="52"/>
      <c r="V65" s="52"/>
      <c r="W65" s="52"/>
      <c r="X65" s="52"/>
      <c r="Y65" s="52"/>
      <c r="Z65" s="52"/>
      <c r="AA65" s="52"/>
      <c r="AB65" s="52"/>
      <c r="AC65" s="52"/>
    </row>
    <row r="66">
      <c r="A66" s="52"/>
      <c r="B66" s="49" t="s">
        <v>5239</v>
      </c>
      <c r="C66" s="52"/>
      <c r="D66" s="49">
        <v>29.0</v>
      </c>
      <c r="E66" s="52"/>
      <c r="F66" s="146"/>
      <c r="G66" s="52"/>
      <c r="H66" s="52"/>
      <c r="I66" s="52"/>
      <c r="J66" s="52"/>
      <c r="K66" s="52"/>
      <c r="L66" s="52"/>
      <c r="M66" s="52"/>
      <c r="N66" s="52"/>
      <c r="O66" s="52"/>
      <c r="P66" s="52"/>
      <c r="Q66" s="52"/>
      <c r="R66" s="52"/>
      <c r="S66" s="52"/>
      <c r="T66" s="52"/>
      <c r="U66" s="52"/>
      <c r="V66" s="52"/>
      <c r="W66" s="52"/>
      <c r="X66" s="52"/>
      <c r="Y66" s="52"/>
      <c r="Z66" s="52"/>
      <c r="AA66" s="52"/>
      <c r="AB66" s="52"/>
      <c r="AC66" s="52"/>
    </row>
    <row r="67">
      <c r="A67" s="52"/>
      <c r="B67" s="49" t="s">
        <v>5240</v>
      </c>
      <c r="C67" s="52"/>
      <c r="D67" s="49">
        <v>13.0</v>
      </c>
      <c r="E67" s="50">
        <v>2.99</v>
      </c>
      <c r="F67" s="50">
        <f t="shared" ref="F67:F68" si="5">multiply(D67, E67)</f>
        <v>38.87</v>
      </c>
      <c r="G67" s="52"/>
      <c r="H67" s="52"/>
      <c r="I67" s="52"/>
      <c r="J67" s="52"/>
      <c r="K67" s="52"/>
      <c r="L67" s="52"/>
      <c r="M67" s="52"/>
      <c r="N67" s="52"/>
      <c r="O67" s="52"/>
      <c r="P67" s="52"/>
      <c r="Q67" s="52"/>
      <c r="R67" s="52"/>
      <c r="S67" s="52"/>
      <c r="T67" s="52"/>
      <c r="U67" s="52"/>
      <c r="V67" s="52"/>
      <c r="W67" s="52"/>
      <c r="X67" s="52"/>
      <c r="Y67" s="52"/>
      <c r="Z67" s="52"/>
      <c r="AA67" s="52"/>
      <c r="AB67" s="52"/>
      <c r="AC67" s="52"/>
    </row>
    <row r="68">
      <c r="A68" s="52"/>
      <c r="B68" s="49" t="s">
        <v>5241</v>
      </c>
      <c r="C68" s="52"/>
      <c r="D68" s="49">
        <v>2.0</v>
      </c>
      <c r="E68" s="50">
        <v>4.99</v>
      </c>
      <c r="F68" s="50">
        <f t="shared" si="5"/>
        <v>9.98</v>
      </c>
      <c r="G68" s="52"/>
      <c r="H68" s="52"/>
      <c r="I68" s="52"/>
      <c r="J68" s="52"/>
      <c r="K68" s="52"/>
      <c r="L68" s="52"/>
      <c r="M68" s="52"/>
      <c r="N68" s="52"/>
      <c r="O68" s="52"/>
      <c r="P68" s="52"/>
      <c r="Q68" s="52"/>
      <c r="R68" s="52"/>
      <c r="S68" s="52"/>
      <c r="T68" s="52"/>
      <c r="U68" s="52"/>
      <c r="V68" s="52"/>
      <c r="W68" s="52"/>
      <c r="X68" s="52"/>
      <c r="Y68" s="52"/>
      <c r="Z68" s="52"/>
      <c r="AA68" s="52"/>
      <c r="AB68" s="52"/>
      <c r="AC68" s="52"/>
    </row>
    <row r="69">
      <c r="A69" s="52"/>
      <c r="B69" s="49" t="s">
        <v>4163</v>
      </c>
      <c r="C69" s="52"/>
      <c r="D69" s="49">
        <v>5.0</v>
      </c>
      <c r="E69" s="52"/>
      <c r="F69" s="146"/>
      <c r="G69" s="52"/>
      <c r="H69" s="52"/>
      <c r="I69" s="52"/>
      <c r="J69" s="52"/>
      <c r="K69" s="52"/>
      <c r="L69" s="52"/>
      <c r="M69" s="52"/>
      <c r="N69" s="52"/>
      <c r="O69" s="52"/>
      <c r="P69" s="52"/>
      <c r="Q69" s="52"/>
      <c r="R69" s="52"/>
      <c r="S69" s="52"/>
      <c r="T69" s="52"/>
      <c r="U69" s="52"/>
      <c r="V69" s="52"/>
      <c r="W69" s="52"/>
      <c r="X69" s="52"/>
      <c r="Y69" s="52"/>
      <c r="Z69" s="52"/>
      <c r="AA69" s="52"/>
      <c r="AB69" s="52"/>
      <c r="AC69" s="52"/>
    </row>
    <row r="70">
      <c r="A70" s="52"/>
      <c r="B70" s="49" t="s">
        <v>4164</v>
      </c>
      <c r="C70" s="52"/>
      <c r="D70" s="49">
        <v>4.0</v>
      </c>
      <c r="E70" s="50">
        <v>1.99</v>
      </c>
      <c r="F70" s="50">
        <f t="shared" ref="F70:F72" si="6">multiply(D70, E70)</f>
        <v>7.96</v>
      </c>
      <c r="G70" s="52"/>
      <c r="H70" s="52"/>
      <c r="I70" s="52"/>
      <c r="J70" s="52"/>
      <c r="K70" s="52"/>
      <c r="L70" s="52"/>
      <c r="M70" s="52"/>
      <c r="N70" s="52"/>
      <c r="O70" s="52"/>
      <c r="P70" s="52"/>
      <c r="Q70" s="52"/>
      <c r="R70" s="52"/>
      <c r="S70" s="52"/>
      <c r="T70" s="52"/>
      <c r="U70" s="52"/>
      <c r="V70" s="52"/>
      <c r="W70" s="52"/>
      <c r="X70" s="52"/>
      <c r="Y70" s="52"/>
      <c r="Z70" s="52"/>
      <c r="AA70" s="52"/>
      <c r="AB70" s="52"/>
      <c r="AC70" s="52"/>
    </row>
    <row r="71">
      <c r="A71" s="52"/>
      <c r="B71" s="49" t="s">
        <v>5242</v>
      </c>
      <c r="C71" s="52"/>
      <c r="D71" s="49">
        <v>8.0</v>
      </c>
      <c r="E71" s="50">
        <v>3.99</v>
      </c>
      <c r="F71" s="50">
        <f t="shared" si="6"/>
        <v>31.92</v>
      </c>
      <c r="G71" s="52"/>
      <c r="H71" s="52"/>
      <c r="I71" s="52"/>
      <c r="J71" s="52"/>
      <c r="K71" s="52"/>
      <c r="L71" s="52"/>
      <c r="M71" s="52"/>
      <c r="N71" s="52"/>
      <c r="O71" s="52"/>
      <c r="P71" s="52"/>
      <c r="Q71" s="52"/>
      <c r="R71" s="52"/>
      <c r="S71" s="52"/>
      <c r="T71" s="52"/>
      <c r="U71" s="52"/>
      <c r="V71" s="52"/>
      <c r="W71" s="52"/>
      <c r="X71" s="52"/>
      <c r="Y71" s="52"/>
      <c r="Z71" s="52"/>
      <c r="AA71" s="52"/>
      <c r="AB71" s="52"/>
      <c r="AC71" s="52"/>
    </row>
    <row r="72">
      <c r="A72" s="52"/>
      <c r="B72" s="49" t="s">
        <v>5243</v>
      </c>
      <c r="C72" s="52"/>
      <c r="D72" s="49">
        <v>10.0</v>
      </c>
      <c r="E72" s="50">
        <v>5.99</v>
      </c>
      <c r="F72" s="50">
        <f t="shared" si="6"/>
        <v>59.9</v>
      </c>
      <c r="G72" s="52"/>
      <c r="H72" s="54">
        <f>sum(F63:F72)</f>
        <v>284.26</v>
      </c>
      <c r="I72" s="52"/>
      <c r="J72" s="52"/>
      <c r="K72" s="52"/>
      <c r="L72" s="52"/>
      <c r="M72" s="52"/>
      <c r="N72" s="52"/>
      <c r="O72" s="52"/>
      <c r="P72" s="52"/>
      <c r="Q72" s="52"/>
      <c r="R72" s="52"/>
      <c r="S72" s="52"/>
      <c r="T72" s="52"/>
      <c r="U72" s="52"/>
      <c r="V72" s="52"/>
      <c r="W72" s="52"/>
      <c r="X72" s="52"/>
      <c r="Y72" s="52"/>
      <c r="Z72" s="52"/>
      <c r="AA72" s="52"/>
      <c r="AB72" s="52"/>
      <c r="AC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row>
  </sheetData>
  <hyperlinks>
    <hyperlink display="Grand Total" location="'GRAND TOTALS'!A1" ref="J1"/>
  </hyperlink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sheetData>
    <row r="1">
      <c r="A1" s="97" t="s">
        <v>30</v>
      </c>
      <c r="B1" s="126" t="s">
        <v>31</v>
      </c>
      <c r="C1" s="97" t="s">
        <v>32</v>
      </c>
      <c r="D1" s="97" t="s">
        <v>33</v>
      </c>
      <c r="E1" s="98" t="s">
        <v>34</v>
      </c>
      <c r="F1" s="97" t="s">
        <v>35</v>
      </c>
      <c r="G1" s="97" t="s">
        <v>5244</v>
      </c>
      <c r="H1" s="97" t="s">
        <v>26</v>
      </c>
      <c r="I1" s="97" t="s">
        <v>37</v>
      </c>
      <c r="J1" s="99" t="s">
        <v>38</v>
      </c>
      <c r="K1" s="97" t="s">
        <v>1543</v>
      </c>
      <c r="L1" s="100"/>
      <c r="M1" s="100"/>
      <c r="N1" s="100"/>
      <c r="O1" s="100"/>
      <c r="P1" s="100"/>
      <c r="Q1" s="100"/>
      <c r="R1" s="100"/>
      <c r="S1" s="100"/>
      <c r="T1" s="100"/>
      <c r="U1" s="100"/>
      <c r="V1" s="100"/>
      <c r="W1" s="100"/>
      <c r="X1" s="100"/>
      <c r="Y1" s="100"/>
      <c r="Z1" s="100"/>
      <c r="AA1" s="100"/>
      <c r="AB1" s="100"/>
      <c r="AC1" s="100"/>
    </row>
    <row r="2">
      <c r="A2" s="101">
        <v>44194.0</v>
      </c>
      <c r="B2" s="127" t="s">
        <v>5245</v>
      </c>
      <c r="C2" s="80" t="s">
        <v>5246</v>
      </c>
      <c r="D2" s="80">
        <v>2000.0</v>
      </c>
      <c r="E2" s="96">
        <v>1.0</v>
      </c>
      <c r="F2" s="96">
        <f>MULTIPLY(1858, E2)</f>
        <v>1858</v>
      </c>
      <c r="G2" s="96">
        <f>multiply( E2, 142)</f>
        <v>142</v>
      </c>
      <c r="H2" s="105">
        <f>sum(F2, G2)</f>
        <v>2000</v>
      </c>
      <c r="I2" s="96">
        <f>Round(AVERAGE(H2:H1000), 2)</f>
        <v>2000</v>
      </c>
      <c r="J2" s="140">
        <f>SUM(G2:G1000)</f>
        <v>142</v>
      </c>
      <c r="K2" s="52">
        <f>sum(D2:D1000)</f>
        <v>2000</v>
      </c>
    </row>
    <row r="3">
      <c r="B3" s="130"/>
      <c r="E3" s="96"/>
      <c r="G3" s="80"/>
      <c r="I3" s="97" t="s">
        <v>44</v>
      </c>
      <c r="J3" s="105">
        <f>SUM(F2:F1000)</f>
        <v>1858</v>
      </c>
    </row>
    <row r="4">
      <c r="B4" s="130"/>
      <c r="E4" s="96"/>
      <c r="G4" s="80"/>
      <c r="I4" s="54">
        <f>MAX(H2:H1000)</f>
        <v>2000</v>
      </c>
      <c r="J4" s="153">
        <f>SUM(H2:H1000)</f>
        <v>2000</v>
      </c>
    </row>
    <row r="5">
      <c r="B5" s="130"/>
      <c r="E5" s="96"/>
      <c r="G5" s="80"/>
    </row>
    <row r="6">
      <c r="B6" s="130"/>
      <c r="E6" s="96"/>
      <c r="G6" s="80"/>
    </row>
    <row r="7">
      <c r="B7" s="130"/>
      <c r="E7" s="96"/>
      <c r="G7" s="80"/>
    </row>
    <row r="8">
      <c r="B8" s="130"/>
      <c r="E8" s="96"/>
      <c r="G8" s="80"/>
    </row>
    <row r="9">
      <c r="B9" s="130"/>
      <c r="E9" s="96"/>
      <c r="G9" s="80"/>
    </row>
    <row r="10">
      <c r="B10" s="130"/>
      <c r="E10" s="96"/>
      <c r="G10" s="80"/>
    </row>
    <row r="11">
      <c r="A11" s="97"/>
      <c r="B11" s="131"/>
      <c r="C11" s="97"/>
      <c r="G11" s="124"/>
    </row>
    <row r="12">
      <c r="B12" s="130"/>
    </row>
    <row r="13">
      <c r="B13" s="130"/>
    </row>
    <row r="14">
      <c r="B14" s="130"/>
    </row>
    <row r="15">
      <c r="B15" s="130"/>
    </row>
    <row r="16">
      <c r="B16" s="130"/>
    </row>
    <row r="17">
      <c r="B17" s="130"/>
    </row>
    <row r="18">
      <c r="B18" s="130"/>
    </row>
    <row r="19">
      <c r="B19" s="130"/>
    </row>
    <row r="20">
      <c r="B20" s="130"/>
    </row>
    <row r="21">
      <c r="B21" s="130"/>
    </row>
    <row r="22">
      <c r="B22" s="130"/>
    </row>
    <row r="23">
      <c r="B23" s="130"/>
    </row>
    <row r="24">
      <c r="B24" s="130"/>
    </row>
    <row r="25">
      <c r="B25" s="130"/>
    </row>
    <row r="26">
      <c r="B26" s="130"/>
    </row>
    <row r="27">
      <c r="B27" s="130"/>
    </row>
    <row r="28">
      <c r="B28" s="130"/>
    </row>
    <row r="29">
      <c r="B29" s="130"/>
    </row>
    <row r="30">
      <c r="B30" s="130"/>
    </row>
    <row r="31">
      <c r="B31" s="130"/>
    </row>
    <row r="32">
      <c r="B32" s="130"/>
    </row>
    <row r="33">
      <c r="B33" s="130"/>
    </row>
    <row r="34">
      <c r="B34" s="130"/>
    </row>
    <row r="35">
      <c r="B35" s="130"/>
    </row>
    <row r="36">
      <c r="B36" s="130"/>
    </row>
    <row r="37">
      <c r="B37" s="130"/>
    </row>
    <row r="38">
      <c r="B38" s="130"/>
    </row>
    <row r="39">
      <c r="B39" s="130"/>
    </row>
    <row r="40">
      <c r="B40" s="130"/>
    </row>
    <row r="41">
      <c r="B41" s="130"/>
    </row>
    <row r="42">
      <c r="B42" s="130"/>
    </row>
    <row r="43">
      <c r="B43" s="130"/>
    </row>
    <row r="44">
      <c r="B44" s="130"/>
    </row>
    <row r="45">
      <c r="B45" s="130"/>
    </row>
    <row r="46">
      <c r="B46" s="130"/>
    </row>
    <row r="47">
      <c r="B47" s="130"/>
    </row>
    <row r="48">
      <c r="B48" s="130"/>
    </row>
    <row r="49">
      <c r="B49" s="130"/>
    </row>
    <row r="50">
      <c r="B50" s="130"/>
    </row>
    <row r="51">
      <c r="B51" s="130"/>
    </row>
    <row r="52">
      <c r="B52" s="130"/>
    </row>
    <row r="53">
      <c r="B53" s="130"/>
    </row>
    <row r="54">
      <c r="B54" s="130"/>
    </row>
    <row r="55">
      <c r="B55" s="130"/>
    </row>
    <row r="56">
      <c r="B56" s="130"/>
    </row>
    <row r="57">
      <c r="B57" s="130"/>
    </row>
    <row r="58">
      <c r="B58" s="130"/>
    </row>
    <row r="59">
      <c r="B59" s="130"/>
    </row>
    <row r="60">
      <c r="B60" s="130"/>
    </row>
    <row r="61">
      <c r="B61" s="130"/>
    </row>
    <row r="62">
      <c r="B62" s="130"/>
    </row>
    <row r="63">
      <c r="B63" s="130"/>
    </row>
    <row r="64">
      <c r="B64" s="130"/>
    </row>
    <row r="65">
      <c r="B65" s="130"/>
    </row>
    <row r="66">
      <c r="B66" s="130"/>
    </row>
    <row r="67">
      <c r="B67" s="130"/>
    </row>
    <row r="68">
      <c r="B68" s="130"/>
    </row>
    <row r="69">
      <c r="B69" s="130"/>
    </row>
    <row r="70">
      <c r="B70" s="130"/>
    </row>
    <row r="71">
      <c r="B71" s="130"/>
    </row>
    <row r="72">
      <c r="B72" s="130"/>
    </row>
    <row r="73">
      <c r="B73" s="130"/>
    </row>
    <row r="74">
      <c r="B74" s="130"/>
    </row>
    <row r="75">
      <c r="B75" s="130"/>
    </row>
    <row r="76">
      <c r="B76" s="130"/>
    </row>
    <row r="77">
      <c r="B77" s="130"/>
    </row>
    <row r="78">
      <c r="B78" s="130"/>
    </row>
    <row r="79">
      <c r="B79" s="130"/>
    </row>
    <row r="80">
      <c r="B80" s="130"/>
    </row>
    <row r="81">
      <c r="B81" s="130"/>
    </row>
    <row r="82">
      <c r="B82" s="130"/>
    </row>
    <row r="83">
      <c r="B83" s="130"/>
    </row>
    <row r="84">
      <c r="B84" s="130"/>
    </row>
    <row r="85">
      <c r="B85" s="130"/>
    </row>
    <row r="86">
      <c r="B86" s="130"/>
    </row>
    <row r="87">
      <c r="B87" s="130"/>
    </row>
    <row r="88">
      <c r="B88" s="130"/>
    </row>
    <row r="89">
      <c r="B89" s="130"/>
    </row>
    <row r="90">
      <c r="B90" s="130"/>
    </row>
    <row r="91">
      <c r="B91" s="130"/>
    </row>
    <row r="92">
      <c r="B92" s="130"/>
    </row>
    <row r="93">
      <c r="B93" s="130"/>
    </row>
    <row r="94">
      <c r="B94" s="130"/>
    </row>
    <row r="95">
      <c r="B95" s="130"/>
    </row>
    <row r="96">
      <c r="B96" s="130"/>
    </row>
    <row r="97">
      <c r="B97" s="130"/>
    </row>
    <row r="98">
      <c r="B98" s="130"/>
    </row>
    <row r="99">
      <c r="B99" s="130"/>
    </row>
    <row r="100">
      <c r="B100" s="130"/>
    </row>
    <row r="101">
      <c r="B101" s="130"/>
    </row>
    <row r="102">
      <c r="B102" s="130"/>
    </row>
    <row r="103">
      <c r="B103" s="130"/>
    </row>
    <row r="104">
      <c r="B104" s="130"/>
    </row>
    <row r="105">
      <c r="B105" s="130"/>
    </row>
    <row r="106">
      <c r="B106" s="130"/>
    </row>
    <row r="107">
      <c r="B107" s="130"/>
    </row>
    <row r="108">
      <c r="B108" s="130"/>
    </row>
    <row r="109">
      <c r="B109" s="130"/>
    </row>
    <row r="110">
      <c r="B110" s="130"/>
    </row>
    <row r="111">
      <c r="B111" s="130"/>
    </row>
    <row r="112">
      <c r="B112" s="130"/>
    </row>
    <row r="113">
      <c r="B113" s="130"/>
    </row>
    <row r="114">
      <c r="B114" s="130"/>
    </row>
    <row r="115">
      <c r="B115" s="130"/>
    </row>
    <row r="116">
      <c r="B116" s="130"/>
    </row>
    <row r="117">
      <c r="B117" s="130"/>
    </row>
    <row r="118">
      <c r="B118" s="130"/>
    </row>
    <row r="119">
      <c r="B119" s="130"/>
    </row>
    <row r="120">
      <c r="B120" s="130"/>
    </row>
    <row r="121">
      <c r="B121" s="130"/>
    </row>
    <row r="122">
      <c r="B122" s="130"/>
    </row>
    <row r="123">
      <c r="B123" s="130"/>
    </row>
    <row r="124">
      <c r="B124" s="130"/>
    </row>
    <row r="125">
      <c r="B125" s="130"/>
    </row>
    <row r="126">
      <c r="B126" s="130"/>
    </row>
    <row r="127">
      <c r="B127" s="130"/>
    </row>
    <row r="128">
      <c r="B128" s="130"/>
    </row>
    <row r="129">
      <c r="B129" s="130"/>
    </row>
    <row r="130">
      <c r="B130" s="130"/>
    </row>
    <row r="131">
      <c r="B131" s="130"/>
    </row>
    <row r="132">
      <c r="B132" s="130"/>
    </row>
    <row r="133">
      <c r="B133" s="130"/>
    </row>
    <row r="134">
      <c r="B134" s="130"/>
    </row>
    <row r="135">
      <c r="B135" s="130"/>
    </row>
    <row r="136">
      <c r="B136" s="130"/>
    </row>
    <row r="137">
      <c r="B137" s="130"/>
    </row>
    <row r="138">
      <c r="B138" s="130"/>
    </row>
    <row r="139">
      <c r="B139" s="130"/>
    </row>
    <row r="140">
      <c r="B140" s="130"/>
    </row>
    <row r="141">
      <c r="B141" s="130"/>
    </row>
    <row r="142">
      <c r="B142" s="130"/>
    </row>
    <row r="143">
      <c r="B143" s="130"/>
    </row>
    <row r="144">
      <c r="B144" s="130"/>
    </row>
    <row r="145">
      <c r="B145" s="130"/>
    </row>
    <row r="146">
      <c r="B146" s="130"/>
    </row>
    <row r="147">
      <c r="B147" s="130"/>
    </row>
    <row r="148">
      <c r="B148" s="130"/>
    </row>
    <row r="149">
      <c r="B149" s="130"/>
    </row>
    <row r="150">
      <c r="B150" s="130"/>
    </row>
    <row r="151">
      <c r="B151" s="130"/>
    </row>
    <row r="152">
      <c r="B152" s="130"/>
    </row>
    <row r="153">
      <c r="B153" s="130"/>
    </row>
    <row r="154">
      <c r="B154" s="130"/>
    </row>
    <row r="155">
      <c r="B155" s="130"/>
    </row>
    <row r="156">
      <c r="B156" s="130"/>
    </row>
    <row r="157">
      <c r="B157" s="130"/>
    </row>
    <row r="158">
      <c r="B158" s="130"/>
    </row>
    <row r="159">
      <c r="B159" s="130"/>
    </row>
    <row r="160">
      <c r="B160" s="130"/>
    </row>
    <row r="161">
      <c r="B161" s="130"/>
    </row>
    <row r="162">
      <c r="B162" s="130"/>
    </row>
    <row r="163">
      <c r="B163" s="130"/>
    </row>
    <row r="164">
      <c r="B164" s="130"/>
    </row>
    <row r="165">
      <c r="B165" s="130"/>
    </row>
    <row r="166">
      <c r="B166" s="130"/>
    </row>
    <row r="167">
      <c r="B167" s="130"/>
    </row>
    <row r="168">
      <c r="B168" s="130"/>
    </row>
    <row r="169">
      <c r="B169" s="130"/>
    </row>
    <row r="170">
      <c r="B170" s="130"/>
    </row>
    <row r="171">
      <c r="B171" s="130"/>
    </row>
    <row r="172">
      <c r="B172" s="130"/>
    </row>
    <row r="173">
      <c r="B173" s="130"/>
    </row>
    <row r="174">
      <c r="B174" s="130"/>
    </row>
    <row r="175">
      <c r="B175" s="130"/>
    </row>
    <row r="176">
      <c r="B176" s="130"/>
    </row>
    <row r="177">
      <c r="B177" s="130"/>
    </row>
    <row r="178">
      <c r="B178" s="130"/>
    </row>
    <row r="179">
      <c r="B179" s="130"/>
    </row>
    <row r="180">
      <c r="B180" s="130"/>
    </row>
    <row r="181">
      <c r="B181" s="130"/>
    </row>
    <row r="182">
      <c r="B182" s="130"/>
    </row>
    <row r="183">
      <c r="B183" s="130"/>
    </row>
    <row r="184">
      <c r="B184" s="130"/>
    </row>
    <row r="185">
      <c r="B185" s="130"/>
    </row>
    <row r="186">
      <c r="B186" s="130"/>
    </row>
    <row r="187">
      <c r="B187" s="130"/>
    </row>
    <row r="188">
      <c r="B188" s="130"/>
    </row>
    <row r="189">
      <c r="B189" s="130"/>
    </row>
    <row r="190">
      <c r="B190" s="130"/>
    </row>
    <row r="191">
      <c r="B191" s="130"/>
    </row>
    <row r="192">
      <c r="B192" s="130"/>
    </row>
    <row r="193">
      <c r="B193" s="130"/>
    </row>
    <row r="194">
      <c r="B194" s="130"/>
    </row>
    <row r="195">
      <c r="B195" s="130"/>
    </row>
    <row r="196">
      <c r="B196" s="130"/>
    </row>
    <row r="197">
      <c r="B197" s="130"/>
    </row>
    <row r="198">
      <c r="B198" s="130"/>
    </row>
    <row r="199">
      <c r="B199" s="130"/>
    </row>
    <row r="200">
      <c r="B200" s="130"/>
    </row>
    <row r="201">
      <c r="B201" s="130"/>
    </row>
    <row r="202">
      <c r="B202" s="130"/>
    </row>
    <row r="203">
      <c r="B203" s="130"/>
    </row>
    <row r="204">
      <c r="B204" s="130"/>
    </row>
    <row r="205">
      <c r="B205" s="130"/>
    </row>
    <row r="206">
      <c r="B206" s="130"/>
    </row>
    <row r="207">
      <c r="B207" s="130"/>
    </row>
    <row r="208">
      <c r="B208" s="130"/>
    </row>
    <row r="209">
      <c r="B209" s="130"/>
    </row>
    <row r="210">
      <c r="B210" s="130"/>
    </row>
    <row r="211">
      <c r="B211" s="130"/>
    </row>
    <row r="212">
      <c r="B212" s="130"/>
    </row>
    <row r="213">
      <c r="B213" s="130"/>
    </row>
    <row r="214">
      <c r="B214" s="130"/>
    </row>
    <row r="215">
      <c r="B215" s="130"/>
    </row>
    <row r="216">
      <c r="B216" s="130"/>
    </row>
    <row r="217">
      <c r="B217" s="130"/>
    </row>
    <row r="218">
      <c r="B218" s="130"/>
    </row>
    <row r="219">
      <c r="B219" s="130"/>
    </row>
    <row r="220">
      <c r="B220" s="130"/>
    </row>
    <row r="221">
      <c r="B221" s="130"/>
    </row>
    <row r="222">
      <c r="B222" s="130"/>
    </row>
    <row r="223">
      <c r="B223" s="130"/>
    </row>
    <row r="224">
      <c r="B224" s="130"/>
    </row>
    <row r="225">
      <c r="B225" s="130"/>
    </row>
    <row r="226">
      <c r="B226" s="130"/>
    </row>
    <row r="227">
      <c r="B227" s="130"/>
    </row>
    <row r="228">
      <c r="B228" s="130"/>
    </row>
    <row r="229">
      <c r="B229" s="130"/>
    </row>
    <row r="230">
      <c r="B230" s="130"/>
    </row>
    <row r="231">
      <c r="B231" s="130"/>
    </row>
    <row r="232">
      <c r="B232" s="130"/>
    </row>
    <row r="233">
      <c r="B233" s="130"/>
    </row>
    <row r="234">
      <c r="B234" s="130"/>
    </row>
    <row r="235">
      <c r="B235" s="130"/>
    </row>
    <row r="236">
      <c r="B236" s="130"/>
    </row>
    <row r="237">
      <c r="B237" s="130"/>
    </row>
    <row r="238">
      <c r="B238" s="130"/>
    </row>
    <row r="239">
      <c r="B239" s="130"/>
    </row>
    <row r="240">
      <c r="B240" s="130"/>
    </row>
    <row r="241">
      <c r="B241" s="130"/>
    </row>
    <row r="242">
      <c r="B242" s="130"/>
    </row>
    <row r="243">
      <c r="B243" s="130"/>
    </row>
    <row r="244">
      <c r="B244" s="130"/>
    </row>
    <row r="245">
      <c r="B245" s="130"/>
    </row>
    <row r="246">
      <c r="B246" s="130"/>
    </row>
    <row r="247">
      <c r="B247" s="130"/>
    </row>
    <row r="248">
      <c r="B248" s="130"/>
    </row>
    <row r="249">
      <c r="B249" s="130"/>
    </row>
    <row r="250">
      <c r="B250" s="130"/>
    </row>
    <row r="251">
      <c r="B251" s="130"/>
    </row>
    <row r="252">
      <c r="B252" s="130"/>
    </row>
    <row r="253">
      <c r="B253" s="130"/>
    </row>
    <row r="254">
      <c r="B254" s="130"/>
    </row>
    <row r="255">
      <c r="B255" s="130"/>
    </row>
    <row r="256">
      <c r="B256" s="130"/>
    </row>
    <row r="257">
      <c r="B257" s="130"/>
    </row>
    <row r="258">
      <c r="B258" s="130"/>
    </row>
    <row r="259">
      <c r="B259" s="130"/>
    </row>
    <row r="260">
      <c r="B260" s="130"/>
    </row>
    <row r="261">
      <c r="B261" s="130"/>
    </row>
    <row r="262">
      <c r="B262" s="130"/>
    </row>
    <row r="263">
      <c r="B263" s="130"/>
    </row>
    <row r="264">
      <c r="B264" s="130"/>
    </row>
    <row r="265">
      <c r="B265" s="130"/>
    </row>
    <row r="266">
      <c r="B266" s="130"/>
    </row>
    <row r="267">
      <c r="B267" s="130"/>
    </row>
    <row r="268">
      <c r="B268" s="130"/>
    </row>
    <row r="269">
      <c r="B269" s="130"/>
    </row>
    <row r="270">
      <c r="B270" s="130"/>
    </row>
    <row r="271">
      <c r="B271" s="130"/>
    </row>
    <row r="272">
      <c r="B272" s="130"/>
    </row>
    <row r="273">
      <c r="B273" s="130"/>
    </row>
    <row r="274">
      <c r="B274" s="130"/>
    </row>
    <row r="275">
      <c r="B275" s="130"/>
    </row>
    <row r="276">
      <c r="B276" s="130"/>
    </row>
    <row r="277">
      <c r="B277" s="130"/>
    </row>
    <row r="278">
      <c r="B278" s="130"/>
    </row>
    <row r="279">
      <c r="B279" s="130"/>
    </row>
    <row r="280">
      <c r="B280" s="130"/>
    </row>
    <row r="281">
      <c r="B281" s="130"/>
    </row>
    <row r="282">
      <c r="B282" s="130"/>
    </row>
    <row r="283">
      <c r="B283" s="130"/>
    </row>
    <row r="284">
      <c r="B284" s="130"/>
    </row>
    <row r="285">
      <c r="B285" s="130"/>
    </row>
    <row r="286">
      <c r="B286" s="130"/>
    </row>
    <row r="287">
      <c r="B287" s="130"/>
    </row>
    <row r="288">
      <c r="B288" s="130"/>
    </row>
    <row r="289">
      <c r="B289" s="130"/>
    </row>
    <row r="290">
      <c r="B290" s="130"/>
    </row>
    <row r="291">
      <c r="B291" s="130"/>
    </row>
    <row r="292">
      <c r="B292" s="130"/>
    </row>
    <row r="293">
      <c r="B293" s="130"/>
    </row>
    <row r="294">
      <c r="B294" s="130"/>
    </row>
    <row r="295">
      <c r="B295" s="130"/>
    </row>
    <row r="296">
      <c r="B296" s="130"/>
    </row>
    <row r="297">
      <c r="B297" s="130"/>
    </row>
    <row r="298">
      <c r="B298" s="130"/>
    </row>
    <row r="299">
      <c r="B299" s="130"/>
    </row>
    <row r="300">
      <c r="B300" s="130"/>
    </row>
    <row r="301">
      <c r="B301" s="130"/>
    </row>
    <row r="302">
      <c r="B302" s="130"/>
    </row>
    <row r="303">
      <c r="B303" s="130"/>
    </row>
    <row r="304">
      <c r="B304" s="130"/>
    </row>
    <row r="305">
      <c r="B305" s="130"/>
    </row>
    <row r="306">
      <c r="B306" s="130"/>
    </row>
    <row r="307">
      <c r="B307" s="130"/>
    </row>
    <row r="308">
      <c r="B308" s="130"/>
    </row>
    <row r="309">
      <c r="B309" s="130"/>
    </row>
    <row r="310">
      <c r="B310" s="130"/>
    </row>
    <row r="311">
      <c r="B311" s="130"/>
    </row>
    <row r="312">
      <c r="B312" s="130"/>
    </row>
    <row r="313">
      <c r="B313" s="130"/>
    </row>
    <row r="314">
      <c r="B314" s="130"/>
    </row>
    <row r="315">
      <c r="B315" s="130"/>
    </row>
    <row r="316">
      <c r="B316" s="130"/>
    </row>
    <row r="317">
      <c r="B317" s="130"/>
    </row>
    <row r="318">
      <c r="B318" s="130"/>
    </row>
    <row r="319">
      <c r="B319" s="130"/>
    </row>
    <row r="320">
      <c r="B320" s="130"/>
    </row>
    <row r="321">
      <c r="B321" s="130"/>
    </row>
    <row r="322">
      <c r="B322" s="130"/>
    </row>
    <row r="323">
      <c r="B323" s="130"/>
    </row>
    <row r="324">
      <c r="B324" s="130"/>
    </row>
    <row r="325">
      <c r="B325" s="130"/>
    </row>
    <row r="326">
      <c r="B326" s="130"/>
    </row>
    <row r="327">
      <c r="B327" s="130"/>
    </row>
    <row r="328">
      <c r="B328" s="130"/>
    </row>
    <row r="329">
      <c r="B329" s="130"/>
    </row>
    <row r="330">
      <c r="B330" s="130"/>
    </row>
    <row r="331">
      <c r="B331" s="130"/>
    </row>
    <row r="332">
      <c r="B332" s="130"/>
    </row>
    <row r="333">
      <c r="B333" s="130"/>
    </row>
    <row r="334">
      <c r="B334" s="130"/>
    </row>
    <row r="335">
      <c r="B335" s="130"/>
    </row>
    <row r="336">
      <c r="B336" s="130"/>
    </row>
    <row r="337">
      <c r="B337" s="130"/>
    </row>
    <row r="338">
      <c r="B338" s="130"/>
    </row>
    <row r="339">
      <c r="B339" s="130"/>
    </row>
    <row r="340">
      <c r="B340" s="130"/>
    </row>
    <row r="341">
      <c r="B341" s="130"/>
    </row>
    <row r="342">
      <c r="B342" s="130"/>
    </row>
    <row r="343">
      <c r="B343" s="130"/>
    </row>
    <row r="344">
      <c r="B344" s="130"/>
    </row>
    <row r="345">
      <c r="B345" s="130"/>
    </row>
    <row r="346">
      <c r="B346" s="130"/>
    </row>
    <row r="347">
      <c r="B347" s="130"/>
    </row>
    <row r="348">
      <c r="B348" s="130"/>
    </row>
    <row r="349">
      <c r="B349" s="130"/>
    </row>
    <row r="350">
      <c r="B350" s="130"/>
    </row>
    <row r="351">
      <c r="B351" s="130"/>
    </row>
    <row r="352">
      <c r="B352" s="130"/>
    </row>
    <row r="353">
      <c r="B353" s="130"/>
    </row>
    <row r="354">
      <c r="B354" s="130"/>
    </row>
    <row r="355">
      <c r="B355" s="130"/>
    </row>
    <row r="356">
      <c r="B356" s="130"/>
    </row>
    <row r="357">
      <c r="B357" s="130"/>
    </row>
    <row r="358">
      <c r="B358" s="130"/>
    </row>
    <row r="359">
      <c r="B359" s="130"/>
    </row>
    <row r="360">
      <c r="B360" s="130"/>
    </row>
    <row r="361">
      <c r="B361" s="130"/>
    </row>
    <row r="362">
      <c r="B362" s="130"/>
    </row>
    <row r="363">
      <c r="B363" s="130"/>
    </row>
    <row r="364">
      <c r="B364" s="130"/>
    </row>
    <row r="365">
      <c r="B365" s="130"/>
    </row>
    <row r="366">
      <c r="B366" s="130"/>
    </row>
    <row r="367">
      <c r="B367" s="130"/>
    </row>
    <row r="368">
      <c r="B368" s="130"/>
    </row>
    <row r="369">
      <c r="B369" s="130"/>
    </row>
    <row r="370">
      <c r="B370" s="130"/>
    </row>
    <row r="371">
      <c r="B371" s="130"/>
    </row>
    <row r="372">
      <c r="B372" s="130"/>
    </row>
    <row r="373">
      <c r="B373" s="130"/>
    </row>
    <row r="374">
      <c r="B374" s="130"/>
    </row>
    <row r="375">
      <c r="B375" s="130"/>
    </row>
    <row r="376">
      <c r="B376" s="130"/>
    </row>
    <row r="377">
      <c r="B377" s="130"/>
    </row>
    <row r="378">
      <c r="B378" s="130"/>
    </row>
    <row r="379">
      <c r="B379" s="130"/>
    </row>
    <row r="380">
      <c r="B380" s="130"/>
    </row>
    <row r="381">
      <c r="B381" s="130"/>
    </row>
    <row r="382">
      <c r="B382" s="130"/>
    </row>
    <row r="383">
      <c r="B383" s="130"/>
    </row>
    <row r="384">
      <c r="B384" s="130"/>
    </row>
    <row r="385">
      <c r="B385" s="130"/>
    </row>
    <row r="386">
      <c r="B386" s="130"/>
    </row>
    <row r="387">
      <c r="B387" s="130"/>
    </row>
    <row r="388">
      <c r="B388" s="130"/>
    </row>
    <row r="389">
      <c r="B389" s="130"/>
    </row>
    <row r="390">
      <c r="B390" s="130"/>
    </row>
    <row r="391">
      <c r="B391" s="130"/>
    </row>
    <row r="392">
      <c r="B392" s="130"/>
    </row>
    <row r="393">
      <c r="B393" s="130"/>
    </row>
    <row r="394">
      <c r="B394" s="130"/>
    </row>
    <row r="395">
      <c r="B395" s="130"/>
    </row>
    <row r="396">
      <c r="B396" s="130"/>
    </row>
    <row r="397">
      <c r="B397" s="130"/>
    </row>
    <row r="398">
      <c r="B398" s="130"/>
    </row>
    <row r="399">
      <c r="B399" s="130"/>
    </row>
    <row r="400">
      <c r="B400" s="130"/>
    </row>
    <row r="401">
      <c r="B401" s="130"/>
    </row>
    <row r="402">
      <c r="B402" s="130"/>
    </row>
    <row r="403">
      <c r="B403" s="130"/>
    </row>
    <row r="404">
      <c r="B404" s="130"/>
    </row>
    <row r="405">
      <c r="B405" s="130"/>
    </row>
    <row r="406">
      <c r="B406" s="130"/>
    </row>
    <row r="407">
      <c r="B407" s="130"/>
    </row>
    <row r="408">
      <c r="B408" s="130"/>
    </row>
    <row r="409">
      <c r="B409" s="130"/>
    </row>
    <row r="410">
      <c r="B410" s="130"/>
    </row>
    <row r="411">
      <c r="B411" s="130"/>
    </row>
    <row r="412">
      <c r="B412" s="130"/>
    </row>
    <row r="413">
      <c r="B413" s="130"/>
    </row>
    <row r="414">
      <c r="B414" s="130"/>
    </row>
    <row r="415">
      <c r="B415" s="130"/>
    </row>
    <row r="416">
      <c r="B416" s="130"/>
    </row>
    <row r="417">
      <c r="B417" s="130"/>
    </row>
    <row r="418">
      <c r="B418" s="130"/>
    </row>
    <row r="419">
      <c r="B419" s="130"/>
    </row>
    <row r="420">
      <c r="B420" s="130"/>
    </row>
    <row r="421">
      <c r="B421" s="130"/>
    </row>
    <row r="422">
      <c r="B422" s="130"/>
    </row>
    <row r="423">
      <c r="B423" s="130"/>
    </row>
    <row r="424">
      <c r="B424" s="130"/>
    </row>
    <row r="425">
      <c r="B425" s="130"/>
    </row>
    <row r="426">
      <c r="B426" s="130"/>
    </row>
    <row r="427">
      <c r="B427" s="130"/>
    </row>
    <row r="428">
      <c r="B428" s="130"/>
    </row>
    <row r="429">
      <c r="B429" s="130"/>
    </row>
    <row r="430">
      <c r="B430" s="130"/>
    </row>
    <row r="431">
      <c r="B431" s="130"/>
    </row>
    <row r="432">
      <c r="B432" s="130"/>
    </row>
    <row r="433">
      <c r="B433" s="130"/>
    </row>
    <row r="434">
      <c r="B434" s="130"/>
    </row>
    <row r="435">
      <c r="B435" s="130"/>
    </row>
    <row r="436">
      <c r="B436" s="130"/>
    </row>
    <row r="437">
      <c r="B437" s="130"/>
    </row>
    <row r="438">
      <c r="B438" s="130"/>
    </row>
    <row r="439">
      <c r="B439" s="130"/>
    </row>
    <row r="440">
      <c r="B440" s="130"/>
    </row>
    <row r="441">
      <c r="B441" s="130"/>
    </row>
    <row r="442">
      <c r="B442" s="130"/>
    </row>
    <row r="443">
      <c r="B443" s="130"/>
    </row>
    <row r="444">
      <c r="B444" s="130"/>
    </row>
    <row r="445">
      <c r="B445" s="130"/>
    </row>
    <row r="446">
      <c r="B446" s="130"/>
    </row>
    <row r="447">
      <c r="B447" s="130"/>
    </row>
    <row r="448">
      <c r="B448" s="130"/>
    </row>
    <row r="449">
      <c r="B449" s="130"/>
    </row>
    <row r="450">
      <c r="B450" s="130"/>
    </row>
    <row r="451">
      <c r="B451" s="130"/>
    </row>
    <row r="452">
      <c r="B452" s="130"/>
    </row>
    <row r="453">
      <c r="B453" s="130"/>
    </row>
    <row r="454">
      <c r="B454" s="130"/>
    </row>
    <row r="455">
      <c r="B455" s="130"/>
    </row>
    <row r="456">
      <c r="B456" s="130"/>
    </row>
    <row r="457">
      <c r="B457" s="130"/>
    </row>
    <row r="458">
      <c r="B458" s="130"/>
    </row>
    <row r="459">
      <c r="B459" s="130"/>
    </row>
    <row r="460">
      <c r="B460" s="130"/>
    </row>
    <row r="461">
      <c r="B461" s="130"/>
    </row>
    <row r="462">
      <c r="B462" s="130"/>
    </row>
    <row r="463">
      <c r="B463" s="130"/>
    </row>
    <row r="464">
      <c r="B464" s="130"/>
    </row>
    <row r="465">
      <c r="B465" s="130"/>
    </row>
    <row r="466">
      <c r="B466" s="130"/>
    </row>
    <row r="467">
      <c r="B467" s="130"/>
    </row>
    <row r="468">
      <c r="B468" s="130"/>
    </row>
    <row r="469">
      <c r="B469" s="130"/>
    </row>
    <row r="470">
      <c r="B470" s="130"/>
    </row>
    <row r="471">
      <c r="B471" s="130"/>
    </row>
    <row r="472">
      <c r="B472" s="130"/>
    </row>
    <row r="473">
      <c r="B473" s="130"/>
    </row>
    <row r="474">
      <c r="B474" s="130"/>
    </row>
    <row r="475">
      <c r="B475" s="130"/>
    </row>
    <row r="476">
      <c r="B476" s="130"/>
    </row>
    <row r="477">
      <c r="B477" s="130"/>
    </row>
    <row r="478">
      <c r="B478" s="130"/>
    </row>
    <row r="479">
      <c r="B479" s="130"/>
    </row>
    <row r="480">
      <c r="B480" s="130"/>
    </row>
    <row r="481">
      <c r="B481" s="130"/>
    </row>
    <row r="482">
      <c r="B482" s="130"/>
    </row>
    <row r="483">
      <c r="B483" s="130"/>
    </row>
    <row r="484">
      <c r="B484" s="130"/>
    </row>
    <row r="485">
      <c r="B485" s="130"/>
    </row>
    <row r="486">
      <c r="B486" s="130"/>
    </row>
    <row r="487">
      <c r="B487" s="130"/>
    </row>
    <row r="488">
      <c r="B488" s="130"/>
    </row>
    <row r="489">
      <c r="B489" s="130"/>
    </row>
    <row r="490">
      <c r="B490" s="130"/>
    </row>
    <row r="491">
      <c r="B491" s="130"/>
    </row>
    <row r="492">
      <c r="B492" s="130"/>
    </row>
    <row r="493">
      <c r="B493" s="130"/>
    </row>
    <row r="494">
      <c r="B494" s="130"/>
    </row>
    <row r="495">
      <c r="B495" s="130"/>
    </row>
    <row r="496">
      <c r="B496" s="130"/>
    </row>
    <row r="497">
      <c r="B497" s="130"/>
    </row>
    <row r="498">
      <c r="B498" s="130"/>
    </row>
    <row r="499">
      <c r="B499" s="130"/>
    </row>
    <row r="500">
      <c r="B500" s="130"/>
    </row>
    <row r="501">
      <c r="B501" s="130"/>
    </row>
    <row r="502">
      <c r="B502" s="130"/>
    </row>
    <row r="503">
      <c r="B503" s="130"/>
    </row>
    <row r="504">
      <c r="B504" s="130"/>
    </row>
    <row r="505">
      <c r="B505" s="130"/>
    </row>
    <row r="506">
      <c r="B506" s="130"/>
    </row>
    <row r="507">
      <c r="B507" s="130"/>
    </row>
    <row r="508">
      <c r="B508" s="130"/>
    </row>
    <row r="509">
      <c r="B509" s="130"/>
    </row>
    <row r="510">
      <c r="B510" s="130"/>
    </row>
    <row r="511">
      <c r="B511" s="130"/>
    </row>
    <row r="512">
      <c r="B512" s="130"/>
    </row>
    <row r="513">
      <c r="B513" s="130"/>
    </row>
    <row r="514">
      <c r="B514" s="130"/>
    </row>
    <row r="515">
      <c r="B515" s="130"/>
    </row>
    <row r="516">
      <c r="B516" s="130"/>
    </row>
    <row r="517">
      <c r="B517" s="130"/>
    </row>
    <row r="518">
      <c r="B518" s="130"/>
    </row>
    <row r="519">
      <c r="B519" s="130"/>
    </row>
    <row r="520">
      <c r="B520" s="130"/>
    </row>
    <row r="521">
      <c r="B521" s="130"/>
    </row>
    <row r="522">
      <c r="B522" s="130"/>
    </row>
    <row r="523">
      <c r="B523" s="130"/>
    </row>
    <row r="524">
      <c r="B524" s="130"/>
    </row>
    <row r="525">
      <c r="B525" s="130"/>
    </row>
    <row r="526">
      <c r="B526" s="130"/>
    </row>
    <row r="527">
      <c r="B527" s="130"/>
    </row>
    <row r="528">
      <c r="B528" s="130"/>
    </row>
    <row r="529">
      <c r="B529" s="130"/>
    </row>
    <row r="530">
      <c r="B530" s="130"/>
    </row>
    <row r="531">
      <c r="B531" s="130"/>
    </row>
    <row r="532">
      <c r="B532" s="130"/>
    </row>
    <row r="533">
      <c r="B533" s="130"/>
    </row>
    <row r="534">
      <c r="B534" s="130"/>
    </row>
    <row r="535">
      <c r="B535" s="130"/>
    </row>
    <row r="536">
      <c r="B536" s="130"/>
    </row>
    <row r="537">
      <c r="B537" s="130"/>
    </row>
    <row r="538">
      <c r="B538" s="130"/>
    </row>
    <row r="539">
      <c r="B539" s="130"/>
    </row>
    <row r="540">
      <c r="B540" s="130"/>
    </row>
    <row r="541">
      <c r="B541" s="130"/>
    </row>
    <row r="542">
      <c r="B542" s="130"/>
    </row>
    <row r="543">
      <c r="B543" s="130"/>
    </row>
    <row r="544">
      <c r="B544" s="130"/>
    </row>
    <row r="545">
      <c r="B545" s="130"/>
    </row>
    <row r="546">
      <c r="B546" s="130"/>
    </row>
    <row r="547">
      <c r="B547" s="130"/>
    </row>
    <row r="548">
      <c r="B548" s="130"/>
    </row>
    <row r="549">
      <c r="B549" s="130"/>
    </row>
    <row r="550">
      <c r="B550" s="130"/>
    </row>
    <row r="551">
      <c r="B551" s="130"/>
    </row>
    <row r="552">
      <c r="B552" s="130"/>
    </row>
    <row r="553">
      <c r="B553" s="130"/>
    </row>
    <row r="554">
      <c r="B554" s="130"/>
    </row>
    <row r="555">
      <c r="B555" s="130"/>
    </row>
    <row r="556">
      <c r="B556" s="130"/>
    </row>
    <row r="557">
      <c r="B557" s="130"/>
    </row>
    <row r="558">
      <c r="B558" s="130"/>
    </row>
    <row r="559">
      <c r="B559" s="130"/>
    </row>
    <row r="560">
      <c r="B560" s="130"/>
    </row>
    <row r="561">
      <c r="B561" s="130"/>
    </row>
    <row r="562">
      <c r="B562" s="130"/>
    </row>
    <row r="563">
      <c r="B563" s="130"/>
    </row>
    <row r="564">
      <c r="B564" s="130"/>
    </row>
    <row r="565">
      <c r="B565" s="130"/>
    </row>
    <row r="566">
      <c r="B566" s="130"/>
    </row>
    <row r="567">
      <c r="B567" s="130"/>
    </row>
    <row r="568">
      <c r="B568" s="130"/>
    </row>
    <row r="569">
      <c r="B569" s="130"/>
    </row>
    <row r="570">
      <c r="B570" s="130"/>
    </row>
    <row r="571">
      <c r="B571" s="130"/>
    </row>
    <row r="572">
      <c r="B572" s="130"/>
    </row>
    <row r="573">
      <c r="B573" s="130"/>
    </row>
    <row r="574">
      <c r="B574" s="130"/>
    </row>
    <row r="575">
      <c r="B575" s="130"/>
    </row>
    <row r="576">
      <c r="B576" s="130"/>
    </row>
    <row r="577">
      <c r="B577" s="130"/>
    </row>
    <row r="578">
      <c r="B578" s="130"/>
    </row>
    <row r="579">
      <c r="B579" s="130"/>
    </row>
    <row r="580">
      <c r="B580" s="130"/>
    </row>
    <row r="581">
      <c r="B581" s="130"/>
    </row>
    <row r="582">
      <c r="B582" s="130"/>
    </row>
    <row r="583">
      <c r="B583" s="130"/>
    </row>
    <row r="584">
      <c r="B584" s="130"/>
    </row>
    <row r="585">
      <c r="B585" s="130"/>
    </row>
    <row r="586">
      <c r="B586" s="130"/>
    </row>
    <row r="587">
      <c r="B587" s="130"/>
    </row>
    <row r="588">
      <c r="B588" s="130"/>
    </row>
    <row r="589">
      <c r="B589" s="130"/>
    </row>
    <row r="590">
      <c r="B590" s="130"/>
    </row>
    <row r="591">
      <c r="B591" s="130"/>
    </row>
    <row r="592">
      <c r="B592" s="130"/>
    </row>
    <row r="593">
      <c r="B593" s="130"/>
    </row>
    <row r="594">
      <c r="B594" s="130"/>
    </row>
    <row r="595">
      <c r="B595" s="130"/>
    </row>
    <row r="596">
      <c r="B596" s="130"/>
    </row>
    <row r="597">
      <c r="B597" s="130"/>
    </row>
    <row r="598">
      <c r="B598" s="130"/>
    </row>
    <row r="599">
      <c r="B599" s="130"/>
    </row>
    <row r="600">
      <c r="B600" s="130"/>
    </row>
    <row r="601">
      <c r="B601" s="130"/>
    </row>
    <row r="602">
      <c r="B602" s="130"/>
    </row>
    <row r="603">
      <c r="B603" s="130"/>
    </row>
    <row r="604">
      <c r="B604" s="130"/>
    </row>
    <row r="605">
      <c r="B605" s="130"/>
    </row>
    <row r="606">
      <c r="B606" s="130"/>
    </row>
    <row r="607">
      <c r="B607" s="130"/>
    </row>
    <row r="608">
      <c r="B608" s="130"/>
    </row>
    <row r="609">
      <c r="B609" s="130"/>
    </row>
    <row r="610">
      <c r="B610" s="130"/>
    </row>
    <row r="611">
      <c r="B611" s="130"/>
    </row>
    <row r="612">
      <c r="B612" s="130"/>
    </row>
    <row r="613">
      <c r="B613" s="130"/>
    </row>
    <row r="614">
      <c r="B614" s="130"/>
    </row>
    <row r="615">
      <c r="B615" s="130"/>
    </row>
    <row r="616">
      <c r="B616" s="130"/>
    </row>
    <row r="617">
      <c r="B617" s="130"/>
    </row>
    <row r="618">
      <c r="B618" s="130"/>
    </row>
    <row r="619">
      <c r="B619" s="130"/>
    </row>
    <row r="620">
      <c r="B620" s="130"/>
    </row>
    <row r="621">
      <c r="B621" s="130"/>
    </row>
    <row r="622">
      <c r="B622" s="130"/>
    </row>
    <row r="623">
      <c r="B623" s="130"/>
    </row>
    <row r="624">
      <c r="B624" s="130"/>
    </row>
    <row r="625">
      <c r="B625" s="130"/>
    </row>
    <row r="626">
      <c r="B626" s="130"/>
    </row>
    <row r="627">
      <c r="B627" s="130"/>
    </row>
    <row r="628">
      <c r="B628" s="130"/>
    </row>
    <row r="629">
      <c r="B629" s="130"/>
    </row>
    <row r="630">
      <c r="B630" s="130"/>
    </row>
    <row r="631">
      <c r="B631" s="130"/>
    </row>
    <row r="632">
      <c r="B632" s="130"/>
    </row>
    <row r="633">
      <c r="B633" s="130"/>
    </row>
    <row r="634">
      <c r="B634" s="130"/>
    </row>
    <row r="635">
      <c r="B635" s="130"/>
    </row>
    <row r="636">
      <c r="B636" s="130"/>
    </row>
    <row r="637">
      <c r="B637" s="130"/>
    </row>
    <row r="638">
      <c r="B638" s="130"/>
    </row>
    <row r="639">
      <c r="B639" s="130"/>
    </row>
    <row r="640">
      <c r="B640" s="130"/>
    </row>
    <row r="641">
      <c r="B641" s="130"/>
    </row>
    <row r="642">
      <c r="B642" s="130"/>
    </row>
    <row r="643">
      <c r="B643" s="130"/>
    </row>
    <row r="644">
      <c r="B644" s="130"/>
    </row>
    <row r="645">
      <c r="B645" s="130"/>
    </row>
    <row r="646">
      <c r="B646" s="130"/>
    </row>
    <row r="647">
      <c r="B647" s="130"/>
    </row>
    <row r="648">
      <c r="B648" s="130"/>
    </row>
    <row r="649">
      <c r="B649" s="130"/>
    </row>
    <row r="650">
      <c r="B650" s="130"/>
    </row>
    <row r="651">
      <c r="B651" s="130"/>
    </row>
    <row r="652">
      <c r="B652" s="130"/>
    </row>
    <row r="653">
      <c r="B653" s="130"/>
    </row>
    <row r="654">
      <c r="B654" s="130"/>
    </row>
    <row r="655">
      <c r="B655" s="130"/>
    </row>
    <row r="656">
      <c r="B656" s="130"/>
    </row>
    <row r="657">
      <c r="B657" s="130"/>
    </row>
    <row r="658">
      <c r="B658" s="130"/>
    </row>
    <row r="659">
      <c r="B659" s="130"/>
    </row>
    <row r="660">
      <c r="B660" s="130"/>
    </row>
    <row r="661">
      <c r="B661" s="130"/>
    </row>
    <row r="662">
      <c r="B662" s="130"/>
    </row>
    <row r="663">
      <c r="B663" s="130"/>
    </row>
    <row r="664">
      <c r="B664" s="130"/>
    </row>
    <row r="665">
      <c r="B665" s="130"/>
    </row>
    <row r="666">
      <c r="B666" s="130"/>
    </row>
    <row r="667">
      <c r="B667" s="130"/>
    </row>
    <row r="668">
      <c r="B668" s="130"/>
    </row>
    <row r="669">
      <c r="B669" s="130"/>
    </row>
    <row r="670">
      <c r="B670" s="130"/>
    </row>
    <row r="671">
      <c r="B671" s="130"/>
    </row>
    <row r="672">
      <c r="B672" s="130"/>
    </row>
    <row r="673">
      <c r="B673" s="130"/>
    </row>
    <row r="674">
      <c r="B674" s="130"/>
    </row>
    <row r="675">
      <c r="B675" s="130"/>
    </row>
    <row r="676">
      <c r="B676" s="130"/>
    </row>
    <row r="677">
      <c r="B677" s="130"/>
    </row>
    <row r="678">
      <c r="B678" s="130"/>
    </row>
    <row r="679">
      <c r="B679" s="130"/>
    </row>
    <row r="680">
      <c r="B680" s="130"/>
    </row>
    <row r="681">
      <c r="B681" s="130"/>
    </row>
    <row r="682">
      <c r="B682" s="130"/>
    </row>
    <row r="683">
      <c r="B683" s="130"/>
    </row>
    <row r="684">
      <c r="B684" s="130"/>
    </row>
    <row r="685">
      <c r="B685" s="130"/>
    </row>
    <row r="686">
      <c r="B686" s="130"/>
    </row>
    <row r="687">
      <c r="B687" s="130"/>
    </row>
    <row r="688">
      <c r="B688" s="130"/>
    </row>
    <row r="689">
      <c r="B689" s="130"/>
    </row>
    <row r="690">
      <c r="B690" s="130"/>
    </row>
    <row r="691">
      <c r="B691" s="130"/>
    </row>
    <row r="692">
      <c r="B692" s="130"/>
    </row>
    <row r="693">
      <c r="B693" s="130"/>
    </row>
    <row r="694">
      <c r="B694" s="130"/>
    </row>
    <row r="695">
      <c r="B695" s="130"/>
    </row>
    <row r="696">
      <c r="B696" s="130"/>
    </row>
    <row r="697">
      <c r="B697" s="130"/>
    </row>
    <row r="698">
      <c r="B698" s="130"/>
    </row>
    <row r="699">
      <c r="B699" s="130"/>
    </row>
    <row r="700">
      <c r="B700" s="130"/>
    </row>
    <row r="701">
      <c r="B701" s="130"/>
    </row>
    <row r="702">
      <c r="B702" s="130"/>
    </row>
    <row r="703">
      <c r="B703" s="130"/>
    </row>
    <row r="704">
      <c r="B704" s="130"/>
    </row>
    <row r="705">
      <c r="B705" s="130"/>
    </row>
    <row r="706">
      <c r="B706" s="130"/>
    </row>
    <row r="707">
      <c r="B707" s="130"/>
    </row>
    <row r="708">
      <c r="B708" s="130"/>
    </row>
    <row r="709">
      <c r="B709" s="130"/>
    </row>
    <row r="710">
      <c r="B710" s="130"/>
    </row>
    <row r="711">
      <c r="B711" s="130"/>
    </row>
    <row r="712">
      <c r="B712" s="130"/>
    </row>
    <row r="713">
      <c r="B713" s="130"/>
    </row>
    <row r="714">
      <c r="B714" s="130"/>
    </row>
    <row r="715">
      <c r="B715" s="130"/>
    </row>
    <row r="716">
      <c r="B716" s="130"/>
    </row>
    <row r="717">
      <c r="B717" s="130"/>
    </row>
    <row r="718">
      <c r="B718" s="130"/>
    </row>
    <row r="719">
      <c r="B719" s="130"/>
    </row>
    <row r="720">
      <c r="B720" s="130"/>
    </row>
    <row r="721">
      <c r="B721" s="130"/>
    </row>
    <row r="722">
      <c r="B722" s="130"/>
    </row>
    <row r="723">
      <c r="B723" s="130"/>
    </row>
    <row r="724">
      <c r="B724" s="130"/>
    </row>
    <row r="725">
      <c r="B725" s="130"/>
    </row>
    <row r="726">
      <c r="B726" s="130"/>
    </row>
    <row r="727">
      <c r="B727" s="130"/>
    </row>
    <row r="728">
      <c r="B728" s="130"/>
    </row>
    <row r="729">
      <c r="B729" s="130"/>
    </row>
    <row r="730">
      <c r="B730" s="130"/>
    </row>
    <row r="731">
      <c r="B731" s="130"/>
    </row>
    <row r="732">
      <c r="B732" s="130"/>
    </row>
    <row r="733">
      <c r="B733" s="130"/>
    </row>
    <row r="734">
      <c r="B734" s="130"/>
    </row>
    <row r="735">
      <c r="B735" s="130"/>
    </row>
    <row r="736">
      <c r="B736" s="130"/>
    </row>
    <row r="737">
      <c r="B737" s="130"/>
    </row>
    <row r="738">
      <c r="B738" s="130"/>
    </row>
    <row r="739">
      <c r="B739" s="130"/>
    </row>
    <row r="740">
      <c r="B740" s="130"/>
    </row>
    <row r="741">
      <c r="B741" s="130"/>
    </row>
    <row r="742">
      <c r="B742" s="130"/>
    </row>
    <row r="743">
      <c r="B743" s="130"/>
    </row>
    <row r="744">
      <c r="B744" s="130"/>
    </row>
    <row r="745">
      <c r="B745" s="130"/>
    </row>
    <row r="746">
      <c r="B746" s="130"/>
    </row>
    <row r="747">
      <c r="B747" s="130"/>
    </row>
    <row r="748">
      <c r="B748" s="130"/>
    </row>
    <row r="749">
      <c r="B749" s="130"/>
    </row>
    <row r="750">
      <c r="B750" s="130"/>
    </row>
    <row r="751">
      <c r="B751" s="130"/>
    </row>
    <row r="752">
      <c r="B752" s="130"/>
    </row>
    <row r="753">
      <c r="B753" s="130"/>
    </row>
    <row r="754">
      <c r="B754" s="130"/>
    </row>
    <row r="755">
      <c r="B755" s="130"/>
    </row>
    <row r="756">
      <c r="B756" s="130"/>
    </row>
    <row r="757">
      <c r="B757" s="130"/>
    </row>
    <row r="758">
      <c r="B758" s="130"/>
    </row>
    <row r="759">
      <c r="B759" s="130"/>
    </row>
    <row r="760">
      <c r="B760" s="130"/>
    </row>
    <row r="761">
      <c r="B761" s="130"/>
    </row>
    <row r="762">
      <c r="B762" s="130"/>
    </row>
    <row r="763">
      <c r="B763" s="130"/>
    </row>
    <row r="764">
      <c r="B764" s="130"/>
    </row>
    <row r="765">
      <c r="B765" s="130"/>
    </row>
    <row r="766">
      <c r="B766" s="130"/>
    </row>
    <row r="767">
      <c r="B767" s="130"/>
    </row>
    <row r="768">
      <c r="B768" s="130"/>
    </row>
    <row r="769">
      <c r="B769" s="130"/>
    </row>
    <row r="770">
      <c r="B770" s="130"/>
    </row>
    <row r="771">
      <c r="B771" s="130"/>
    </row>
    <row r="772">
      <c r="B772" s="130"/>
    </row>
    <row r="773">
      <c r="B773" s="130"/>
    </row>
    <row r="774">
      <c r="B774" s="130"/>
    </row>
    <row r="775">
      <c r="B775" s="130"/>
    </row>
    <row r="776">
      <c r="B776" s="130"/>
    </row>
    <row r="777">
      <c r="B777" s="130"/>
    </row>
    <row r="778">
      <c r="B778" s="130"/>
    </row>
    <row r="779">
      <c r="B779" s="130"/>
    </row>
    <row r="780">
      <c r="B780" s="130"/>
    </row>
    <row r="781">
      <c r="B781" s="130"/>
    </row>
    <row r="782">
      <c r="B782" s="130"/>
    </row>
    <row r="783">
      <c r="B783" s="130"/>
    </row>
    <row r="784">
      <c r="B784" s="130"/>
    </row>
    <row r="785">
      <c r="B785" s="130"/>
    </row>
    <row r="786">
      <c r="B786" s="130"/>
    </row>
    <row r="787">
      <c r="B787" s="130"/>
    </row>
    <row r="788">
      <c r="B788" s="130"/>
    </row>
    <row r="789">
      <c r="B789" s="130"/>
    </row>
    <row r="790">
      <c r="B790" s="130"/>
    </row>
    <row r="791">
      <c r="B791" s="130"/>
    </row>
    <row r="792">
      <c r="B792" s="130"/>
    </row>
    <row r="793">
      <c r="B793" s="130"/>
    </row>
    <row r="794">
      <c r="B794" s="130"/>
    </row>
    <row r="795">
      <c r="B795" s="130"/>
    </row>
    <row r="796">
      <c r="B796" s="130"/>
    </row>
    <row r="797">
      <c r="B797" s="130"/>
    </row>
    <row r="798">
      <c r="B798" s="130"/>
    </row>
    <row r="799">
      <c r="B799" s="130"/>
    </row>
    <row r="800">
      <c r="B800" s="130"/>
    </row>
    <row r="801">
      <c r="B801" s="130"/>
    </row>
    <row r="802">
      <c r="B802" s="130"/>
    </row>
    <row r="803">
      <c r="B803" s="130"/>
    </row>
    <row r="804">
      <c r="B804" s="130"/>
    </row>
    <row r="805">
      <c r="B805" s="130"/>
    </row>
    <row r="806">
      <c r="B806" s="130"/>
    </row>
    <row r="807">
      <c r="B807" s="130"/>
    </row>
    <row r="808">
      <c r="B808" s="130"/>
    </row>
    <row r="809">
      <c r="B809" s="130"/>
    </row>
    <row r="810">
      <c r="B810" s="130"/>
    </row>
    <row r="811">
      <c r="B811" s="130"/>
    </row>
    <row r="812">
      <c r="B812" s="130"/>
    </row>
    <row r="813">
      <c r="B813" s="130"/>
    </row>
    <row r="814">
      <c r="B814" s="130"/>
    </row>
    <row r="815">
      <c r="B815" s="130"/>
    </row>
    <row r="816">
      <c r="B816" s="130"/>
    </row>
    <row r="817">
      <c r="B817" s="130"/>
    </row>
    <row r="818">
      <c r="B818" s="130"/>
    </row>
    <row r="819">
      <c r="B819" s="130"/>
    </row>
    <row r="820">
      <c r="B820" s="130"/>
    </row>
    <row r="821">
      <c r="B821" s="130"/>
    </row>
    <row r="822">
      <c r="B822" s="130"/>
    </row>
    <row r="823">
      <c r="B823" s="130"/>
    </row>
    <row r="824">
      <c r="B824" s="130"/>
    </row>
    <row r="825">
      <c r="B825" s="130"/>
    </row>
    <row r="826">
      <c r="B826" s="130"/>
    </row>
    <row r="827">
      <c r="B827" s="130"/>
    </row>
    <row r="828">
      <c r="B828" s="130"/>
    </row>
    <row r="829">
      <c r="B829" s="130"/>
    </row>
    <row r="830">
      <c r="B830" s="130"/>
    </row>
    <row r="831">
      <c r="B831" s="130"/>
    </row>
    <row r="832">
      <c r="B832" s="130"/>
    </row>
    <row r="833">
      <c r="B833" s="130"/>
    </row>
    <row r="834">
      <c r="B834" s="130"/>
    </row>
    <row r="835">
      <c r="B835" s="130"/>
    </row>
    <row r="836">
      <c r="B836" s="130"/>
    </row>
    <row r="837">
      <c r="B837" s="130"/>
    </row>
    <row r="838">
      <c r="B838" s="130"/>
    </row>
    <row r="839">
      <c r="B839" s="130"/>
    </row>
    <row r="840">
      <c r="B840" s="130"/>
    </row>
    <row r="841">
      <c r="B841" s="130"/>
    </row>
    <row r="842">
      <c r="B842" s="130"/>
    </row>
    <row r="843">
      <c r="B843" s="130"/>
    </row>
    <row r="844">
      <c r="B844" s="130"/>
    </row>
    <row r="845">
      <c r="B845" s="130"/>
    </row>
    <row r="846">
      <c r="B846" s="130"/>
    </row>
    <row r="847">
      <c r="B847" s="130"/>
    </row>
    <row r="848">
      <c r="B848" s="130"/>
    </row>
    <row r="849">
      <c r="B849" s="130"/>
    </row>
    <row r="850">
      <c r="B850" s="130"/>
    </row>
    <row r="851">
      <c r="B851" s="130"/>
    </row>
    <row r="852">
      <c r="B852" s="130"/>
    </row>
    <row r="853">
      <c r="B853" s="130"/>
    </row>
    <row r="854">
      <c r="B854" s="130"/>
    </row>
    <row r="855">
      <c r="B855" s="130"/>
    </row>
    <row r="856">
      <c r="B856" s="130"/>
    </row>
    <row r="857">
      <c r="B857" s="130"/>
    </row>
    <row r="858">
      <c r="B858" s="130"/>
    </row>
    <row r="859">
      <c r="B859" s="130"/>
    </row>
    <row r="860">
      <c r="B860" s="130"/>
    </row>
    <row r="861">
      <c r="B861" s="130"/>
    </row>
    <row r="862">
      <c r="B862" s="130"/>
    </row>
    <row r="863">
      <c r="B863" s="130"/>
    </row>
    <row r="864">
      <c r="B864" s="130"/>
    </row>
    <row r="865">
      <c r="B865" s="130"/>
    </row>
    <row r="866">
      <c r="B866" s="130"/>
    </row>
    <row r="867">
      <c r="B867" s="130"/>
    </row>
    <row r="868">
      <c r="B868" s="130"/>
    </row>
    <row r="869">
      <c r="B869" s="130"/>
    </row>
    <row r="870">
      <c r="B870" s="130"/>
    </row>
    <row r="871">
      <c r="B871" s="130"/>
    </row>
    <row r="872">
      <c r="B872" s="130"/>
    </row>
    <row r="873">
      <c r="B873" s="130"/>
    </row>
    <row r="874">
      <c r="B874" s="130"/>
    </row>
    <row r="875">
      <c r="B875" s="130"/>
    </row>
    <row r="876">
      <c r="B876" s="130"/>
    </row>
    <row r="877">
      <c r="B877" s="130"/>
    </row>
    <row r="878">
      <c r="B878" s="130"/>
    </row>
    <row r="879">
      <c r="B879" s="130"/>
    </row>
    <row r="880">
      <c r="B880" s="130"/>
    </row>
    <row r="881">
      <c r="B881" s="130"/>
    </row>
    <row r="882">
      <c r="B882" s="130"/>
    </row>
    <row r="883">
      <c r="B883" s="130"/>
    </row>
    <row r="884">
      <c r="B884" s="130"/>
    </row>
    <row r="885">
      <c r="B885" s="130"/>
    </row>
    <row r="886">
      <c r="B886" s="130"/>
    </row>
    <row r="887">
      <c r="B887" s="130"/>
    </row>
    <row r="888">
      <c r="B888" s="130"/>
    </row>
    <row r="889">
      <c r="B889" s="130"/>
    </row>
    <row r="890">
      <c r="B890" s="130"/>
    </row>
    <row r="891">
      <c r="B891" s="130"/>
    </row>
    <row r="892">
      <c r="B892" s="130"/>
    </row>
    <row r="893">
      <c r="B893" s="130"/>
    </row>
    <row r="894">
      <c r="B894" s="130"/>
    </row>
    <row r="895">
      <c r="B895" s="130"/>
    </row>
    <row r="896">
      <c r="B896" s="130"/>
    </row>
    <row r="897">
      <c r="B897" s="130"/>
    </row>
    <row r="898">
      <c r="B898" s="130"/>
    </row>
    <row r="899">
      <c r="B899" s="130"/>
    </row>
    <row r="900">
      <c r="B900" s="130"/>
    </row>
    <row r="901">
      <c r="B901" s="130"/>
    </row>
    <row r="902">
      <c r="B902" s="130"/>
    </row>
    <row r="903">
      <c r="B903" s="130"/>
    </row>
    <row r="904">
      <c r="B904" s="130"/>
    </row>
    <row r="905">
      <c r="B905" s="130"/>
    </row>
    <row r="906">
      <c r="B906" s="130"/>
    </row>
    <row r="907">
      <c r="B907" s="130"/>
    </row>
    <row r="908">
      <c r="B908" s="130"/>
    </row>
    <row r="909">
      <c r="B909" s="130"/>
    </row>
    <row r="910">
      <c r="B910" s="130"/>
    </row>
    <row r="911">
      <c r="B911" s="130"/>
    </row>
    <row r="912">
      <c r="B912" s="130"/>
    </row>
    <row r="913">
      <c r="B913" s="130"/>
    </row>
    <row r="914">
      <c r="B914" s="130"/>
    </row>
    <row r="915">
      <c r="B915" s="130"/>
    </row>
    <row r="916">
      <c r="B916" s="130"/>
    </row>
    <row r="917">
      <c r="B917" s="130"/>
    </row>
    <row r="918">
      <c r="B918" s="130"/>
    </row>
    <row r="919">
      <c r="B919" s="130"/>
    </row>
    <row r="920">
      <c r="B920" s="130"/>
    </row>
    <row r="921">
      <c r="B921" s="130"/>
    </row>
    <row r="922">
      <c r="B922" s="130"/>
    </row>
    <row r="923">
      <c r="B923" s="130"/>
    </row>
    <row r="924">
      <c r="B924" s="130"/>
    </row>
    <row r="925">
      <c r="B925" s="130"/>
    </row>
    <row r="926">
      <c r="B926" s="130"/>
    </row>
    <row r="927">
      <c r="B927" s="130"/>
    </row>
    <row r="928">
      <c r="B928" s="130"/>
    </row>
    <row r="929">
      <c r="B929" s="130"/>
    </row>
    <row r="930">
      <c r="B930" s="130"/>
    </row>
    <row r="931">
      <c r="B931" s="130"/>
    </row>
    <row r="932">
      <c r="B932" s="130"/>
    </row>
    <row r="933">
      <c r="B933" s="130"/>
    </row>
    <row r="934">
      <c r="B934" s="130"/>
    </row>
    <row r="935">
      <c r="B935" s="130"/>
    </row>
    <row r="936">
      <c r="B936" s="130"/>
    </row>
    <row r="937">
      <c r="B937" s="130"/>
    </row>
    <row r="938">
      <c r="B938" s="130"/>
    </row>
    <row r="939">
      <c r="B939" s="130"/>
    </row>
    <row r="940">
      <c r="B940" s="130"/>
    </row>
    <row r="941">
      <c r="B941" s="130"/>
    </row>
    <row r="942">
      <c r="B942" s="130"/>
    </row>
    <row r="943">
      <c r="B943" s="130"/>
    </row>
    <row r="944">
      <c r="B944" s="130"/>
    </row>
    <row r="945">
      <c r="B945" s="130"/>
    </row>
    <row r="946">
      <c r="B946" s="130"/>
    </row>
    <row r="947">
      <c r="B947" s="130"/>
    </row>
    <row r="948">
      <c r="B948" s="130"/>
    </row>
    <row r="949">
      <c r="B949" s="130"/>
    </row>
    <row r="950">
      <c r="B950" s="130"/>
    </row>
    <row r="951">
      <c r="B951" s="130"/>
    </row>
    <row r="952">
      <c r="B952" s="130"/>
    </row>
    <row r="953">
      <c r="B953" s="130"/>
    </row>
    <row r="954">
      <c r="B954" s="130"/>
    </row>
    <row r="955">
      <c r="B955" s="130"/>
    </row>
    <row r="956">
      <c r="B956" s="130"/>
    </row>
    <row r="957">
      <c r="B957" s="130"/>
    </row>
    <row r="958">
      <c r="B958" s="130"/>
    </row>
    <row r="959">
      <c r="B959" s="130"/>
    </row>
    <row r="960">
      <c r="B960" s="130"/>
    </row>
    <row r="961">
      <c r="B961" s="130"/>
    </row>
    <row r="962">
      <c r="B962" s="130"/>
    </row>
    <row r="963">
      <c r="B963" s="130"/>
    </row>
    <row r="964">
      <c r="B964" s="130"/>
    </row>
    <row r="965">
      <c r="B965" s="130"/>
    </row>
    <row r="966">
      <c r="B966" s="130"/>
    </row>
    <row r="967">
      <c r="B967" s="130"/>
    </row>
    <row r="968">
      <c r="B968" s="130"/>
    </row>
    <row r="969">
      <c r="B969" s="130"/>
    </row>
    <row r="970">
      <c r="B970" s="130"/>
    </row>
    <row r="971">
      <c r="B971" s="130"/>
    </row>
    <row r="972">
      <c r="B972" s="130"/>
    </row>
    <row r="973">
      <c r="B973" s="130"/>
    </row>
    <row r="974">
      <c r="B974" s="130"/>
    </row>
    <row r="975">
      <c r="B975" s="130"/>
    </row>
    <row r="976">
      <c r="B976" s="130"/>
    </row>
    <row r="977">
      <c r="B977" s="130"/>
    </row>
    <row r="978">
      <c r="B978" s="130"/>
    </row>
    <row r="979">
      <c r="B979" s="130"/>
    </row>
    <row r="980">
      <c r="B980" s="130"/>
    </row>
    <row r="981">
      <c r="B981" s="130"/>
    </row>
    <row r="982">
      <c r="B982" s="130"/>
    </row>
    <row r="983">
      <c r="B983" s="130"/>
    </row>
    <row r="984">
      <c r="B984" s="130"/>
    </row>
    <row r="985">
      <c r="B985" s="130"/>
    </row>
    <row r="986">
      <c r="B986" s="130"/>
    </row>
    <row r="987">
      <c r="B987" s="130"/>
    </row>
    <row r="988">
      <c r="B988" s="130"/>
    </row>
    <row r="989">
      <c r="B989" s="130"/>
    </row>
    <row r="990">
      <c r="B990" s="130"/>
    </row>
    <row r="991">
      <c r="B991" s="130"/>
    </row>
    <row r="992">
      <c r="B992" s="130"/>
    </row>
    <row r="993">
      <c r="B993" s="130"/>
    </row>
    <row r="994">
      <c r="B994" s="130"/>
    </row>
    <row r="995">
      <c r="B995" s="130"/>
    </row>
    <row r="996">
      <c r="B996" s="130"/>
    </row>
    <row r="997">
      <c r="B997" s="130"/>
    </row>
    <row r="998">
      <c r="B998" s="130"/>
    </row>
    <row r="999">
      <c r="B999" s="130"/>
    </row>
    <row r="1000">
      <c r="B1000" s="130"/>
    </row>
  </sheetData>
  <conditionalFormatting sqref="C1:C1000">
    <cfRule type="containsText" dxfId="0" priority="1" operator="containsText" text="Nothing">
      <formula>NOT(ISERROR(SEARCH(("Nothing"),(C1))))</formula>
    </cfRule>
  </conditionalFormatting>
  <hyperlinks>
    <hyperlink display="Grand Total" location="'GRAND TOTALS'!A1" ref="J1"/>
  </hyperlinks>
  <drawing r:id="rId2"/>
  <legacyDrawing r:id="rId3"/>
</worksheet>
</file>