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23ris\Desktop\"/>
    </mc:Choice>
  </mc:AlternateContent>
  <xr:revisionPtr revIDLastSave="0" documentId="13_ncr:1_{E4FA8FA6-8831-4EE8-9660-BA0EF15EDCC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Main" sheetId="1" r:id="rId1"/>
    <sheet name="UI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K21" i="1"/>
  <c r="I21" i="1"/>
  <c r="H21" i="1"/>
  <c r="G21" i="1"/>
  <c r="F21" i="1"/>
  <c r="K20" i="1"/>
  <c r="I20" i="1"/>
  <c r="J20" i="1" s="1"/>
  <c r="H20" i="1"/>
  <c r="G20" i="1"/>
  <c r="F20" i="1"/>
  <c r="M19" i="1"/>
  <c r="N19" i="1" s="1"/>
  <c r="K19" i="1"/>
  <c r="I19" i="1"/>
  <c r="H19" i="1"/>
  <c r="G19" i="1"/>
  <c r="F19" i="1"/>
  <c r="K18" i="1"/>
  <c r="I18" i="1"/>
  <c r="J18" i="1" s="1"/>
  <c r="H18" i="1"/>
  <c r="G18" i="1"/>
  <c r="F18" i="1"/>
  <c r="M17" i="1"/>
  <c r="N17" i="1" s="1"/>
  <c r="K17" i="1"/>
  <c r="I17" i="1"/>
  <c r="H17" i="1"/>
  <c r="G17" i="1"/>
  <c r="F17" i="1"/>
  <c r="K16" i="1"/>
  <c r="I16" i="1"/>
  <c r="J16" i="1" s="1"/>
  <c r="H16" i="1"/>
  <c r="G16" i="1"/>
  <c r="F16" i="1"/>
  <c r="M15" i="1"/>
  <c r="N15" i="1" s="1"/>
  <c r="K15" i="1"/>
  <c r="I15" i="1"/>
  <c r="H15" i="1"/>
  <c r="G15" i="1"/>
  <c r="F15" i="1"/>
  <c r="K14" i="1"/>
  <c r="I14" i="1"/>
  <c r="J14" i="1" s="1"/>
  <c r="H14" i="1"/>
  <c r="G14" i="1"/>
  <c r="F14" i="1"/>
  <c r="M13" i="1"/>
  <c r="N13" i="1" s="1"/>
  <c r="K13" i="1"/>
  <c r="I13" i="1"/>
  <c r="H13" i="1"/>
  <c r="G13" i="1"/>
  <c r="F13" i="1"/>
  <c r="K12" i="1"/>
  <c r="I12" i="1"/>
  <c r="J12" i="1" s="1"/>
  <c r="H12" i="1"/>
  <c r="G12" i="1"/>
  <c r="F12" i="1"/>
  <c r="M11" i="1"/>
  <c r="N11" i="1" s="1"/>
  <c r="K11" i="1"/>
  <c r="I11" i="1"/>
  <c r="H11" i="1"/>
  <c r="G11" i="1"/>
  <c r="F11" i="1"/>
  <c r="K10" i="1"/>
  <c r="I10" i="1"/>
  <c r="J10" i="1" s="1"/>
  <c r="H10" i="1"/>
  <c r="G10" i="1"/>
  <c r="F10" i="1"/>
  <c r="M9" i="1"/>
  <c r="N9" i="1" s="1"/>
  <c r="K9" i="1"/>
  <c r="I9" i="1"/>
  <c r="H9" i="1"/>
  <c r="G9" i="1"/>
  <c r="F9" i="1"/>
  <c r="K8" i="1"/>
  <c r="I8" i="1"/>
  <c r="J8" i="1" s="1"/>
  <c r="H8" i="1"/>
  <c r="G8" i="1"/>
  <c r="F8" i="1"/>
  <c r="K7" i="1"/>
  <c r="I7" i="1"/>
  <c r="J7" i="1" s="1"/>
  <c r="H7" i="1"/>
  <c r="G7" i="1"/>
  <c r="F7" i="1"/>
  <c r="T6" i="1"/>
  <c r="F28" i="2" s="1"/>
  <c r="K6" i="1"/>
  <c r="I6" i="1"/>
  <c r="J6" i="1" s="1"/>
  <c r="H6" i="1"/>
  <c r="G6" i="1"/>
  <c r="F6" i="1"/>
  <c r="N5" i="1"/>
  <c r="M5" i="1"/>
  <c r="K5" i="1"/>
  <c r="I5" i="1"/>
  <c r="H5" i="1"/>
  <c r="G5" i="1"/>
  <c r="F5" i="1"/>
  <c r="M4" i="1"/>
  <c r="N4" i="1" s="1"/>
  <c r="K4" i="1"/>
  <c r="I4" i="1"/>
  <c r="H4" i="1"/>
  <c r="G4" i="1"/>
  <c r="F4" i="1"/>
  <c r="N3" i="1"/>
  <c r="M3" i="1"/>
  <c r="K3" i="1"/>
  <c r="I3" i="1"/>
  <c r="H3" i="1"/>
  <c r="G3" i="1"/>
  <c r="F3" i="1"/>
  <c r="N2" i="1"/>
  <c r="M2" i="1"/>
  <c r="K2" i="1"/>
  <c r="I2" i="1"/>
  <c r="H2" i="1"/>
  <c r="G2" i="1"/>
  <c r="F2" i="1"/>
  <c r="J4" i="1" l="1"/>
  <c r="R6" i="1"/>
  <c r="L6" i="1" s="1"/>
  <c r="M6" i="1"/>
  <c r="N6" i="1" s="1"/>
  <c r="R8" i="1"/>
  <c r="L8" i="1" s="1"/>
  <c r="M8" i="1"/>
  <c r="N8" i="1" s="1"/>
  <c r="J9" i="1"/>
  <c r="R9" i="1" s="1"/>
  <c r="R10" i="1"/>
  <c r="O10" i="1" s="1"/>
  <c r="M10" i="1"/>
  <c r="N10" i="1" s="1"/>
  <c r="J11" i="1"/>
  <c r="R11" i="1" s="1"/>
  <c r="R12" i="1"/>
  <c r="L12" i="1" s="1"/>
  <c r="M12" i="1"/>
  <c r="N12" i="1" s="1"/>
  <c r="J13" i="1"/>
  <c r="R13" i="1" s="1"/>
  <c r="R14" i="1"/>
  <c r="L14" i="1" s="1"/>
  <c r="M14" i="1"/>
  <c r="N14" i="1" s="1"/>
  <c r="J15" i="1"/>
  <c r="R15" i="1" s="1"/>
  <c r="R16" i="1"/>
  <c r="L16" i="1" s="1"/>
  <c r="M16" i="1"/>
  <c r="N16" i="1" s="1"/>
  <c r="J17" i="1"/>
  <c r="R18" i="1"/>
  <c r="O18" i="1" s="1"/>
  <c r="M18" i="1"/>
  <c r="N18" i="1" s="1"/>
  <c r="J19" i="1"/>
  <c r="R19" i="1" s="1"/>
  <c r="R20" i="1"/>
  <c r="L20" i="1" s="1"/>
  <c r="M20" i="1"/>
  <c r="N20" i="1" s="1"/>
  <c r="J21" i="1"/>
  <c r="R21" i="1" s="1"/>
  <c r="J3" i="1"/>
  <c r="R3" i="1" s="1"/>
  <c r="J2" i="1"/>
  <c r="R2" i="1" s="1"/>
  <c r="O2" i="1" s="1"/>
  <c r="P2" i="1" s="1"/>
  <c r="J5" i="1"/>
  <c r="R5" i="1" s="1"/>
  <c r="R7" i="1"/>
  <c r="L7" i="1" s="1"/>
  <c r="L10" i="1"/>
  <c r="O12" i="1"/>
  <c r="O14" i="1"/>
  <c r="R4" i="1"/>
  <c r="R17" i="1"/>
  <c r="M7" i="1"/>
  <c r="N7" i="1" s="1"/>
  <c r="M21" i="1"/>
  <c r="N21" i="1" s="1"/>
  <c r="Q18" i="1" l="1"/>
  <c r="C11" i="2" s="1"/>
  <c r="P18" i="1"/>
  <c r="Q10" i="1"/>
  <c r="P10" i="1"/>
  <c r="L2" i="1"/>
  <c r="Q12" i="1"/>
  <c r="P12" i="1"/>
  <c r="Q14" i="1"/>
  <c r="C4" i="2" s="1"/>
  <c r="P14" i="1"/>
  <c r="O8" i="1"/>
  <c r="L18" i="1"/>
  <c r="O20" i="1"/>
  <c r="O16" i="1"/>
  <c r="T3" i="1"/>
  <c r="F24" i="2" s="1"/>
  <c r="O6" i="1"/>
  <c r="O3" i="1"/>
  <c r="L3" i="1"/>
  <c r="L5" i="1"/>
  <c r="O5" i="1"/>
  <c r="L11" i="1"/>
  <c r="O11" i="1"/>
  <c r="L4" i="1"/>
  <c r="O4" i="1"/>
  <c r="L17" i="1"/>
  <c r="O17" i="1"/>
  <c r="O9" i="1"/>
  <c r="L9" i="1"/>
  <c r="L19" i="1"/>
  <c r="O19" i="1"/>
  <c r="O7" i="1"/>
  <c r="L15" i="1"/>
  <c r="O15" i="1"/>
  <c r="O21" i="1"/>
  <c r="L21" i="1"/>
  <c r="O13" i="1"/>
  <c r="L13" i="1"/>
  <c r="Q2" i="1"/>
  <c r="C2" i="2" s="1"/>
  <c r="Q13" i="1" l="1"/>
  <c r="C16" i="2" s="1"/>
  <c r="P13" i="1"/>
  <c r="Q5" i="1"/>
  <c r="P5" i="1"/>
  <c r="C20" i="2"/>
  <c r="Q7" i="1"/>
  <c r="P7" i="1"/>
  <c r="Q9" i="1"/>
  <c r="P9" i="1"/>
  <c r="Q8" i="1"/>
  <c r="P8" i="1"/>
  <c r="C21" i="2"/>
  <c r="Q15" i="1"/>
  <c r="C15" i="2" s="1"/>
  <c r="P15" i="1"/>
  <c r="Q3" i="1"/>
  <c r="P3" i="1"/>
  <c r="Q20" i="1"/>
  <c r="C7" i="2" s="1"/>
  <c r="P20" i="1"/>
  <c r="Q4" i="1"/>
  <c r="P4" i="1"/>
  <c r="Q6" i="1"/>
  <c r="C12" i="2" s="1"/>
  <c r="P6" i="1"/>
  <c r="Q21" i="1"/>
  <c r="P21" i="1"/>
  <c r="Q19" i="1"/>
  <c r="C18" i="2" s="1"/>
  <c r="P19" i="1"/>
  <c r="Q17" i="1"/>
  <c r="P17" i="1"/>
  <c r="Q11" i="1"/>
  <c r="C8" i="2" s="1"/>
  <c r="P11" i="1"/>
  <c r="Q16" i="1"/>
  <c r="P16" i="1"/>
  <c r="T4" i="1"/>
  <c r="F25" i="2" s="1"/>
  <c r="T5" i="1"/>
  <c r="F26" i="2" s="1"/>
  <c r="C5" i="2" l="1"/>
  <c r="C9" i="2"/>
  <c r="C19" i="2"/>
  <c r="C6" i="2"/>
  <c r="C10" i="2"/>
  <c r="C14" i="2"/>
  <c r="C13" i="2"/>
  <c r="C3" i="2"/>
  <c r="C17" i="2"/>
  <c r="T7" i="1"/>
  <c r="F27" i="2" s="1"/>
</calcChain>
</file>

<file path=xl/sharedStrings.xml><?xml version="1.0" encoding="utf-8"?>
<sst xmlns="http://schemas.openxmlformats.org/spreadsheetml/2006/main" count="73" uniqueCount="45">
  <si>
    <t>SR</t>
  </si>
  <si>
    <t>Stock Name</t>
  </si>
  <si>
    <t>Entry Date</t>
  </si>
  <si>
    <t>Exit Date</t>
  </si>
  <si>
    <t>Entry Price</t>
  </si>
  <si>
    <t>Days held</t>
  </si>
  <si>
    <t>CMP (Current Market Price)</t>
  </si>
  <si>
    <t>Initial SL (30%)</t>
  </si>
  <si>
    <t>TSL</t>
  </si>
  <si>
    <t xml:space="preserve">StopLoss </t>
  </si>
  <si>
    <t>Target (60%)</t>
  </si>
  <si>
    <t>Exit Price</t>
  </si>
  <si>
    <t>Quantity</t>
  </si>
  <si>
    <t>Invested Value</t>
  </si>
  <si>
    <t>PNL</t>
  </si>
  <si>
    <t>%Ret</t>
  </si>
  <si>
    <t>Remarks</t>
  </si>
  <si>
    <t>CADILAHC</t>
  </si>
  <si>
    <t>Starting Capital</t>
  </si>
  <si>
    <t>CIPLA</t>
  </si>
  <si>
    <t>Invested Capital</t>
  </si>
  <si>
    <t>DABUR</t>
  </si>
  <si>
    <t>Current Cash</t>
  </si>
  <si>
    <t>WIPRO</t>
  </si>
  <si>
    <t>NET PNL</t>
  </si>
  <si>
    <t>DIVISLAB</t>
  </si>
  <si>
    <t>Capital per Stock</t>
  </si>
  <si>
    <t>VEDL</t>
  </si>
  <si>
    <t>Net %Returns</t>
  </si>
  <si>
    <t>NMDC</t>
  </si>
  <si>
    <t>TATASTEEL</t>
  </si>
  <si>
    <t>JSWSTEEL</t>
  </si>
  <si>
    <t>ADANITRANS</t>
  </si>
  <si>
    <t>HINDALCO</t>
  </si>
  <si>
    <t>SBILIFE</t>
  </si>
  <si>
    <t>ADANIENT</t>
  </si>
  <si>
    <t>SUNPHARMA</t>
  </si>
  <si>
    <t>LUPIN</t>
  </si>
  <si>
    <t>MARICO</t>
  </si>
  <si>
    <t>ICICIPRULI</t>
  </si>
  <si>
    <t>MOTHERSUMI</t>
  </si>
  <si>
    <t>PIDILITIND</t>
  </si>
  <si>
    <t>UPL</t>
  </si>
  <si>
    <t xml:space="preserve"> </t>
  </si>
  <si>
    <t>Selling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</si>
</sst>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yyyy\-mm\-dd"/>
    <numFmt numFmtId="166" formatCode="0.0000%"/>
    <numFmt numFmtId="167" formatCode="dd\-mmm\-yy"/>
    <numFmt numFmtId="168" formatCode="dmmmyy"/>
  </numFmts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1" fillId="0" borderId="4" xfId="0" applyFont="1" applyBorder="1" applyAlignment="1">
      <alignment horizontal="center"/>
    </xf>
    <xf numFmtId="166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9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53125" defaultRowHeight="15.75" customHeight="1"/>
  <cols>
    <col min="1" max="1" width="3.26953125" bestFit="1" customWidth="1"/>
    <col min="2" max="2" width="12.7265625" bestFit="1" customWidth="1"/>
    <col min="3" max="3" width="10.08984375" bestFit="1" customWidth="1"/>
    <col min="4" max="4" width="8.54296875" bestFit="1" customWidth="1"/>
    <col min="5" max="5" width="10.36328125" bestFit="1" customWidth="1"/>
    <col min="6" max="6" width="9.26953125" bestFit="1" customWidth="1"/>
    <col min="7" max="7" width="24.81640625" bestFit="1" customWidth="1"/>
    <col min="8" max="8" width="13.6328125" bestFit="1" customWidth="1"/>
    <col min="9" max="9" width="7.81640625" bestFit="1" customWidth="1"/>
    <col min="10" max="10" width="9.54296875" bestFit="1" customWidth="1"/>
    <col min="11" max="11" width="11.81640625" bestFit="1" customWidth="1"/>
    <col min="12" max="12" width="9" bestFit="1" customWidth="1"/>
    <col min="13" max="13" width="8.1796875" bestFit="1" customWidth="1"/>
    <col min="14" max="14" width="13.453125" bestFit="1" customWidth="1"/>
    <col min="15" max="15" width="7.81640625" bestFit="1" customWidth="1"/>
    <col min="16" max="16" width="11.81640625" bestFit="1" customWidth="1"/>
    <col min="17" max="17" width="7.6328125" bestFit="1" customWidth="1"/>
    <col min="18" max="18" width="8.36328125" bestFit="1" customWidth="1"/>
    <col min="19" max="19" width="15.6328125" bestFit="1" customWidth="1"/>
    <col min="20" max="20" width="9" bestFit="1" customWidth="1"/>
  </cols>
  <sheetData>
    <row r="1" spans="1:37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44</v>
      </c>
      <c r="Q1" s="1" t="s">
        <v>15</v>
      </c>
      <c r="R1" s="1" t="s">
        <v>16</v>
      </c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15.75" customHeight="1">
      <c r="A2" s="7">
        <v>1</v>
      </c>
      <c r="B2" s="8" t="s">
        <v>17</v>
      </c>
      <c r="C2" s="9">
        <v>44302</v>
      </c>
      <c r="D2" s="10"/>
      <c r="E2" s="8">
        <v>528.65</v>
      </c>
      <c r="F2" s="10">
        <f t="shared" ref="F2:F21" ca="1" si="0">TODAY()-C2</f>
        <v>191</v>
      </c>
      <c r="G2" s="10">
        <f ca="1">IFERROR(__xludf.DUMMYFUNCTION("GOOGLEFINANCE(""NSE:"" &amp; B2)"),501)</f>
        <v>501</v>
      </c>
      <c r="H2" s="11">
        <f t="shared" ref="H2:H21" si="1">E2*0.7</f>
        <v>370.05499999999995</v>
      </c>
      <c r="I2" s="10">
        <f ca="1">IFERROR(__xludf.DUMMYFUNCTION("min(index(query(sort(GOOGLEFINANCE(""NSE:""&amp;B2,""low"",today()-100,100,""WEEKLY""),1,False),""select * limit 10"",1),,2))"),501)</f>
        <v>501</v>
      </c>
      <c r="J2" s="10">
        <f t="shared" ref="J2:J21" ca="1" si="2">MAX(H2,I2)</f>
        <v>501</v>
      </c>
      <c r="K2" s="10">
        <f t="shared" ref="K2:K21" si="3">ROUND(E2*1.6*20,0)/20</f>
        <v>845.85</v>
      </c>
      <c r="L2" s="7" t="str">
        <f ca="1">IF(R2="InTrade","NA",G2)</f>
        <v>NA</v>
      </c>
      <c r="M2" s="12">
        <f>ROUND($T$6/E2,0)</f>
        <v>9</v>
      </c>
      <c r="N2" s="10">
        <f t="shared" ref="N2:N21" si="4">M2*E2</f>
        <v>4757.8499999999995</v>
      </c>
      <c r="O2" s="10">
        <f ca="1">IF(R2="InTrade",(G2-E2)*M2,(L2-E2)*M2)</f>
        <v>-248.8499999999998</v>
      </c>
      <c r="P2" s="29">
        <f ca="1">N2+O2</f>
        <v>4509</v>
      </c>
      <c r="Q2" s="13">
        <f ca="1">O2/N2</f>
        <v>-5.2303036035183922E-2</v>
      </c>
      <c r="R2" s="14" t="str">
        <f t="shared" ref="R2:R21" ca="1" si="5">IF(G2&lt;J2,"SL Hit",IF(G2&gt;K2,"TGT Hit","InTrade"))</f>
        <v>InTrade</v>
      </c>
      <c r="S2" s="15" t="s">
        <v>18</v>
      </c>
      <c r="T2" s="16">
        <v>100000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15.75" customHeight="1">
      <c r="A3" s="7">
        <v>2</v>
      </c>
      <c r="B3" s="8" t="s">
        <v>19</v>
      </c>
      <c r="C3" s="9">
        <v>44302</v>
      </c>
      <c r="D3" s="10"/>
      <c r="E3" s="8">
        <v>935.55</v>
      </c>
      <c r="F3" s="10">
        <f t="shared" ca="1" si="0"/>
        <v>191</v>
      </c>
      <c r="G3" s="10">
        <f ca="1">IFERROR(__xludf.DUMMYFUNCTION("GOOGLEFINANCE(""NSE:"" &amp; B3)"),895.8)</f>
        <v>895.8</v>
      </c>
      <c r="H3" s="11">
        <f t="shared" si="1"/>
        <v>654.88499999999988</v>
      </c>
      <c r="I3" s="10">
        <f ca="1">IFERROR(__xludf.DUMMYFUNCTION("min(index(query(sort(GOOGLEFINANCE(""NSE:""&amp;B3,""low"",today()-100,100,""WEEKLY""),1,False),""select * limit 10"",1),,2))"),886.05)</f>
        <v>886.05</v>
      </c>
      <c r="J3" s="10">
        <f t="shared" ca="1" si="2"/>
        <v>886.05</v>
      </c>
      <c r="K3" s="10">
        <f t="shared" si="3"/>
        <v>1496.9</v>
      </c>
      <c r="L3" s="7" t="str">
        <f ca="1">IF(R3="InTrade","NA",G3)</f>
        <v>NA</v>
      </c>
      <c r="M3" s="12">
        <f>ROUND($T$6/E3,0)</f>
        <v>5</v>
      </c>
      <c r="N3" s="10">
        <f t="shared" si="4"/>
        <v>4677.75</v>
      </c>
      <c r="O3" s="10">
        <f ca="1">IF(R3="InTrade",(G3-E3)*M3,(L3-E3)*M3)</f>
        <v>-198.75</v>
      </c>
      <c r="P3" s="29">
        <f t="shared" ref="P3:P21" ca="1" si="6">N3+O3</f>
        <v>4479</v>
      </c>
      <c r="Q3" s="13">
        <f ca="1">O3/N3</f>
        <v>-4.2488375821709154E-2</v>
      </c>
      <c r="R3" s="14" t="str">
        <f t="shared" ca="1" si="5"/>
        <v>InTrade</v>
      </c>
      <c r="S3" s="15" t="s">
        <v>20</v>
      </c>
      <c r="T3" s="17">
        <f>SUM(N2:N999)</f>
        <v>98674.35</v>
      </c>
      <c r="U3" s="5"/>
      <c r="V3" s="5"/>
      <c r="W3" s="5"/>
      <c r="X3" s="5"/>
      <c r="Y3" s="5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>
      <c r="A4" s="7">
        <v>3</v>
      </c>
      <c r="B4" s="8" t="s">
        <v>21</v>
      </c>
      <c r="C4" s="9">
        <v>44302</v>
      </c>
      <c r="D4" s="10"/>
      <c r="E4" s="8">
        <v>575.85</v>
      </c>
      <c r="F4" s="10">
        <f t="shared" ca="1" si="0"/>
        <v>191</v>
      </c>
      <c r="G4" s="10">
        <f ca="1">IFERROR(__xludf.DUMMYFUNCTION("GOOGLEFINANCE(""NSE:"" &amp; B4)"),589)</f>
        <v>589</v>
      </c>
      <c r="H4" s="11">
        <f t="shared" si="1"/>
        <v>403.09499999999997</v>
      </c>
      <c r="I4" s="10">
        <f ca="1">IFERROR(__xludf.DUMMYFUNCTION("min(index(query(sort(GOOGLEFINANCE(""NSE:""&amp;B4,""low"",today()-100,100,""WEEKLY""),1,False),""select * limit 10"",1),,2))"),583)</f>
        <v>583</v>
      </c>
      <c r="J4" s="10">
        <f t="shared" ca="1" si="2"/>
        <v>583</v>
      </c>
      <c r="K4" s="10">
        <f t="shared" si="3"/>
        <v>921.35</v>
      </c>
      <c r="L4" s="7" t="str">
        <f ca="1">IF(R4="InTrade","NA",G4)</f>
        <v>NA</v>
      </c>
      <c r="M4" s="12">
        <f>ROUND($T$6/E4,0)</f>
        <v>9</v>
      </c>
      <c r="N4" s="10">
        <f t="shared" si="4"/>
        <v>5182.6500000000005</v>
      </c>
      <c r="O4" s="10">
        <f ca="1">IF(R4="InTrade",(G4-E4)*M4,(L4-E4)*M4)</f>
        <v>118.3499999999998</v>
      </c>
      <c r="P4" s="29">
        <f t="shared" ca="1" si="6"/>
        <v>5301</v>
      </c>
      <c r="Q4" s="13">
        <f ca="1">O4/N4</f>
        <v>2.2835807936094427E-2</v>
      </c>
      <c r="R4" s="14" t="str">
        <f t="shared" ca="1" si="5"/>
        <v>InTrade</v>
      </c>
      <c r="S4" s="15" t="s">
        <v>22</v>
      </c>
      <c r="T4" s="17">
        <f>T2-T3</f>
        <v>1325.6499999999942</v>
      </c>
      <c r="U4" s="5"/>
      <c r="V4" s="5"/>
      <c r="W4" s="5"/>
      <c r="X4" s="5"/>
      <c r="Y4" s="5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75" customHeight="1">
      <c r="A5" s="7">
        <v>4</v>
      </c>
      <c r="B5" s="8" t="s">
        <v>23</v>
      </c>
      <c r="C5" s="9">
        <v>44309</v>
      </c>
      <c r="D5" s="10"/>
      <c r="E5" s="8">
        <v>478</v>
      </c>
      <c r="F5" s="10">
        <f t="shared" ca="1" si="0"/>
        <v>184</v>
      </c>
      <c r="G5" s="10">
        <f ca="1">IFERROR(__xludf.DUMMYFUNCTION("GOOGLEFINANCE(""NSE:"" &amp; B5)"),683)</f>
        <v>683</v>
      </c>
      <c r="H5" s="11">
        <f t="shared" si="1"/>
        <v>334.59999999999997</v>
      </c>
      <c r="I5" s="10">
        <f ca="1">IFERROR(__xludf.DUMMYFUNCTION("min(index(query(sort(GOOGLEFINANCE(""NSE:""&amp;B5,""low"",today()-100,100,""WEEKLY""),1,False),""select * limit 10"",1),,2))"),610.5)</f>
        <v>610.5</v>
      </c>
      <c r="J5" s="10">
        <f t="shared" ca="1" si="2"/>
        <v>610.5</v>
      </c>
      <c r="K5" s="10">
        <f t="shared" si="3"/>
        <v>764.8</v>
      </c>
      <c r="L5" s="7" t="str">
        <f ca="1">IF(R5="InTrade","NA",G5)</f>
        <v>NA</v>
      </c>
      <c r="M5" s="12">
        <f>ROUND($T$6/E5,0)</f>
        <v>10</v>
      </c>
      <c r="N5" s="10">
        <f t="shared" si="4"/>
        <v>4780</v>
      </c>
      <c r="O5" s="10">
        <f ca="1">IF(R5="InTrade",(G5-E5)*M5,(L5-E5)*M5)</f>
        <v>2050</v>
      </c>
      <c r="P5" s="29">
        <f t="shared" ca="1" si="6"/>
        <v>6830</v>
      </c>
      <c r="Q5" s="13">
        <f ca="1">O5/N5</f>
        <v>0.42887029288702927</v>
      </c>
      <c r="R5" s="14" t="str">
        <f t="shared" ca="1" si="5"/>
        <v>InTrade</v>
      </c>
      <c r="S5" s="15" t="s">
        <v>24</v>
      </c>
      <c r="T5" s="17">
        <f ca="1">SUM(O2:O996)</f>
        <v>11193.150000000001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ht="14">
      <c r="A6" s="7">
        <v>5</v>
      </c>
      <c r="B6" s="7" t="s">
        <v>25</v>
      </c>
      <c r="C6" s="18">
        <v>44316</v>
      </c>
      <c r="D6" s="10"/>
      <c r="E6" s="7">
        <v>4061.85</v>
      </c>
      <c r="F6" s="10">
        <f t="shared" ca="1" si="0"/>
        <v>177</v>
      </c>
      <c r="G6" s="10">
        <f ca="1">IFERROR(__xludf.DUMMYFUNCTION("GOOGLEFINANCE(""NSE:"" &amp; B6)"),5058.2)</f>
        <v>5058.2</v>
      </c>
      <c r="H6" s="11">
        <f t="shared" si="1"/>
        <v>2843.2949999999996</v>
      </c>
      <c r="I6" s="10">
        <f ca="1">IFERROR(__xludf.DUMMYFUNCTION("min(index(query(sort(GOOGLEFINANCE(""NSE:""&amp;B6,""low"",today()-100,100,""WEEKLY""),1,False),""select * limit 10"",1),,2))"),4701)</f>
        <v>4701</v>
      </c>
      <c r="J6" s="10">
        <f t="shared" ca="1" si="2"/>
        <v>4701</v>
      </c>
      <c r="K6" s="10">
        <f t="shared" si="3"/>
        <v>6498.95</v>
      </c>
      <c r="L6" s="7" t="str">
        <f ca="1">IF(R6="InTrade","NA",G6)</f>
        <v>NA</v>
      </c>
      <c r="M6" s="12">
        <f>ROUND($T$6/E6,0)</f>
        <v>1</v>
      </c>
      <c r="N6" s="10">
        <f t="shared" si="4"/>
        <v>4061.85</v>
      </c>
      <c r="O6" s="10">
        <f ca="1">IF(R6="InTrade",(G6-E6)*M6,(L6-E6)*M6)</f>
        <v>996.34999999999991</v>
      </c>
      <c r="P6" s="29">
        <f t="shared" ca="1" si="6"/>
        <v>5058.2</v>
      </c>
      <c r="Q6" s="13">
        <f ca="1">O6/N6</f>
        <v>0.24529463175646563</v>
      </c>
      <c r="R6" s="14" t="str">
        <f t="shared" ca="1" si="5"/>
        <v>InTrade</v>
      </c>
      <c r="S6" s="19" t="s">
        <v>26</v>
      </c>
      <c r="T6" s="17">
        <f>T2/20</f>
        <v>5000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15.75" customHeight="1">
      <c r="A7" s="7">
        <v>6</v>
      </c>
      <c r="B7" s="8" t="s">
        <v>27</v>
      </c>
      <c r="C7" s="18">
        <v>44316</v>
      </c>
      <c r="D7" s="10"/>
      <c r="E7" s="7">
        <v>258.64999999999998</v>
      </c>
      <c r="F7" s="10">
        <f t="shared" ca="1" si="0"/>
        <v>177</v>
      </c>
      <c r="G7" s="10">
        <f ca="1">IFERROR(__xludf.DUMMYFUNCTION("GOOGLEFINANCE(""NSE:"" &amp; B7)"),324.1)</f>
        <v>324.10000000000002</v>
      </c>
      <c r="H7" s="11">
        <f t="shared" si="1"/>
        <v>181.05499999999998</v>
      </c>
      <c r="I7" s="10">
        <f ca="1">IFERROR(__xludf.DUMMYFUNCTION("min(index(query(sort(GOOGLEFINANCE(""NSE:""&amp;B7,""low"",today()-100,100,""WEEKLY""),1,False),""select * limit 10"",1),,2))"),261)</f>
        <v>261</v>
      </c>
      <c r="J7" s="10">
        <f t="shared" ca="1" si="2"/>
        <v>261</v>
      </c>
      <c r="K7" s="10">
        <f t="shared" si="3"/>
        <v>413.85</v>
      </c>
      <c r="L7" s="7" t="str">
        <f ca="1">IF(R7="InTrade","NA",G7)</f>
        <v>NA</v>
      </c>
      <c r="M7" s="12">
        <f>ROUND($T$6/E7,0)</f>
        <v>19</v>
      </c>
      <c r="N7" s="10">
        <f t="shared" si="4"/>
        <v>4914.3499999999995</v>
      </c>
      <c r="O7" s="10">
        <f ca="1">IF(R7="InTrade",(G7-E7)*M7,(L7-E7)*M7)</f>
        <v>1243.5500000000009</v>
      </c>
      <c r="P7" s="29">
        <f t="shared" ca="1" si="6"/>
        <v>6157.9000000000005</v>
      </c>
      <c r="Q7" s="13">
        <f ca="1">O7/N7</f>
        <v>0.25304465493910711</v>
      </c>
      <c r="R7" s="14" t="str">
        <f t="shared" ca="1" si="5"/>
        <v>InTrade</v>
      </c>
      <c r="S7" s="19" t="s">
        <v>28</v>
      </c>
      <c r="T7" s="20">
        <f ca="1">T5/T3</f>
        <v>0.11343525445062472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ht="14">
      <c r="A8" s="21">
        <v>7</v>
      </c>
      <c r="B8" s="21" t="s">
        <v>29</v>
      </c>
      <c r="C8" s="18">
        <v>44316</v>
      </c>
      <c r="D8" s="22"/>
      <c r="E8" s="7">
        <v>156.65</v>
      </c>
      <c r="F8" s="10">
        <f t="shared" ca="1" si="0"/>
        <v>177</v>
      </c>
      <c r="G8" s="10">
        <f ca="1">IFERROR(__xludf.DUMMYFUNCTION("GOOGLEFINANCE(""NSE:"" &amp; B8)"),142.25)</f>
        <v>142.25</v>
      </c>
      <c r="H8" s="11">
        <f t="shared" si="1"/>
        <v>109.655</v>
      </c>
      <c r="I8" s="10">
        <f ca="1">IFERROR(__xludf.DUMMYFUNCTION("min(index(query(sort(GOOGLEFINANCE(""NSE:""&amp;B8,""low"",today()-100,100,""WEEKLY""),1,False),""select * limit 10"",1),,2))"),133.55)</f>
        <v>133.55000000000001</v>
      </c>
      <c r="J8" s="10">
        <f t="shared" ca="1" si="2"/>
        <v>133.55000000000001</v>
      </c>
      <c r="K8" s="10">
        <f t="shared" si="3"/>
        <v>250.65</v>
      </c>
      <c r="L8" s="7" t="str">
        <f ca="1">IF(R8="InTrade","NA",G8)</f>
        <v>NA</v>
      </c>
      <c r="M8" s="12">
        <f>ROUND($T$6/E8,0)</f>
        <v>32</v>
      </c>
      <c r="N8" s="10">
        <f t="shared" si="4"/>
        <v>5012.8</v>
      </c>
      <c r="O8" s="10">
        <f ca="1">IF(R8="InTrade",(G8-E8)*M8,(L8-E8)*M8)</f>
        <v>-460.80000000000018</v>
      </c>
      <c r="P8" s="29">
        <f t="shared" ca="1" si="6"/>
        <v>4552</v>
      </c>
      <c r="Q8" s="13">
        <f ca="1">O8/N8</f>
        <v>-9.1924672837535942E-2</v>
      </c>
      <c r="R8" s="14" t="str">
        <f t="shared" ca="1" si="5"/>
        <v>InTrade</v>
      </c>
      <c r="S8" s="5"/>
      <c r="T8" s="5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ht="14">
      <c r="A9" s="21">
        <v>8</v>
      </c>
      <c r="B9" s="21" t="s">
        <v>30</v>
      </c>
      <c r="C9" s="18">
        <v>44316</v>
      </c>
      <c r="D9" s="22"/>
      <c r="E9" s="7">
        <v>1037.5</v>
      </c>
      <c r="F9" s="10">
        <f t="shared" ca="1" si="0"/>
        <v>177</v>
      </c>
      <c r="G9" s="10">
        <f ca="1">IFERROR(__xludf.DUMMYFUNCTION("GOOGLEFINANCE(""NSE:"" &amp; B9)"),1295)</f>
        <v>1295</v>
      </c>
      <c r="H9" s="11">
        <f t="shared" si="1"/>
        <v>726.25</v>
      </c>
      <c r="I9" s="10">
        <f ca="1">IFERROR(__xludf.DUMMYFUNCTION("min(index(query(sort(GOOGLEFINANCE(""NSE:""&amp;B9,""low"",today()-100,100,""WEEKLY""),1,False),""select * limit 10"",1),,2))"),1232.9)</f>
        <v>1232.9000000000001</v>
      </c>
      <c r="J9" s="10">
        <f t="shared" ca="1" si="2"/>
        <v>1232.9000000000001</v>
      </c>
      <c r="K9" s="10">
        <f t="shared" si="3"/>
        <v>1660</v>
      </c>
      <c r="L9" s="7" t="str">
        <f ca="1">IF(R9="InTrade","NA",G9)</f>
        <v>NA</v>
      </c>
      <c r="M9" s="12">
        <f>ROUND($T$6/E9,0)</f>
        <v>5</v>
      </c>
      <c r="N9" s="10">
        <f t="shared" si="4"/>
        <v>5187.5</v>
      </c>
      <c r="O9" s="10">
        <f ca="1">IF(R9="InTrade",(G9-E9)*M9,(L9-E9)*M9)</f>
        <v>1287.5</v>
      </c>
      <c r="P9" s="29">
        <f t="shared" ca="1" si="6"/>
        <v>6475</v>
      </c>
      <c r="Q9" s="13">
        <f ca="1">O9/N9</f>
        <v>0.24819277108433735</v>
      </c>
      <c r="R9" s="14" t="str">
        <f t="shared" ca="1" si="5"/>
        <v>InTrade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ht="14">
      <c r="A10" s="21">
        <v>9</v>
      </c>
      <c r="B10" s="21" t="s">
        <v>31</v>
      </c>
      <c r="C10" s="18">
        <v>44316</v>
      </c>
      <c r="D10" s="22"/>
      <c r="E10" s="7">
        <v>722</v>
      </c>
      <c r="F10" s="10">
        <f t="shared" ca="1" si="0"/>
        <v>177</v>
      </c>
      <c r="G10" s="10">
        <f ca="1">IFERROR(__xludf.DUMMYFUNCTION("GOOGLEFINANCE(""NSE:"" &amp; B10)"),665.9)</f>
        <v>665.9</v>
      </c>
      <c r="H10" s="11">
        <f t="shared" si="1"/>
        <v>505.4</v>
      </c>
      <c r="I10" s="10">
        <f ca="1">IFERROR(__xludf.DUMMYFUNCTION("min(index(query(sort(GOOGLEFINANCE(""NSE:""&amp;B10,""low"",today()-100,100,""WEEKLY""),1,False),""select * limit 10"",1),,2))"),628.1)</f>
        <v>628.1</v>
      </c>
      <c r="J10" s="10">
        <f t="shared" ca="1" si="2"/>
        <v>628.1</v>
      </c>
      <c r="K10" s="10">
        <f t="shared" si="3"/>
        <v>1155.2</v>
      </c>
      <c r="L10" s="7" t="str">
        <f ca="1">IF(R10="InTrade","NA",G10)</f>
        <v>NA</v>
      </c>
      <c r="M10" s="12">
        <f>ROUND($T$6/E10,0)</f>
        <v>7</v>
      </c>
      <c r="N10" s="10">
        <f t="shared" si="4"/>
        <v>5054</v>
      </c>
      <c r="O10" s="10">
        <f ca="1">IF(R10="InTrade",(G10-E10)*M10,(L10-E10)*M10)</f>
        <v>-392.70000000000016</v>
      </c>
      <c r="P10" s="29">
        <f t="shared" ca="1" si="6"/>
        <v>4661.3</v>
      </c>
      <c r="Q10" s="13">
        <f ca="1">O10/N10</f>
        <v>-7.7700831024930778E-2</v>
      </c>
      <c r="R10" s="14" t="str">
        <f t="shared" ca="1" si="5"/>
        <v>InTrade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4">
      <c r="A11" s="21">
        <v>10</v>
      </c>
      <c r="B11" s="21" t="s">
        <v>32</v>
      </c>
      <c r="C11" s="18">
        <v>44323</v>
      </c>
      <c r="D11" s="22"/>
      <c r="E11" s="23">
        <v>1172.4000000000001</v>
      </c>
      <c r="F11" s="10">
        <f t="shared" ca="1" si="0"/>
        <v>170</v>
      </c>
      <c r="G11" s="10">
        <f ca="1">IFERROR(__xludf.DUMMYFUNCTION("GOOGLEFINANCE(""NSE:"" &amp; B11)"),1819.85)</f>
        <v>1819.85</v>
      </c>
      <c r="H11" s="11">
        <f t="shared" si="1"/>
        <v>820.68000000000006</v>
      </c>
      <c r="I11" s="10">
        <f ca="1">IFERROR(__xludf.DUMMYFUNCTION("min(index(query(sort(GOOGLEFINANCE(""NSE:""&amp;B11,""low"",today()-100,100,""WEEKLY""),1,False),""select * limit 10"",1),,2))"),925)</f>
        <v>925</v>
      </c>
      <c r="J11" s="10">
        <f t="shared" ca="1" si="2"/>
        <v>925</v>
      </c>
      <c r="K11" s="10">
        <f t="shared" si="3"/>
        <v>1875.85</v>
      </c>
      <c r="L11" s="7" t="str">
        <f ca="1">IF(R11="InTrade","NA",G11)</f>
        <v>NA</v>
      </c>
      <c r="M11" s="12">
        <f>ROUND($T$6/E11,0)</f>
        <v>4</v>
      </c>
      <c r="N11" s="10">
        <f t="shared" si="4"/>
        <v>4689.6000000000004</v>
      </c>
      <c r="O11" s="10">
        <f ca="1">IF(R11="InTrade",(G11-E11)*M11,(L11-E11)*M11)</f>
        <v>2589.7999999999993</v>
      </c>
      <c r="P11" s="29">
        <f t="shared" ca="1" si="6"/>
        <v>7279.4</v>
      </c>
      <c r="Q11" s="13">
        <f ca="1">O11/N11</f>
        <v>0.55224326168543136</v>
      </c>
      <c r="R11" s="14" t="str">
        <f t="shared" ca="1" si="5"/>
        <v>InTrade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ht="14">
      <c r="A12" s="21">
        <v>11</v>
      </c>
      <c r="B12" s="21" t="s">
        <v>33</v>
      </c>
      <c r="C12" s="18">
        <v>44323</v>
      </c>
      <c r="D12" s="22"/>
      <c r="E12" s="23">
        <v>400.8</v>
      </c>
      <c r="F12" s="10">
        <f t="shared" ca="1" si="0"/>
        <v>170</v>
      </c>
      <c r="G12" s="10">
        <f ca="1">IFERROR(__xludf.DUMMYFUNCTION("GOOGLEFINANCE(""NSE:"" &amp; B12)"),471)</f>
        <v>471</v>
      </c>
      <c r="H12" s="11">
        <f t="shared" si="1"/>
        <v>280.56</v>
      </c>
      <c r="I12" s="10">
        <f ca="1">IFERROR(__xludf.DUMMYFUNCTION("min(index(query(sort(GOOGLEFINANCE(""NSE:""&amp;B12,""low"",today()-100,100,""WEEKLY""),1,False),""select * limit 10"",1),,2))"),399.5)</f>
        <v>399.5</v>
      </c>
      <c r="J12" s="10">
        <f t="shared" ca="1" si="2"/>
        <v>399.5</v>
      </c>
      <c r="K12" s="10">
        <f t="shared" si="3"/>
        <v>641.29999999999995</v>
      </c>
      <c r="L12" s="7" t="str">
        <f ca="1">IF(R12="InTrade","NA",G12)</f>
        <v>NA</v>
      </c>
      <c r="M12" s="12">
        <f>ROUND($T$6/E12,0)</f>
        <v>12</v>
      </c>
      <c r="N12" s="10">
        <f t="shared" si="4"/>
        <v>4809.6000000000004</v>
      </c>
      <c r="O12" s="10">
        <f ca="1">IF(R12="InTrade",(G12-E12)*M12,(L12-E12)*M12)</f>
        <v>842.39999999999986</v>
      </c>
      <c r="P12" s="29">
        <f t="shared" ca="1" si="6"/>
        <v>5652</v>
      </c>
      <c r="Q12" s="13">
        <f ca="1">O12/N12</f>
        <v>0.17514970059880236</v>
      </c>
      <c r="R12" s="14" t="str">
        <f t="shared" ca="1" si="5"/>
        <v>InTrade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5.75" customHeight="1">
      <c r="A13" s="21">
        <v>12</v>
      </c>
      <c r="B13" s="8" t="s">
        <v>34</v>
      </c>
      <c r="C13" s="18">
        <v>44323</v>
      </c>
      <c r="D13" s="10"/>
      <c r="E13" s="23">
        <v>999.3</v>
      </c>
      <c r="F13" s="10">
        <f t="shared" ca="1" si="0"/>
        <v>170</v>
      </c>
      <c r="G13" s="10">
        <f ca="1">IFERROR(__xludf.DUMMYFUNCTION("GOOGLEFINANCE(""NSE:"" &amp; B13)"),1165.1)</f>
        <v>1165.0999999999999</v>
      </c>
      <c r="H13" s="11">
        <f t="shared" si="1"/>
        <v>699.50999999999988</v>
      </c>
      <c r="I13" s="10">
        <f ca="1">IFERROR(__xludf.DUMMYFUNCTION("min(index(query(sort(GOOGLEFINANCE(""NSE:""&amp;B13,""low"",today()-100,100,""WEEKLY""),1,False),""select * limit 10"",1),,2))"),1100.2)</f>
        <v>1100.2</v>
      </c>
      <c r="J13" s="10">
        <f t="shared" ca="1" si="2"/>
        <v>1100.2</v>
      </c>
      <c r="K13" s="10">
        <f t="shared" si="3"/>
        <v>1598.9</v>
      </c>
      <c r="L13" s="7" t="str">
        <f ca="1">IF(R13="InTrade","NA",G13)</f>
        <v>NA</v>
      </c>
      <c r="M13" s="12">
        <f>ROUND($T$6/E13,0)</f>
        <v>5</v>
      </c>
      <c r="N13" s="10">
        <f t="shared" si="4"/>
        <v>4996.5</v>
      </c>
      <c r="O13" s="10">
        <f ca="1">IF(R13="InTrade",(G13-E13)*M13,(L13-E13)*M13)</f>
        <v>828.99999999999977</v>
      </c>
      <c r="P13" s="29">
        <f t="shared" ca="1" si="6"/>
        <v>5825.5</v>
      </c>
      <c r="Q13" s="13">
        <f ca="1">O13/N13</f>
        <v>0.16591614129890919</v>
      </c>
      <c r="R13" s="14" t="str">
        <f t="shared" ca="1" si="5"/>
        <v>InTrade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5.75" customHeight="1">
      <c r="A14" s="21">
        <v>13</v>
      </c>
      <c r="B14" s="8" t="s">
        <v>35</v>
      </c>
      <c r="C14" s="18">
        <v>44323</v>
      </c>
      <c r="D14" s="10"/>
      <c r="E14" s="23">
        <v>1299</v>
      </c>
      <c r="F14" s="10">
        <f t="shared" ca="1" si="0"/>
        <v>170</v>
      </c>
      <c r="G14" s="10">
        <f ca="1">IFERROR(__xludf.DUMMYFUNCTION("GOOGLEFINANCE(""NSE:"" &amp; B14)"),1542)</f>
        <v>1542</v>
      </c>
      <c r="H14" s="11">
        <f t="shared" si="1"/>
        <v>909.3</v>
      </c>
      <c r="I14" s="10">
        <f ca="1">IFERROR(__xludf.DUMMYFUNCTION("min(index(query(sort(GOOGLEFINANCE(""NSE:""&amp;B14,""low"",today()-100,100,""WEEKLY""),1,False),""select * limit 10"",1),,2))"),1361.55)</f>
        <v>1361.55</v>
      </c>
      <c r="J14" s="10">
        <f t="shared" ca="1" si="2"/>
        <v>1361.55</v>
      </c>
      <c r="K14" s="10">
        <f t="shared" si="3"/>
        <v>2078.4</v>
      </c>
      <c r="L14" s="7" t="str">
        <f ca="1">IF(R14="InTrade","NA",G14)</f>
        <v>NA</v>
      </c>
      <c r="M14" s="12">
        <f>ROUND($T$6/E14,0)</f>
        <v>4</v>
      </c>
      <c r="N14" s="10">
        <f t="shared" si="4"/>
        <v>5196</v>
      </c>
      <c r="O14" s="10">
        <f ca="1">IF(R14="InTrade",(G14-E14)*M14,(L14-E14)*M14)</f>
        <v>972</v>
      </c>
      <c r="P14" s="29">
        <f t="shared" ca="1" si="6"/>
        <v>6168</v>
      </c>
      <c r="Q14" s="13">
        <f ca="1">O14/N14</f>
        <v>0.18706697459584296</v>
      </c>
      <c r="R14" s="14" t="str">
        <f t="shared" ca="1" si="5"/>
        <v>InTrade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5.75" customHeight="1">
      <c r="A15" s="21">
        <v>14</v>
      </c>
      <c r="B15" s="8" t="s">
        <v>36</v>
      </c>
      <c r="C15" s="18">
        <v>44323</v>
      </c>
      <c r="D15" s="10"/>
      <c r="E15" s="23">
        <v>679.8</v>
      </c>
      <c r="F15" s="10">
        <f t="shared" ca="1" si="0"/>
        <v>170</v>
      </c>
      <c r="G15" s="10">
        <f ca="1">IFERROR(__xludf.DUMMYFUNCTION("GOOGLEFINANCE(""NSE:"" &amp; B15)"),812.85)</f>
        <v>812.85</v>
      </c>
      <c r="H15" s="11">
        <f t="shared" si="1"/>
        <v>475.85999999999996</v>
      </c>
      <c r="I15" s="10">
        <f ca="1">IFERROR(__xludf.DUMMYFUNCTION("min(index(query(sort(GOOGLEFINANCE(""NSE:""&amp;B15,""low"",today()-100,100,""WEEKLY""),1,False),""select * limit 10"",1),,2))"),743.35)</f>
        <v>743.35</v>
      </c>
      <c r="J15" s="10">
        <f t="shared" ca="1" si="2"/>
        <v>743.35</v>
      </c>
      <c r="K15" s="10">
        <f t="shared" si="3"/>
        <v>1087.7</v>
      </c>
      <c r="L15" s="7" t="str">
        <f ca="1">IF(R15="InTrade","NA",G15)</f>
        <v>NA</v>
      </c>
      <c r="M15" s="12">
        <f>ROUND($T$6/E15,0)</f>
        <v>7</v>
      </c>
      <c r="N15" s="10">
        <f t="shared" si="4"/>
        <v>4758.5999999999995</v>
      </c>
      <c r="O15" s="10">
        <f ca="1">IF(R15="InTrade",(G15-E15)*M15,(L15-E15)*M15)</f>
        <v>931.35000000000048</v>
      </c>
      <c r="P15" s="29">
        <f t="shared" ca="1" si="6"/>
        <v>5689.95</v>
      </c>
      <c r="Q15" s="13">
        <f ca="1">O15/N15</f>
        <v>0.19571932921447496</v>
      </c>
      <c r="R15" s="14" t="str">
        <f t="shared" ca="1" si="5"/>
        <v>InTrade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5.75" customHeight="1">
      <c r="A16" s="21">
        <v>15</v>
      </c>
      <c r="B16" s="8" t="s">
        <v>37</v>
      </c>
      <c r="C16" s="18">
        <v>44323</v>
      </c>
      <c r="D16" s="10"/>
      <c r="E16" s="23">
        <v>1198.3</v>
      </c>
      <c r="F16" s="10">
        <f t="shared" ca="1" si="0"/>
        <v>170</v>
      </c>
      <c r="G16" s="10">
        <f ca="1">IFERROR(__xludf.DUMMYFUNCTION("GOOGLEFINANCE(""NSE:"" &amp; B16)"),919)</f>
        <v>919</v>
      </c>
      <c r="H16" s="11">
        <f t="shared" si="1"/>
        <v>838.81</v>
      </c>
      <c r="I16" s="10">
        <f ca="1">IFERROR(__xludf.DUMMYFUNCTION("min(index(query(sort(GOOGLEFINANCE(""NSE:""&amp;B16,""low"",today()-100,100,""WEEKLY""),1,False),""select * limit 10"",1),,2))"),908.05)</f>
        <v>908.05</v>
      </c>
      <c r="J16" s="10">
        <f t="shared" ca="1" si="2"/>
        <v>908.05</v>
      </c>
      <c r="K16" s="10">
        <f t="shared" si="3"/>
        <v>1917.3</v>
      </c>
      <c r="L16" s="7" t="str">
        <f ca="1">IF(R16="InTrade","NA",G16)</f>
        <v>NA</v>
      </c>
      <c r="M16" s="12">
        <f>ROUND($T$6/E16,0)</f>
        <v>4</v>
      </c>
      <c r="N16" s="10">
        <f t="shared" si="4"/>
        <v>4793.2</v>
      </c>
      <c r="O16" s="10">
        <f ca="1">IF(R16="InTrade",(G16-E16)*M16,(L16-E16)*M16)</f>
        <v>-1117.1999999999998</v>
      </c>
      <c r="P16" s="29">
        <f t="shared" ca="1" si="6"/>
        <v>3676</v>
      </c>
      <c r="Q16" s="13">
        <f ca="1">O16/N16</f>
        <v>-0.233080196945673</v>
      </c>
      <c r="R16" s="14" t="str">
        <f t="shared" ca="1" si="5"/>
        <v>InTrade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5.75" customHeight="1">
      <c r="A17" s="21">
        <v>16</v>
      </c>
      <c r="B17" s="8" t="s">
        <v>38</v>
      </c>
      <c r="C17" s="18">
        <v>44323</v>
      </c>
      <c r="D17" s="10"/>
      <c r="E17" s="23">
        <v>473.7</v>
      </c>
      <c r="F17" s="10">
        <f t="shared" ca="1" si="0"/>
        <v>170</v>
      </c>
      <c r="G17" s="10">
        <f ca="1">IFERROR(__xludf.DUMMYFUNCTION("GOOGLEFINANCE(""NSE:"" &amp; B17)"),563.95)</f>
        <v>563.95000000000005</v>
      </c>
      <c r="H17" s="11">
        <f t="shared" si="1"/>
        <v>331.59</v>
      </c>
      <c r="I17" s="10">
        <f ca="1">IFERROR(__xludf.DUMMYFUNCTION("min(index(query(sort(GOOGLEFINANCE(""NSE:""&amp;B17,""low"",today()-100,100,""WEEKLY""),1,False),""select * limit 10"",1),,2))"),511)</f>
        <v>511</v>
      </c>
      <c r="J17" s="10">
        <f t="shared" ca="1" si="2"/>
        <v>511</v>
      </c>
      <c r="K17" s="10">
        <f t="shared" si="3"/>
        <v>757.9</v>
      </c>
      <c r="L17" s="7" t="str">
        <f ca="1">IF(R17="InTrade","NA",G17)</f>
        <v>NA</v>
      </c>
      <c r="M17" s="12">
        <f>ROUND($T$6/E17,0)</f>
        <v>11</v>
      </c>
      <c r="N17" s="10">
        <f t="shared" si="4"/>
        <v>5210.7</v>
      </c>
      <c r="O17" s="10">
        <f ca="1">IF(R17="InTrade",(G17-E17)*M17,(L17-E17)*M17)</f>
        <v>992.75000000000068</v>
      </c>
      <c r="P17" s="29">
        <f t="shared" ca="1" si="6"/>
        <v>6203.4500000000007</v>
      </c>
      <c r="Q17" s="13">
        <f ca="1">O17/N17</f>
        <v>0.19052142706354247</v>
      </c>
      <c r="R17" s="14" t="str">
        <f t="shared" ca="1" si="5"/>
        <v>InTrade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5.75" customHeight="1">
      <c r="A18" s="21">
        <v>17</v>
      </c>
      <c r="B18" s="8" t="s">
        <v>39</v>
      </c>
      <c r="C18" s="18">
        <v>44323</v>
      </c>
      <c r="D18" s="10"/>
      <c r="E18" s="23">
        <v>561.45000000000005</v>
      </c>
      <c r="F18" s="10">
        <f t="shared" ca="1" si="0"/>
        <v>170</v>
      </c>
      <c r="G18" s="10">
        <f ca="1">IFERROR(__xludf.DUMMYFUNCTION("GOOGLEFINANCE(""NSE:"" &amp; B18)"),620.9)</f>
        <v>620.9</v>
      </c>
      <c r="H18" s="11">
        <f t="shared" si="1"/>
        <v>393.01499999999999</v>
      </c>
      <c r="I18" s="10">
        <f ca="1">IFERROR(__xludf.DUMMYFUNCTION("min(index(query(sort(GOOGLEFINANCE(""NSE:""&amp;B18,""low"",today()-100,100,""WEEKLY""),1,False),""select * limit 10"",1),,2))"),619)</f>
        <v>619</v>
      </c>
      <c r="J18" s="10">
        <f t="shared" ca="1" si="2"/>
        <v>619</v>
      </c>
      <c r="K18" s="10">
        <f t="shared" si="3"/>
        <v>898.3</v>
      </c>
      <c r="L18" s="7" t="str">
        <f ca="1">IF(R18="InTrade","NA",G18)</f>
        <v>NA</v>
      </c>
      <c r="M18" s="12">
        <f>ROUND($T$6/E18,0)</f>
        <v>9</v>
      </c>
      <c r="N18" s="10">
        <f t="shared" si="4"/>
        <v>5053.05</v>
      </c>
      <c r="O18" s="10">
        <f ca="1">IF(R18="InTrade",(G18-E18)*M18,(L18-E18)*M18)</f>
        <v>535.04999999999939</v>
      </c>
      <c r="P18" s="29">
        <f t="shared" ca="1" si="6"/>
        <v>5588.0999999999995</v>
      </c>
      <c r="Q18" s="13">
        <f ca="1">O18/N18</f>
        <v>0.10588654377059387</v>
      </c>
      <c r="R18" s="14" t="str">
        <f t="shared" ca="1" si="5"/>
        <v>InTrade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ht="15.75" customHeight="1">
      <c r="A19" s="7">
        <v>18</v>
      </c>
      <c r="B19" s="8" t="s">
        <v>40</v>
      </c>
      <c r="C19" s="9">
        <v>44337</v>
      </c>
      <c r="D19" s="10"/>
      <c r="E19" s="24">
        <v>245.7</v>
      </c>
      <c r="F19" s="10">
        <f t="shared" ca="1" si="0"/>
        <v>156</v>
      </c>
      <c r="G19" s="10">
        <f ca="1">IFERROR(__xludf.DUMMYFUNCTION("GOOGLEFINANCE(""NSE:"" &amp; B19)"),229.5)</f>
        <v>229.5</v>
      </c>
      <c r="H19" s="11">
        <f t="shared" si="1"/>
        <v>171.98999999999998</v>
      </c>
      <c r="I19" s="10">
        <f ca="1">IFERROR(__xludf.DUMMYFUNCTION("min(index(query(sort(GOOGLEFINANCE(""NSE:""&amp;B19,""low"",today()-100,100,""WEEKLY""),1,False),""select * limit 10"",1),,2))"),199)</f>
        <v>199</v>
      </c>
      <c r="J19" s="10">
        <f t="shared" ca="1" si="2"/>
        <v>199</v>
      </c>
      <c r="K19" s="10">
        <f t="shared" si="3"/>
        <v>393.1</v>
      </c>
      <c r="L19" s="7" t="str">
        <f ca="1">IF(R19="InTrade","NA",G19)</f>
        <v>NA</v>
      </c>
      <c r="M19" s="12">
        <f>ROUND($T$6/E19,0)</f>
        <v>20</v>
      </c>
      <c r="N19" s="10">
        <f t="shared" si="4"/>
        <v>4914</v>
      </c>
      <c r="O19" s="10">
        <f ca="1">IF(R19="InTrade",(G19-E19)*M19,(L19-E19)*M19)</f>
        <v>-323.99999999999977</v>
      </c>
      <c r="P19" s="29">
        <f t="shared" ca="1" si="6"/>
        <v>4590</v>
      </c>
      <c r="Q19" s="13">
        <f ca="1">O19/N19</f>
        <v>-6.5934065934065894E-2</v>
      </c>
      <c r="R19" s="14" t="str">
        <f t="shared" ca="1" si="5"/>
        <v>InTrade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5.75" customHeight="1">
      <c r="A20" s="7">
        <v>19</v>
      </c>
      <c r="B20" s="8" t="s">
        <v>41</v>
      </c>
      <c r="C20" s="9">
        <v>44337</v>
      </c>
      <c r="D20" s="10"/>
      <c r="E20" s="24">
        <v>1983.35</v>
      </c>
      <c r="F20" s="10">
        <f t="shared" ca="1" si="0"/>
        <v>156</v>
      </c>
      <c r="G20" s="10">
        <f ca="1">IFERROR(__xludf.DUMMYFUNCTION("GOOGLEFINANCE(""NSE:"" &amp; B20)"),2315.9)</f>
        <v>2315.9</v>
      </c>
      <c r="H20" s="11">
        <f t="shared" si="1"/>
        <v>1388.3449999999998</v>
      </c>
      <c r="I20" s="10">
        <f ca="1">IFERROR(__xludf.DUMMYFUNCTION("min(index(query(sort(GOOGLEFINANCE(""NSE:""&amp;B20,""low"",today()-100,100,""WEEKLY""),1,False),""select * limit 10"",1),,2))"),2175.05)</f>
        <v>2175.0500000000002</v>
      </c>
      <c r="J20" s="10">
        <f t="shared" ca="1" si="2"/>
        <v>2175.0500000000002</v>
      </c>
      <c r="K20" s="10">
        <f t="shared" si="3"/>
        <v>3173.35</v>
      </c>
      <c r="L20" s="7" t="str">
        <f ca="1">IF(R20="InTrade","NA",G20)</f>
        <v>NA</v>
      </c>
      <c r="M20" s="12">
        <f>ROUND($T$6/E20,0)</f>
        <v>3</v>
      </c>
      <c r="N20" s="10">
        <f t="shared" si="4"/>
        <v>5950.0499999999993</v>
      </c>
      <c r="O20" s="10">
        <f ca="1">IF(R20="InTrade",(G20-E20)*M20,(L20-E20)*M20)</f>
        <v>997.65000000000055</v>
      </c>
      <c r="P20" s="29">
        <f t="shared" ca="1" si="6"/>
        <v>6947.7</v>
      </c>
      <c r="Q20" s="13">
        <f ca="1">O20/N20</f>
        <v>0.16767085990874037</v>
      </c>
      <c r="R20" s="14" t="str">
        <f t="shared" ca="1" si="5"/>
        <v>InTrade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5.75" customHeight="1">
      <c r="A21" s="7">
        <v>20</v>
      </c>
      <c r="B21" s="8" t="s">
        <v>42</v>
      </c>
      <c r="C21" s="9">
        <v>44337</v>
      </c>
      <c r="D21" s="10"/>
      <c r="E21" s="24">
        <v>779.05</v>
      </c>
      <c r="F21" s="10">
        <f t="shared" ca="1" si="0"/>
        <v>156</v>
      </c>
      <c r="G21" s="10">
        <f ca="1">IFERROR(__xludf.DUMMYFUNCTION("GOOGLEFINANCE(""NSE:"" &amp; B21)"),704)</f>
        <v>704</v>
      </c>
      <c r="H21" s="11">
        <f t="shared" si="1"/>
        <v>545.33499999999992</v>
      </c>
      <c r="I21" s="10">
        <f ca="1">IFERROR(__xludf.DUMMYFUNCTION("min(index(query(sort(GOOGLEFINANCE(""NSE:""&amp;B21,""low"",today()-100,100,""WEEKLY""),1,False),""select * limit 10"",1),,2))"),694)</f>
        <v>694</v>
      </c>
      <c r="J21" s="10">
        <f t="shared" ca="1" si="2"/>
        <v>694</v>
      </c>
      <c r="K21" s="10">
        <f t="shared" si="3"/>
        <v>1246.5</v>
      </c>
      <c r="L21" s="7" t="str">
        <f ca="1">IF(R21="InTrade","NA",G21)</f>
        <v>NA</v>
      </c>
      <c r="M21" s="12">
        <f>ROUND($T$6/E21,0)</f>
        <v>6</v>
      </c>
      <c r="N21" s="10">
        <f t="shared" si="4"/>
        <v>4674.2999999999993</v>
      </c>
      <c r="O21" s="10">
        <f ca="1">IF(R21="InTrade",(G21-E21)*M21,(L21-E21)*M21)</f>
        <v>-450.29999999999973</v>
      </c>
      <c r="P21" s="29">
        <f t="shared" ca="1" si="6"/>
        <v>4224</v>
      </c>
      <c r="Q21" s="13">
        <f ca="1">O21/N21</f>
        <v>-9.6335280148899263E-2</v>
      </c>
      <c r="R21" s="14" t="str">
        <f t="shared" ca="1" si="5"/>
        <v>InTrade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5.75" customHeight="1">
      <c r="A22" s="10"/>
      <c r="B22" s="25"/>
      <c r="C22" s="26"/>
      <c r="D22" s="10"/>
      <c r="E22" s="7"/>
      <c r="F22" s="10"/>
      <c r="G22" s="10"/>
      <c r="H22" s="11"/>
      <c r="I22" s="10"/>
      <c r="J22" s="10"/>
      <c r="K22" s="10"/>
      <c r="L22" s="7"/>
      <c r="M22" s="12"/>
      <c r="N22" s="10"/>
      <c r="O22" s="10"/>
      <c r="P22" s="29"/>
      <c r="Q22" s="10"/>
      <c r="R22" s="13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5.75" customHeight="1">
      <c r="A23" s="10"/>
      <c r="B23" s="25"/>
      <c r="C23" s="26"/>
      <c r="D23" s="10"/>
      <c r="E23" s="27"/>
      <c r="F23" s="10"/>
      <c r="G23" s="10"/>
      <c r="H23" s="11"/>
      <c r="I23" s="10"/>
      <c r="J23" s="10"/>
      <c r="K23" s="10"/>
      <c r="L23" s="10"/>
      <c r="M23" s="12"/>
      <c r="N23" s="10"/>
      <c r="O23" s="10"/>
      <c r="P23" s="29"/>
      <c r="Q23" s="10"/>
      <c r="R23" s="1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4.5">
      <c r="A24" s="10"/>
      <c r="B24" s="25"/>
      <c r="C24" s="26"/>
      <c r="D24" s="10"/>
      <c r="E24" s="27"/>
      <c r="F24" s="10"/>
      <c r="G24" s="10"/>
      <c r="H24" s="11"/>
      <c r="I24" s="10"/>
      <c r="J24" s="10"/>
      <c r="K24" s="10"/>
      <c r="L24" s="10"/>
      <c r="M24" s="12"/>
      <c r="N24" s="10"/>
      <c r="O24" s="10"/>
      <c r="P24" s="29"/>
      <c r="Q24" s="10"/>
      <c r="R24" s="13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4.5">
      <c r="A25" s="10"/>
      <c r="B25" s="25"/>
      <c r="C25" s="8" t="s">
        <v>43</v>
      </c>
      <c r="D25" s="10"/>
      <c r="E25" s="27"/>
      <c r="F25" s="10"/>
      <c r="G25" s="10"/>
      <c r="H25" s="11"/>
      <c r="I25" s="10"/>
      <c r="J25" s="10"/>
      <c r="K25" s="10"/>
      <c r="L25" s="10"/>
      <c r="M25" s="12"/>
      <c r="N25" s="10"/>
      <c r="O25" s="10"/>
      <c r="P25" s="29"/>
      <c r="Q25" s="10"/>
      <c r="R25" s="13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4.5">
      <c r="A26" s="10"/>
      <c r="B26" s="25"/>
      <c r="C26" s="26"/>
      <c r="D26" s="10"/>
      <c r="E26" s="27"/>
      <c r="F26" s="10"/>
      <c r="G26" s="10"/>
      <c r="H26" s="11"/>
      <c r="I26" s="10"/>
      <c r="J26" s="10"/>
      <c r="K26" s="10"/>
      <c r="L26" s="10"/>
      <c r="M26" s="12"/>
      <c r="N26" s="10"/>
      <c r="O26" s="10"/>
      <c r="P26" s="29"/>
      <c r="Q26" s="10"/>
      <c r="R26" s="13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4.5">
      <c r="A27" s="10"/>
      <c r="B27" s="25"/>
      <c r="C27" s="26"/>
      <c r="D27" s="10"/>
      <c r="E27" s="27"/>
      <c r="F27" s="10"/>
      <c r="G27" s="10"/>
      <c r="H27" s="11"/>
      <c r="I27" s="10"/>
      <c r="J27" s="10"/>
      <c r="K27" s="10"/>
      <c r="L27" s="10"/>
      <c r="M27" s="12"/>
      <c r="N27" s="10"/>
      <c r="O27" s="10"/>
      <c r="P27" s="29"/>
      <c r="Q27" s="10"/>
      <c r="R27" s="1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ht="14.5">
      <c r="A28" s="10"/>
      <c r="B28" s="25"/>
      <c r="C28" s="26"/>
      <c r="D28" s="10"/>
      <c r="E28" s="27"/>
      <c r="F28" s="10"/>
      <c r="G28" s="10"/>
      <c r="H28" s="11"/>
      <c r="I28" s="10"/>
      <c r="J28" s="10"/>
      <c r="K28" s="10"/>
      <c r="L28" s="10"/>
      <c r="M28" s="12"/>
      <c r="N28" s="10"/>
      <c r="O28" s="10"/>
      <c r="P28" s="29"/>
      <c r="Q28" s="10"/>
      <c r="R28" s="13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4.5">
      <c r="A29" s="10"/>
      <c r="B29" s="25"/>
      <c r="C29" s="26"/>
      <c r="D29" s="10"/>
      <c r="E29" s="27"/>
      <c r="F29" s="10"/>
      <c r="G29" s="10"/>
      <c r="H29" s="11"/>
      <c r="I29" s="10"/>
      <c r="J29" s="10"/>
      <c r="K29" s="10"/>
      <c r="L29" s="10"/>
      <c r="M29" s="12"/>
      <c r="N29" s="10"/>
      <c r="O29" s="10"/>
      <c r="P29" s="29"/>
      <c r="Q29" s="10"/>
      <c r="R29" s="13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4.5">
      <c r="A30" s="10"/>
      <c r="B30" s="25"/>
      <c r="C30" s="26"/>
      <c r="D30" s="10"/>
      <c r="E30" s="27"/>
      <c r="F30" s="10"/>
      <c r="G30" s="10"/>
      <c r="H30" s="11"/>
      <c r="I30" s="10"/>
      <c r="J30" s="10"/>
      <c r="K30" s="10"/>
      <c r="L30" s="10"/>
      <c r="M30" s="12"/>
      <c r="N30" s="10"/>
      <c r="O30" s="10"/>
      <c r="P30" s="29"/>
      <c r="Q30" s="10"/>
      <c r="R30" s="13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4.5">
      <c r="A31" s="10"/>
      <c r="B31" s="25"/>
      <c r="C31" s="26"/>
      <c r="D31" s="10"/>
      <c r="E31" s="27"/>
      <c r="F31" s="10"/>
      <c r="G31" s="10"/>
      <c r="H31" s="11"/>
      <c r="I31" s="10"/>
      <c r="J31" s="10"/>
      <c r="K31" s="10"/>
      <c r="L31" s="10"/>
      <c r="M31" s="12"/>
      <c r="N31" s="10"/>
      <c r="O31" s="10"/>
      <c r="P31" s="29"/>
      <c r="Q31" s="10"/>
      <c r="R31" s="13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ht="14.5">
      <c r="A32" s="10"/>
      <c r="B32" s="25"/>
      <c r="C32" s="26"/>
      <c r="D32" s="10"/>
      <c r="E32" s="27"/>
      <c r="F32" s="10"/>
      <c r="G32" s="10"/>
      <c r="H32" s="11"/>
      <c r="I32" s="10"/>
      <c r="J32" s="10"/>
      <c r="K32" s="10"/>
      <c r="L32" s="10"/>
      <c r="M32" s="12"/>
      <c r="N32" s="10"/>
      <c r="O32" s="10"/>
      <c r="P32" s="29"/>
      <c r="Q32" s="10"/>
      <c r="R32" s="13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ht="14.5">
      <c r="A33" s="10"/>
      <c r="B33" s="25"/>
      <c r="C33" s="26"/>
      <c r="D33" s="10"/>
      <c r="E33" s="27"/>
      <c r="F33" s="10"/>
      <c r="G33" s="10"/>
      <c r="H33" s="11"/>
      <c r="I33" s="10"/>
      <c r="J33" s="10"/>
      <c r="K33" s="10"/>
      <c r="L33" s="10"/>
      <c r="M33" s="12"/>
      <c r="N33" s="10"/>
      <c r="O33" s="10"/>
      <c r="P33" s="29"/>
      <c r="Q33" s="10"/>
      <c r="R33" s="13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4.5">
      <c r="A34" s="10"/>
      <c r="B34" s="25"/>
      <c r="C34" s="26"/>
      <c r="D34" s="10"/>
      <c r="E34" s="27"/>
      <c r="F34" s="10"/>
      <c r="G34" s="10"/>
      <c r="H34" s="11"/>
      <c r="I34" s="10"/>
      <c r="J34" s="10"/>
      <c r="K34" s="10"/>
      <c r="L34" s="10"/>
      <c r="M34" s="12"/>
      <c r="N34" s="10"/>
      <c r="O34" s="10"/>
      <c r="P34" s="29"/>
      <c r="Q34" s="10"/>
      <c r="R34" s="13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4.5">
      <c r="A35" s="10"/>
      <c r="B35" s="25"/>
      <c r="C35" s="26"/>
      <c r="D35" s="10"/>
      <c r="E35" s="27"/>
      <c r="F35" s="10"/>
      <c r="G35" s="10"/>
      <c r="H35" s="11"/>
      <c r="I35" s="10"/>
      <c r="J35" s="10"/>
      <c r="K35" s="10"/>
      <c r="L35" s="10"/>
      <c r="M35" s="12"/>
      <c r="N35" s="10"/>
      <c r="O35" s="10"/>
      <c r="P35" s="29"/>
      <c r="Q35" s="10"/>
      <c r="R35" s="13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4.5">
      <c r="A36" s="10"/>
      <c r="B36" s="25"/>
      <c r="C36" s="26"/>
      <c r="D36" s="10"/>
      <c r="E36" s="27"/>
      <c r="F36" s="10"/>
      <c r="G36" s="10"/>
      <c r="H36" s="11"/>
      <c r="I36" s="10"/>
      <c r="J36" s="10"/>
      <c r="K36" s="10"/>
      <c r="L36" s="10"/>
      <c r="M36" s="12"/>
      <c r="N36" s="10"/>
      <c r="O36" s="10"/>
      <c r="P36" s="29"/>
      <c r="Q36" s="10"/>
      <c r="R36" s="13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4.5">
      <c r="A37" s="10"/>
      <c r="B37" s="25"/>
      <c r="C37" s="26"/>
      <c r="D37" s="10"/>
      <c r="E37" s="27"/>
      <c r="F37" s="10"/>
      <c r="G37" s="10"/>
      <c r="H37" s="11"/>
      <c r="I37" s="10"/>
      <c r="J37" s="10"/>
      <c r="K37" s="10"/>
      <c r="L37" s="10"/>
      <c r="M37" s="12"/>
      <c r="N37" s="10"/>
      <c r="O37" s="10"/>
      <c r="P37" s="29"/>
      <c r="Q37" s="10"/>
      <c r="R37" s="13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4.5">
      <c r="A38" s="10"/>
      <c r="B38" s="25"/>
      <c r="C38" s="26"/>
      <c r="D38" s="10"/>
      <c r="E38" s="27"/>
      <c r="F38" s="10"/>
      <c r="G38" s="10"/>
      <c r="H38" s="11"/>
      <c r="I38" s="10"/>
      <c r="J38" s="10"/>
      <c r="K38" s="10"/>
      <c r="L38" s="10"/>
      <c r="M38" s="12"/>
      <c r="N38" s="10"/>
      <c r="O38" s="10"/>
      <c r="P38" s="29"/>
      <c r="Q38" s="10"/>
      <c r="R38" s="1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4.5">
      <c r="A39" s="10"/>
      <c r="B39" s="25"/>
      <c r="C39" s="26"/>
      <c r="D39" s="10"/>
      <c r="E39" s="27"/>
      <c r="F39" s="10"/>
      <c r="G39" s="10"/>
      <c r="H39" s="11"/>
      <c r="I39" s="10"/>
      <c r="J39" s="10"/>
      <c r="K39" s="10"/>
      <c r="L39" s="10"/>
      <c r="M39" s="12"/>
      <c r="N39" s="10"/>
      <c r="O39" s="10"/>
      <c r="P39" s="29"/>
      <c r="Q39" s="10"/>
      <c r="R39" s="13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4.5">
      <c r="A40" s="10"/>
      <c r="B40" s="25"/>
      <c r="C40" s="26"/>
      <c r="D40" s="10"/>
      <c r="E40" s="27"/>
      <c r="F40" s="10"/>
      <c r="G40" s="10"/>
      <c r="H40" s="11"/>
      <c r="I40" s="10"/>
      <c r="J40" s="10"/>
      <c r="K40" s="10"/>
      <c r="L40" s="10"/>
      <c r="M40" s="12"/>
      <c r="N40" s="10"/>
      <c r="O40" s="10"/>
      <c r="P40" s="29"/>
      <c r="Q40" s="10"/>
      <c r="R40" s="13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4.5">
      <c r="A41" s="10"/>
      <c r="B41" s="27"/>
      <c r="C41" s="26"/>
      <c r="D41" s="10"/>
      <c r="E41" s="27"/>
      <c r="F41" s="10"/>
      <c r="G41" s="10"/>
      <c r="H41" s="11"/>
      <c r="I41" s="10"/>
      <c r="J41" s="10"/>
      <c r="K41" s="10"/>
      <c r="L41" s="10"/>
      <c r="M41" s="12"/>
      <c r="N41" s="10"/>
      <c r="O41" s="10"/>
      <c r="P41" s="29"/>
      <c r="Q41" s="10"/>
      <c r="R41" s="13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4.5">
      <c r="A42" s="10"/>
      <c r="B42" s="25"/>
      <c r="C42" s="26"/>
      <c r="D42" s="10"/>
      <c r="E42" s="27"/>
      <c r="F42" s="10"/>
      <c r="G42" s="10"/>
      <c r="H42" s="11"/>
      <c r="I42" s="10"/>
      <c r="J42" s="10"/>
      <c r="K42" s="10"/>
      <c r="L42" s="10"/>
      <c r="M42" s="12"/>
      <c r="N42" s="10"/>
      <c r="O42" s="10"/>
      <c r="P42" s="29"/>
      <c r="Q42" s="10"/>
      <c r="R42" s="13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4.5">
      <c r="A43" s="10"/>
      <c r="B43" s="25"/>
      <c r="C43" s="26"/>
      <c r="D43" s="10"/>
      <c r="E43" s="27"/>
      <c r="F43" s="10"/>
      <c r="G43" s="10"/>
      <c r="H43" s="11"/>
      <c r="I43" s="10"/>
      <c r="J43" s="10"/>
      <c r="K43" s="10"/>
      <c r="L43" s="10"/>
      <c r="M43" s="12"/>
      <c r="N43" s="10"/>
      <c r="O43" s="10"/>
      <c r="P43" s="29"/>
      <c r="Q43" s="10"/>
      <c r="R43" s="13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4.5">
      <c r="A44" s="10"/>
      <c r="B44" s="25"/>
      <c r="C44" s="26"/>
      <c r="D44" s="10"/>
      <c r="E44" s="27"/>
      <c r="F44" s="10"/>
      <c r="G44" s="10"/>
      <c r="H44" s="11"/>
      <c r="I44" s="10"/>
      <c r="J44" s="10"/>
      <c r="K44" s="10"/>
      <c r="L44" s="10"/>
      <c r="M44" s="12"/>
      <c r="N44" s="10"/>
      <c r="O44" s="10"/>
      <c r="P44" s="29"/>
      <c r="Q44" s="10"/>
      <c r="R44" s="13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4.5">
      <c r="A45" s="10"/>
      <c r="B45" s="25"/>
      <c r="C45" s="26"/>
      <c r="D45" s="10"/>
      <c r="E45" s="27"/>
      <c r="F45" s="10"/>
      <c r="G45" s="10"/>
      <c r="H45" s="11"/>
      <c r="I45" s="10"/>
      <c r="J45" s="10"/>
      <c r="K45" s="10"/>
      <c r="L45" s="10"/>
      <c r="M45" s="12"/>
      <c r="N45" s="10"/>
      <c r="O45" s="10"/>
      <c r="P45" s="29"/>
      <c r="Q45" s="10"/>
      <c r="R45" s="13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4.5">
      <c r="A46" s="10"/>
      <c r="B46" s="25"/>
      <c r="C46" s="26"/>
      <c r="D46" s="10"/>
      <c r="E46" s="27"/>
      <c r="F46" s="10"/>
      <c r="G46" s="10"/>
      <c r="H46" s="11"/>
      <c r="I46" s="10"/>
      <c r="J46" s="10"/>
      <c r="K46" s="10"/>
      <c r="L46" s="10"/>
      <c r="M46" s="12"/>
      <c r="N46" s="10"/>
      <c r="O46" s="10"/>
      <c r="P46" s="29"/>
      <c r="Q46" s="10"/>
      <c r="R46" s="13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4.5">
      <c r="A47" s="10"/>
      <c r="B47" s="25"/>
      <c r="C47" s="26"/>
      <c r="D47" s="10"/>
      <c r="E47" s="27"/>
      <c r="F47" s="10"/>
      <c r="G47" s="10"/>
      <c r="H47" s="11"/>
      <c r="I47" s="10"/>
      <c r="J47" s="10"/>
      <c r="K47" s="10"/>
      <c r="L47" s="10"/>
      <c r="M47" s="12"/>
      <c r="N47" s="10"/>
      <c r="O47" s="10"/>
      <c r="P47" s="29"/>
      <c r="Q47" s="10"/>
      <c r="R47" s="13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4.5">
      <c r="A48" s="10"/>
      <c r="B48" s="25"/>
      <c r="C48" s="26"/>
      <c r="D48" s="10"/>
      <c r="E48" s="27"/>
      <c r="F48" s="10"/>
      <c r="G48" s="10"/>
      <c r="H48" s="11"/>
      <c r="I48" s="10"/>
      <c r="J48" s="10"/>
      <c r="K48" s="10"/>
      <c r="L48" s="10"/>
      <c r="M48" s="12"/>
      <c r="N48" s="10"/>
      <c r="O48" s="10"/>
      <c r="P48" s="29"/>
      <c r="Q48" s="10"/>
      <c r="R48" s="13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4.5">
      <c r="A49" s="10"/>
      <c r="B49" s="25"/>
      <c r="C49" s="26"/>
      <c r="D49" s="10"/>
      <c r="E49" s="27"/>
      <c r="F49" s="10"/>
      <c r="G49" s="10"/>
      <c r="H49" s="11"/>
      <c r="I49" s="10"/>
      <c r="J49" s="10"/>
      <c r="K49" s="10"/>
      <c r="L49" s="10"/>
      <c r="M49" s="12"/>
      <c r="N49" s="10"/>
      <c r="O49" s="10"/>
      <c r="P49" s="29"/>
      <c r="Q49" s="10"/>
      <c r="R49" s="13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4.5">
      <c r="A50" s="10"/>
      <c r="B50" s="25"/>
      <c r="C50" s="26"/>
      <c r="D50" s="10"/>
      <c r="E50" s="27"/>
      <c r="F50" s="10"/>
      <c r="G50" s="10"/>
      <c r="H50" s="11"/>
      <c r="I50" s="10"/>
      <c r="J50" s="10"/>
      <c r="K50" s="10"/>
      <c r="L50" s="10"/>
      <c r="M50" s="12"/>
      <c r="N50" s="10"/>
      <c r="O50" s="10"/>
      <c r="P50" s="29"/>
      <c r="Q50" s="10"/>
      <c r="R50" s="13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4.5">
      <c r="A51" s="10"/>
      <c r="B51" s="25"/>
      <c r="C51" s="26"/>
      <c r="D51" s="10"/>
      <c r="E51" s="27"/>
      <c r="F51" s="10"/>
      <c r="G51" s="10"/>
      <c r="H51" s="11"/>
      <c r="I51" s="10"/>
      <c r="J51" s="10"/>
      <c r="K51" s="10"/>
      <c r="L51" s="10"/>
      <c r="M51" s="12"/>
      <c r="N51" s="10"/>
      <c r="O51" s="10"/>
      <c r="P51" s="29"/>
      <c r="Q51" s="10"/>
      <c r="R51" s="13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4.5">
      <c r="A52" s="10"/>
      <c r="B52" s="25"/>
      <c r="C52" s="26"/>
      <c r="D52" s="10"/>
      <c r="E52" s="27"/>
      <c r="F52" s="10"/>
      <c r="G52" s="10"/>
      <c r="H52" s="11"/>
      <c r="I52" s="10"/>
      <c r="J52" s="10"/>
      <c r="K52" s="10"/>
      <c r="L52" s="10"/>
      <c r="M52" s="12"/>
      <c r="N52" s="10"/>
      <c r="O52" s="10"/>
      <c r="P52" s="29"/>
      <c r="Q52" s="10"/>
      <c r="R52" s="13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4.5">
      <c r="A53" s="10"/>
      <c r="B53" s="25"/>
      <c r="C53" s="26"/>
      <c r="D53" s="10"/>
      <c r="E53" s="27"/>
      <c r="F53" s="10"/>
      <c r="G53" s="10"/>
      <c r="H53" s="11"/>
      <c r="I53" s="10"/>
      <c r="J53" s="10"/>
      <c r="K53" s="10"/>
      <c r="L53" s="10"/>
      <c r="M53" s="12"/>
      <c r="N53" s="10"/>
      <c r="O53" s="10"/>
      <c r="P53" s="29"/>
      <c r="Q53" s="10"/>
      <c r="R53" s="13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4.5">
      <c r="A54" s="10"/>
      <c r="B54" s="25"/>
      <c r="C54" s="26"/>
      <c r="D54" s="10"/>
      <c r="E54" s="27"/>
      <c r="F54" s="10"/>
      <c r="G54" s="10"/>
      <c r="H54" s="11"/>
      <c r="I54" s="10"/>
      <c r="J54" s="10"/>
      <c r="K54" s="10"/>
      <c r="L54" s="10"/>
      <c r="M54" s="12"/>
      <c r="N54" s="10"/>
      <c r="O54" s="10"/>
      <c r="P54" s="29"/>
      <c r="Q54" s="10"/>
      <c r="R54" s="1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4.5">
      <c r="A55" s="10"/>
      <c r="B55" s="25"/>
      <c r="C55" s="26"/>
      <c r="D55" s="10"/>
      <c r="E55" s="27"/>
      <c r="F55" s="10"/>
      <c r="G55" s="10"/>
      <c r="H55" s="11"/>
      <c r="I55" s="10"/>
      <c r="J55" s="10"/>
      <c r="K55" s="10"/>
      <c r="L55" s="10"/>
      <c r="M55" s="12"/>
      <c r="N55" s="10"/>
      <c r="O55" s="10"/>
      <c r="P55" s="29"/>
      <c r="Q55" s="10"/>
      <c r="R55" s="13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4.5">
      <c r="A56" s="10"/>
      <c r="B56" s="27"/>
      <c r="C56" s="26"/>
      <c r="D56" s="10"/>
      <c r="E56" s="27"/>
      <c r="F56" s="10"/>
      <c r="G56" s="10"/>
      <c r="H56" s="11"/>
      <c r="I56" s="10"/>
      <c r="J56" s="10"/>
      <c r="K56" s="10"/>
      <c r="L56" s="10"/>
      <c r="M56" s="12"/>
      <c r="N56" s="10"/>
      <c r="O56" s="10"/>
      <c r="P56" s="29"/>
      <c r="Q56" s="10"/>
      <c r="R56" s="13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4.5">
      <c r="A57" s="10"/>
      <c r="B57" s="27"/>
      <c r="C57" s="26"/>
      <c r="D57" s="28"/>
      <c r="E57" s="27"/>
      <c r="F57" s="10"/>
      <c r="G57" s="10"/>
      <c r="H57" s="11"/>
      <c r="I57" s="10"/>
      <c r="J57" s="10"/>
      <c r="K57" s="10"/>
      <c r="L57" s="10"/>
      <c r="M57" s="12"/>
      <c r="N57" s="10"/>
      <c r="O57" s="10"/>
      <c r="P57" s="29"/>
      <c r="Q57" s="10"/>
      <c r="R57" s="13"/>
      <c r="S57" s="6"/>
      <c r="T57" s="29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4.5">
      <c r="A58" s="10"/>
      <c r="B58" s="25"/>
      <c r="C58" s="26"/>
      <c r="D58" s="10"/>
      <c r="E58" s="27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29"/>
      <c r="Q58" s="10"/>
      <c r="R58" s="10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4.5">
      <c r="A59" s="10"/>
      <c r="B59" s="25"/>
      <c r="C59" s="26"/>
      <c r="D59" s="10"/>
      <c r="E59" s="27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29"/>
      <c r="Q59" s="10"/>
      <c r="R59" s="10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4.5">
      <c r="A60" s="10"/>
      <c r="B60" s="25"/>
      <c r="C60" s="26"/>
      <c r="D60" s="10"/>
      <c r="E60" s="27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29"/>
      <c r="Q60" s="10"/>
      <c r="R60" s="10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4.5">
      <c r="A61" s="10"/>
      <c r="B61" s="25"/>
      <c r="C61" s="26"/>
      <c r="D61" s="10"/>
      <c r="E61" s="27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29"/>
      <c r="Q61" s="10"/>
      <c r="R61" s="10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4.5">
      <c r="A62" s="10"/>
      <c r="B62" s="25"/>
      <c r="C62" s="26"/>
      <c r="D62" s="10"/>
      <c r="E62" s="27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29"/>
      <c r="Q62" s="10"/>
      <c r="R62" s="10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4.5">
      <c r="A63" s="10"/>
      <c r="B63" s="25"/>
      <c r="C63" s="26"/>
      <c r="D63" s="10"/>
      <c r="E63" s="27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29"/>
      <c r="Q63" s="10"/>
      <c r="R63" s="10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4.5">
      <c r="A64" s="10"/>
      <c r="B64" s="25"/>
      <c r="C64" s="26"/>
      <c r="D64" s="10"/>
      <c r="E64" s="27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29"/>
      <c r="Q64" s="10"/>
      <c r="R64" s="10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4.5">
      <c r="A65" s="10"/>
      <c r="B65" s="25"/>
      <c r="C65" s="26"/>
      <c r="D65" s="10"/>
      <c r="E65" s="27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29"/>
      <c r="Q65" s="10"/>
      <c r="R65" s="10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4.5">
      <c r="A66" s="10"/>
      <c r="B66" s="25"/>
      <c r="C66" s="26"/>
      <c r="D66" s="10"/>
      <c r="E66" s="27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29"/>
      <c r="Q66" s="10"/>
      <c r="R66" s="10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4.5">
      <c r="A67" s="10"/>
      <c r="B67" s="25"/>
      <c r="C67" s="26"/>
      <c r="D67" s="10"/>
      <c r="E67" s="27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29"/>
      <c r="Q67" s="10"/>
      <c r="R67" s="10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4.5">
      <c r="A68" s="10"/>
      <c r="B68" s="25"/>
      <c r="C68" s="26"/>
      <c r="D68" s="10"/>
      <c r="E68" s="27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29"/>
      <c r="Q68" s="10"/>
      <c r="R68" s="10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4.5">
      <c r="A69" s="10"/>
      <c r="B69" s="25"/>
      <c r="C69" s="26"/>
      <c r="D69" s="10"/>
      <c r="E69" s="27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29"/>
      <c r="Q69" s="10"/>
      <c r="R69" s="10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2.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29"/>
      <c r="Q70" s="10"/>
      <c r="R70" s="10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2.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29"/>
      <c r="Q71" s="10"/>
      <c r="R71" s="10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ht="12.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29"/>
      <c r="Q72" s="10"/>
      <c r="R72" s="10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ht="12.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29"/>
      <c r="Q73" s="10"/>
      <c r="R73" s="10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ht="12.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29"/>
      <c r="Q74" s="10"/>
      <c r="R74" s="10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ht="12.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29"/>
      <c r="Q75" s="10"/>
      <c r="R75" s="10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ht="12.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29"/>
      <c r="Q76" s="10"/>
      <c r="R76" s="10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ht="12.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29"/>
      <c r="Q77" s="10"/>
      <c r="R77" s="10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2.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29"/>
      <c r="Q78" s="10"/>
      <c r="R78" s="10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2.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29"/>
      <c r="Q79" s="10"/>
      <c r="R79" s="10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ht="12.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29"/>
      <c r="Q80" s="10"/>
      <c r="R80" s="10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2.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29"/>
      <c r="Q81" s="10"/>
      <c r="R81" s="10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ht="12.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29"/>
      <c r="Q82" s="10"/>
      <c r="R82" s="10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2.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29"/>
      <c r="Q83" s="10"/>
      <c r="R83" s="10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2.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29"/>
      <c r="Q84" s="10"/>
      <c r="R84" s="10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2.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29"/>
      <c r="Q85" s="10"/>
      <c r="R85" s="10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2.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29"/>
      <c r="Q86" s="10"/>
      <c r="R86" s="10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2.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29"/>
      <c r="Q87" s="10"/>
      <c r="R87" s="10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2.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29"/>
      <c r="Q88" s="10"/>
      <c r="R88" s="10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2.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29"/>
      <c r="Q89" s="10"/>
      <c r="R89" s="10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2.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29"/>
      <c r="Q90" s="10"/>
      <c r="R90" s="10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2.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29"/>
      <c r="Q91" s="10"/>
      <c r="R91" s="10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2.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29"/>
      <c r="Q92" s="10"/>
      <c r="R92" s="10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2.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29"/>
      <c r="Q93" s="10"/>
      <c r="R93" s="10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2.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29"/>
      <c r="Q94" s="10"/>
      <c r="R94" s="10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2.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29"/>
      <c r="Q95" s="10"/>
      <c r="R95" s="10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2.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29"/>
      <c r="Q96" s="10"/>
      <c r="R96" s="10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2.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29"/>
      <c r="Q97" s="10"/>
      <c r="R97" s="10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2.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29"/>
      <c r="Q98" s="10"/>
      <c r="R98" s="10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2.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29"/>
      <c r="Q99" s="10"/>
      <c r="R99" s="10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2.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29"/>
      <c r="Q100" s="10"/>
      <c r="R100" s="10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2.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29"/>
      <c r="Q101" s="10"/>
      <c r="R101" s="10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2.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29"/>
      <c r="Q102" s="10"/>
      <c r="R102" s="10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2.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29"/>
      <c r="Q103" s="10"/>
      <c r="R103" s="10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2.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29"/>
      <c r="Q104" s="10"/>
      <c r="R104" s="10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2.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29"/>
      <c r="Q105" s="10"/>
      <c r="R105" s="10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2.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29"/>
      <c r="Q106" s="10"/>
      <c r="R106" s="10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2.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29"/>
      <c r="Q107" s="10"/>
      <c r="R107" s="10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2.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29"/>
      <c r="Q108" s="10"/>
      <c r="R108" s="10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2.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29"/>
      <c r="Q109" s="10"/>
      <c r="R109" s="10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2.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29"/>
      <c r="Q110" s="10"/>
      <c r="R110" s="10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2.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29"/>
      <c r="Q111" s="10"/>
      <c r="R111" s="10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2.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29"/>
      <c r="Q112" s="10"/>
      <c r="R112" s="10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2.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29"/>
      <c r="Q113" s="10"/>
      <c r="R113" s="10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2.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29"/>
      <c r="Q114" s="10"/>
      <c r="R114" s="10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2.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29"/>
      <c r="Q115" s="10"/>
      <c r="R115" s="10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2.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29"/>
      <c r="Q116" s="10"/>
      <c r="R116" s="10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2.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29"/>
      <c r="Q117" s="10"/>
      <c r="R117" s="10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2.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29"/>
      <c r="Q118" s="10"/>
      <c r="R118" s="10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2.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29"/>
      <c r="Q119" s="10"/>
      <c r="R119" s="10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2.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29"/>
      <c r="Q120" s="10"/>
      <c r="R120" s="10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2.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29"/>
      <c r="Q121" s="10"/>
      <c r="R121" s="10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ht="12.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29"/>
      <c r="Q122" s="10"/>
      <c r="R122" s="10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ht="12.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29"/>
      <c r="Q123" s="10"/>
      <c r="R123" s="10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ht="12.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29"/>
      <c r="Q124" s="10"/>
      <c r="R124" s="10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ht="12.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29"/>
      <c r="Q125" s="10"/>
      <c r="R125" s="10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ht="12.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29"/>
      <c r="Q126" s="10"/>
      <c r="R126" s="10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ht="12.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29"/>
      <c r="Q127" s="10"/>
      <c r="R127" s="10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ht="12.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29"/>
      <c r="Q128" s="10"/>
      <c r="R128" s="10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ht="12.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29"/>
      <c r="Q129" s="10"/>
      <c r="R129" s="10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ht="12.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29"/>
      <c r="Q130" s="10"/>
      <c r="R130" s="10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ht="12.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29"/>
      <c r="Q131" s="10"/>
      <c r="R131" s="10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ht="12.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29"/>
      <c r="Q132" s="10"/>
      <c r="R132" s="10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ht="12.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29"/>
      <c r="Q133" s="10"/>
      <c r="R133" s="10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ht="12.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29"/>
      <c r="Q134" s="10"/>
      <c r="R134" s="10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ht="12.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29"/>
      <c r="Q135" s="10"/>
      <c r="R135" s="10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ht="12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29"/>
      <c r="Q136" s="10"/>
      <c r="R136" s="10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ht="12.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29"/>
      <c r="Q137" s="10"/>
      <c r="R137" s="10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ht="12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29"/>
      <c r="Q138" s="10"/>
      <c r="R138" s="10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ht="12.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29"/>
      <c r="Q139" s="10"/>
      <c r="R139" s="10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ht="12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29"/>
      <c r="Q140" s="10"/>
      <c r="R140" s="10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ht="12.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29"/>
      <c r="Q141" s="10"/>
      <c r="R141" s="10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ht="12.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29"/>
      <c r="Q142" s="10"/>
      <c r="R142" s="10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ht="12.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29"/>
      <c r="Q143" s="10"/>
      <c r="R143" s="10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ht="12.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29"/>
      <c r="Q144" s="10"/>
      <c r="R144" s="10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ht="12.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29"/>
      <c r="Q145" s="10"/>
      <c r="R145" s="10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ht="12.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29"/>
      <c r="Q146" s="10"/>
      <c r="R146" s="10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ht="12.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29"/>
      <c r="Q147" s="10"/>
      <c r="R147" s="10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ht="12.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29"/>
      <c r="Q148" s="10"/>
      <c r="R148" s="10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ht="12.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29"/>
      <c r="Q149" s="10"/>
      <c r="R149" s="10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ht="12.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29"/>
      <c r="Q150" s="10"/>
      <c r="R150" s="10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ht="12.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29"/>
      <c r="Q151" s="10"/>
      <c r="R151" s="10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ht="12.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29"/>
      <c r="Q152" s="10"/>
      <c r="R152" s="10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ht="12.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29"/>
      <c r="Q153" s="10"/>
      <c r="R153" s="10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ht="12.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29"/>
      <c r="Q154" s="10"/>
      <c r="R154" s="10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ht="12.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29"/>
      <c r="Q155" s="10"/>
      <c r="R155" s="10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ht="12.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29"/>
      <c r="Q156" s="10"/>
      <c r="R156" s="10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ht="12.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29"/>
      <c r="Q157" s="10"/>
      <c r="R157" s="10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ht="12.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29"/>
      <c r="Q158" s="10"/>
      <c r="R158" s="10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ht="12.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29"/>
      <c r="Q159" s="10"/>
      <c r="R159" s="10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ht="12.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29"/>
      <c r="Q160" s="10"/>
      <c r="R160" s="10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ht="12.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29"/>
      <c r="Q161" s="10"/>
      <c r="R161" s="10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ht="12.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29"/>
      <c r="Q162" s="10"/>
      <c r="R162" s="10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ht="12.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29"/>
      <c r="Q163" s="10"/>
      <c r="R163" s="10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ht="12.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29"/>
      <c r="Q164" s="10"/>
      <c r="R164" s="10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ht="12.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29"/>
      <c r="Q165" s="10"/>
      <c r="R165" s="10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ht="12.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29"/>
      <c r="Q166" s="10"/>
      <c r="R166" s="10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ht="12.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29"/>
      <c r="Q167" s="10"/>
      <c r="R167" s="10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ht="12.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29"/>
      <c r="Q168" s="10"/>
      <c r="R168" s="10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ht="12.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29"/>
      <c r="Q169" s="10"/>
      <c r="R169" s="10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ht="12.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29"/>
      <c r="Q170" s="10"/>
      <c r="R170" s="10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ht="12.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29"/>
      <c r="Q171" s="10"/>
      <c r="R171" s="10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ht="12.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29"/>
      <c r="Q172" s="10"/>
      <c r="R172" s="10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ht="12.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29"/>
      <c r="Q173" s="10"/>
      <c r="R173" s="10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ht="12.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29"/>
      <c r="Q174" s="10"/>
      <c r="R174" s="10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ht="12.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29"/>
      <c r="Q175" s="10"/>
      <c r="R175" s="10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ht="12.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29"/>
      <c r="Q176" s="10"/>
      <c r="R176" s="10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ht="12.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29"/>
      <c r="Q177" s="10"/>
      <c r="R177" s="10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ht="12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29"/>
      <c r="Q178" s="10"/>
      <c r="R178" s="10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ht="12.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29"/>
      <c r="Q179" s="10"/>
      <c r="R179" s="10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ht="12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29"/>
      <c r="Q180" s="10"/>
      <c r="R180" s="10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ht="12.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29"/>
      <c r="Q181" s="10"/>
      <c r="R181" s="10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ht="12.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29"/>
      <c r="Q182" s="10"/>
      <c r="R182" s="10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ht="12.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29"/>
      <c r="Q183" s="10"/>
      <c r="R183" s="10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ht="12.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29"/>
      <c r="Q184" s="10"/>
      <c r="R184" s="10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ht="12.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29"/>
      <c r="Q185" s="10"/>
      <c r="R185" s="10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ht="12.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29"/>
      <c r="Q186" s="10"/>
      <c r="R186" s="10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ht="12.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29"/>
      <c r="Q187" s="10"/>
      <c r="R187" s="10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ht="12.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29"/>
      <c r="Q188" s="10"/>
      <c r="R188" s="10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ht="12.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29"/>
      <c r="Q189" s="10"/>
      <c r="R189" s="10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ht="12.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29"/>
      <c r="Q190" s="10"/>
      <c r="R190" s="10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ht="12.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29"/>
      <c r="Q191" s="10"/>
      <c r="R191" s="10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ht="12.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29"/>
      <c r="Q192" s="10"/>
      <c r="R192" s="10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ht="12.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29"/>
      <c r="Q193" s="10"/>
      <c r="R193" s="10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ht="12.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29"/>
      <c r="Q194" s="10"/>
      <c r="R194" s="10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ht="12.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29"/>
      <c r="Q195" s="10"/>
      <c r="R195" s="10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ht="12.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29"/>
      <c r="Q196" s="10"/>
      <c r="R196" s="10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ht="12.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29"/>
      <c r="Q197" s="10"/>
      <c r="R197" s="10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ht="12.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29"/>
      <c r="Q198" s="10"/>
      <c r="R198" s="10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ht="12.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29"/>
      <c r="Q199" s="10"/>
      <c r="R199" s="10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ht="12.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29"/>
      <c r="Q200" s="10"/>
      <c r="R200" s="10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ht="12.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29"/>
      <c r="Q201" s="10"/>
      <c r="R201" s="10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ht="12.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29"/>
      <c r="Q202" s="10"/>
      <c r="R202" s="10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ht="12.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29"/>
      <c r="Q203" s="10"/>
      <c r="R203" s="10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ht="12.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29"/>
      <c r="Q204" s="10"/>
      <c r="R204" s="10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ht="12.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29"/>
      <c r="Q205" s="10"/>
      <c r="R205" s="10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ht="12.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29"/>
      <c r="Q206" s="10"/>
      <c r="R206" s="10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ht="12.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29"/>
      <c r="Q207" s="10"/>
      <c r="R207" s="10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ht="12.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29"/>
      <c r="Q208" s="10"/>
      <c r="R208" s="10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ht="12.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29"/>
      <c r="Q209" s="10"/>
      <c r="R209" s="10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ht="12.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29"/>
      <c r="Q210" s="10"/>
      <c r="R210" s="10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ht="12.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29"/>
      <c r="Q211" s="10"/>
      <c r="R211" s="10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ht="12.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29"/>
      <c r="Q212" s="10"/>
      <c r="R212" s="10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ht="12.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29"/>
      <c r="Q213" s="10"/>
      <c r="R213" s="10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ht="12.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29"/>
      <c r="Q214" s="10"/>
      <c r="R214" s="10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ht="12.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29"/>
      <c r="Q215" s="10"/>
      <c r="R215" s="10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ht="12.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29"/>
      <c r="Q216" s="10"/>
      <c r="R216" s="10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ht="12.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29"/>
      <c r="Q217" s="10"/>
      <c r="R217" s="10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ht="12.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29"/>
      <c r="Q218" s="10"/>
      <c r="R218" s="10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ht="12.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29"/>
      <c r="Q219" s="10"/>
      <c r="R219" s="10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ht="12.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29"/>
      <c r="Q220" s="10"/>
      <c r="R220" s="10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ht="12.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29"/>
      <c r="Q221" s="10"/>
      <c r="R221" s="10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ht="12.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29"/>
      <c r="Q222" s="10"/>
      <c r="R222" s="10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ht="12.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29"/>
      <c r="Q223" s="10"/>
      <c r="R223" s="10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ht="12.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29"/>
      <c r="Q224" s="10"/>
      <c r="R224" s="10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ht="12.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29"/>
      <c r="Q225" s="10"/>
      <c r="R225" s="10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ht="12.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29"/>
      <c r="Q226" s="10"/>
      <c r="R226" s="10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ht="12.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29"/>
      <c r="Q227" s="10"/>
      <c r="R227" s="10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ht="12.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29"/>
      <c r="Q228" s="10"/>
      <c r="R228" s="10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ht="12.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29"/>
      <c r="Q229" s="10"/>
      <c r="R229" s="10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ht="12.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29"/>
      <c r="Q230" s="10"/>
      <c r="R230" s="10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ht="12.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29"/>
      <c r="Q231" s="10"/>
      <c r="R231" s="10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ht="12.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29"/>
      <c r="Q232" s="10"/>
      <c r="R232" s="10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ht="12.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29"/>
      <c r="Q233" s="10"/>
      <c r="R233" s="10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ht="12.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29"/>
      <c r="Q234" s="10"/>
      <c r="R234" s="10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ht="12.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29"/>
      <c r="Q235" s="10"/>
      <c r="R235" s="10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ht="12.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29"/>
      <c r="Q236" s="10"/>
      <c r="R236" s="10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ht="12.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29"/>
      <c r="Q237" s="10"/>
      <c r="R237" s="10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ht="12.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29"/>
      <c r="Q238" s="10"/>
      <c r="R238" s="10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ht="12.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29"/>
      <c r="Q239" s="10"/>
      <c r="R239" s="10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ht="12.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29"/>
      <c r="Q240" s="10"/>
      <c r="R240" s="10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ht="12.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29"/>
      <c r="Q241" s="10"/>
      <c r="R241" s="10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ht="12.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29"/>
      <c r="Q242" s="10"/>
      <c r="R242" s="10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ht="12.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29"/>
      <c r="Q243" s="10"/>
      <c r="R243" s="10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ht="12.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29"/>
      <c r="Q244" s="10"/>
      <c r="R244" s="10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ht="12.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29"/>
      <c r="Q245" s="10"/>
      <c r="R245" s="10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ht="12.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29"/>
      <c r="Q246" s="10"/>
      <c r="R246" s="10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ht="12.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29"/>
      <c r="Q247" s="10"/>
      <c r="R247" s="10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ht="12.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29"/>
      <c r="Q248" s="10"/>
      <c r="R248" s="10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ht="12.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29"/>
      <c r="Q249" s="10"/>
      <c r="R249" s="10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ht="12.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29"/>
      <c r="Q250" s="10"/>
      <c r="R250" s="10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ht="12.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29"/>
      <c r="Q251" s="10"/>
      <c r="R251" s="10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ht="12.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29"/>
      <c r="Q252" s="10"/>
      <c r="R252" s="10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ht="12.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29"/>
      <c r="Q253" s="10"/>
      <c r="R253" s="10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ht="12.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29"/>
      <c r="Q254" s="10"/>
      <c r="R254" s="10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ht="12.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29"/>
      <c r="Q255" s="10"/>
      <c r="R255" s="10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ht="12.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29"/>
      <c r="Q256" s="10"/>
      <c r="R256" s="10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ht="12.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29"/>
      <c r="Q257" s="10"/>
      <c r="R257" s="10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ht="12.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29"/>
      <c r="Q258" s="10"/>
      <c r="R258" s="10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ht="12.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29"/>
      <c r="Q259" s="10"/>
      <c r="R259" s="10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ht="12.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29"/>
      <c r="Q260" s="10"/>
      <c r="R260" s="10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ht="12.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29"/>
      <c r="Q261" s="10"/>
      <c r="R261" s="10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ht="12.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29"/>
      <c r="Q262" s="10"/>
      <c r="R262" s="10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ht="12.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29"/>
      <c r="Q263" s="10"/>
      <c r="R263" s="10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ht="12.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29"/>
      <c r="Q264" s="10"/>
      <c r="R264" s="10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spans="1:37" ht="12.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29"/>
      <c r="Q265" s="10"/>
      <c r="R265" s="10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spans="1:37" ht="12.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29"/>
      <c r="Q266" s="10"/>
      <c r="R266" s="10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spans="1:37" ht="12.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29"/>
      <c r="Q267" s="10"/>
      <c r="R267" s="10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spans="1:37" ht="12.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29"/>
      <c r="Q268" s="10"/>
      <c r="R268" s="10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spans="1:37" ht="12.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29"/>
      <c r="Q269" s="10"/>
      <c r="R269" s="10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spans="1:37" ht="12.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29"/>
      <c r="Q270" s="10"/>
      <c r="R270" s="10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spans="1:37" ht="12.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29"/>
      <c r="Q271" s="10"/>
      <c r="R271" s="10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spans="1:37" ht="12.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29"/>
      <c r="Q272" s="10"/>
      <c r="R272" s="10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spans="1:37" ht="12.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29"/>
      <c r="Q273" s="10"/>
      <c r="R273" s="10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spans="1:37" ht="12.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29"/>
      <c r="Q274" s="10"/>
      <c r="R274" s="10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ht="12.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29"/>
      <c r="Q275" s="10"/>
      <c r="R275" s="10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ht="12.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29"/>
      <c r="Q276" s="10"/>
      <c r="R276" s="10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spans="1:37" ht="12.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29"/>
      <c r="Q277" s="10"/>
      <c r="R277" s="10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spans="1:37" ht="12.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29"/>
      <c r="Q278" s="10"/>
      <c r="R278" s="10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spans="1:37" ht="12.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29"/>
      <c r="Q279" s="10"/>
      <c r="R279" s="10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spans="1:37" ht="12.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29"/>
      <c r="Q280" s="10"/>
      <c r="R280" s="10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spans="1:37" ht="12.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29"/>
      <c r="Q281" s="10"/>
      <c r="R281" s="10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spans="1:37" ht="12.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29"/>
      <c r="Q282" s="10"/>
      <c r="R282" s="10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spans="1:37" ht="12.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29"/>
      <c r="Q283" s="10"/>
      <c r="R283" s="10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spans="1:37" ht="12.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29"/>
      <c r="Q284" s="10"/>
      <c r="R284" s="10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spans="1:37" ht="12.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29"/>
      <c r="Q285" s="10"/>
      <c r="R285" s="10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spans="1:37" ht="12.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29"/>
      <c r="Q286" s="10"/>
      <c r="R286" s="10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spans="1:37" ht="12.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29"/>
      <c r="Q287" s="10"/>
      <c r="R287" s="10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spans="1:37" ht="12.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29"/>
      <c r="Q288" s="10"/>
      <c r="R288" s="10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spans="1:37" ht="12.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29"/>
      <c r="Q289" s="10"/>
      <c r="R289" s="10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spans="1:37" ht="12.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29"/>
      <c r="Q290" s="10"/>
      <c r="R290" s="10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spans="1:37" ht="12.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29"/>
      <c r="Q291" s="10"/>
      <c r="R291" s="10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7" ht="12.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29"/>
      <c r="Q292" s="10"/>
      <c r="R292" s="10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spans="1:37" ht="12.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29"/>
      <c r="Q293" s="10"/>
      <c r="R293" s="10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spans="1:37" ht="12.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29"/>
      <c r="Q294" s="10"/>
      <c r="R294" s="10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spans="1:37" ht="12.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29"/>
      <c r="Q295" s="10"/>
      <c r="R295" s="10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spans="1:37" ht="12.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29"/>
      <c r="Q296" s="10"/>
      <c r="R296" s="10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spans="1:37" ht="12.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29"/>
      <c r="Q297" s="10"/>
      <c r="R297" s="10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spans="1:37" ht="12.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29"/>
      <c r="Q298" s="10"/>
      <c r="R298" s="10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spans="1:37" ht="12.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29"/>
      <c r="Q299" s="10"/>
      <c r="R299" s="10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spans="1:37" ht="12.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29"/>
      <c r="Q300" s="10"/>
      <c r="R300" s="10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spans="1:37" ht="12.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29"/>
      <c r="Q301" s="10"/>
      <c r="R301" s="10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spans="1:37" ht="12.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29"/>
      <c r="Q302" s="10"/>
      <c r="R302" s="10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spans="1:37" ht="12.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29"/>
      <c r="Q303" s="10"/>
      <c r="R303" s="10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ht="12.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29"/>
      <c r="Q304" s="10"/>
      <c r="R304" s="10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spans="1:37" ht="12.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29"/>
      <c r="Q305" s="10"/>
      <c r="R305" s="10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spans="1:37" ht="12.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29"/>
      <c r="Q306" s="10"/>
      <c r="R306" s="10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spans="1:37" ht="12.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29"/>
      <c r="Q307" s="10"/>
      <c r="R307" s="10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spans="1:37" ht="12.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29"/>
      <c r="Q308" s="10"/>
      <c r="R308" s="10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spans="1:37" ht="12.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29"/>
      <c r="Q309" s="10"/>
      <c r="R309" s="10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7" ht="12.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29"/>
      <c r="Q310" s="10"/>
      <c r="R310" s="10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spans="1:37" ht="12.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29"/>
      <c r="Q311" s="10"/>
      <c r="R311" s="10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spans="1:37" ht="12.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29"/>
      <c r="Q312" s="10"/>
      <c r="R312" s="10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spans="1:37" ht="12.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29"/>
      <c r="Q313" s="10"/>
      <c r="R313" s="10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spans="1:37" ht="12.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29"/>
      <c r="Q314" s="10"/>
      <c r="R314" s="10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spans="1:37" ht="12.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29"/>
      <c r="Q315" s="10"/>
      <c r="R315" s="10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spans="1:37" ht="12.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29"/>
      <c r="Q316" s="10"/>
      <c r="R316" s="10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spans="1:37" ht="12.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29"/>
      <c r="Q317" s="10"/>
      <c r="R317" s="10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spans="1:37" ht="12.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29"/>
      <c r="Q318" s="10"/>
      <c r="R318" s="10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spans="1:37" ht="12.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29"/>
      <c r="Q319" s="10"/>
      <c r="R319" s="10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spans="1:37" ht="12.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29"/>
      <c r="Q320" s="10"/>
      <c r="R320" s="10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spans="1:37" ht="12.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29"/>
      <c r="Q321" s="10"/>
      <c r="R321" s="10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spans="1:37" ht="12.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29"/>
      <c r="Q322" s="10"/>
      <c r="R322" s="10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spans="1:37" ht="12.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29"/>
      <c r="Q323" s="10"/>
      <c r="R323" s="10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spans="1:37" ht="12.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29"/>
      <c r="Q324" s="10"/>
      <c r="R324" s="10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spans="1:37" ht="12.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29"/>
      <c r="Q325" s="10"/>
      <c r="R325" s="10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spans="1:37" ht="12.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29"/>
      <c r="Q326" s="10"/>
      <c r="R326" s="10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spans="1:37" ht="12.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29"/>
      <c r="Q327" s="10"/>
      <c r="R327" s="10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spans="1:37" ht="12.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29"/>
      <c r="Q328" s="10"/>
      <c r="R328" s="10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spans="1:37" ht="12.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29"/>
      <c r="Q329" s="10"/>
      <c r="R329" s="10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spans="1:37" ht="12.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29"/>
      <c r="Q330" s="10"/>
      <c r="R330" s="10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spans="1:37" ht="12.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29"/>
      <c r="Q331" s="10"/>
      <c r="R331" s="10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spans="1:37" ht="12.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29"/>
      <c r="Q332" s="10"/>
      <c r="R332" s="10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spans="1:37" ht="12.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29"/>
      <c r="Q333" s="10"/>
      <c r="R333" s="10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spans="1:37" ht="12.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29"/>
      <c r="Q334" s="10"/>
      <c r="R334" s="10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spans="1:37" ht="12.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29"/>
      <c r="Q335" s="10"/>
      <c r="R335" s="10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spans="1:37" ht="12.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29"/>
      <c r="Q336" s="10"/>
      <c r="R336" s="10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spans="1:37" ht="12.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29"/>
      <c r="Q337" s="10"/>
      <c r="R337" s="10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spans="1:37" ht="12.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29"/>
      <c r="Q338" s="10"/>
      <c r="R338" s="10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spans="1:37" ht="12.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29"/>
      <c r="Q339" s="10"/>
      <c r="R339" s="10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spans="1:37" ht="12.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29"/>
      <c r="Q340" s="10"/>
      <c r="R340" s="10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spans="1:37" ht="12.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29"/>
      <c r="Q341" s="10"/>
      <c r="R341" s="10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spans="1:37" ht="12.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29"/>
      <c r="Q342" s="10"/>
      <c r="R342" s="10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spans="1:37" ht="12.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29"/>
      <c r="Q343" s="10"/>
      <c r="R343" s="10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spans="1:37" ht="12.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29"/>
      <c r="Q344" s="10"/>
      <c r="R344" s="10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spans="1:37" ht="12.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29"/>
      <c r="Q345" s="10"/>
      <c r="R345" s="10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spans="1:37" ht="12.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29"/>
      <c r="Q346" s="10"/>
      <c r="R346" s="10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spans="1:37" ht="12.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29"/>
      <c r="Q347" s="10"/>
      <c r="R347" s="10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spans="1:37" ht="12.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29"/>
      <c r="Q348" s="10"/>
      <c r="R348" s="10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spans="1:37" ht="12.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29"/>
      <c r="Q349" s="10"/>
      <c r="R349" s="10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spans="1:37" ht="12.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29"/>
      <c r="Q350" s="10"/>
      <c r="R350" s="10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spans="1:37" ht="12.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29"/>
      <c r="Q351" s="10"/>
      <c r="R351" s="10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spans="1:37" ht="12.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29"/>
      <c r="Q352" s="10"/>
      <c r="R352" s="10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spans="1:37" ht="12.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29"/>
      <c r="Q353" s="10"/>
      <c r="R353" s="10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spans="1:37" ht="12.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29"/>
      <c r="Q354" s="10"/>
      <c r="R354" s="10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spans="1:37" ht="12.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29"/>
      <c r="Q355" s="10"/>
      <c r="R355" s="10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spans="1:37" ht="12.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29"/>
      <c r="Q356" s="10"/>
      <c r="R356" s="10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spans="1:37" ht="12.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29"/>
      <c r="Q357" s="10"/>
      <c r="R357" s="10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spans="1:37" ht="12.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29"/>
      <c r="Q358" s="10"/>
      <c r="R358" s="10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spans="1:37" ht="12.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29"/>
      <c r="Q359" s="10"/>
      <c r="R359" s="10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spans="1:37" ht="12.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29"/>
      <c r="Q360" s="10"/>
      <c r="R360" s="10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spans="1:37" ht="12.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29"/>
      <c r="Q361" s="10"/>
      <c r="R361" s="10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spans="1:37" ht="12.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29"/>
      <c r="Q362" s="10"/>
      <c r="R362" s="10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spans="1:37" ht="12.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29"/>
      <c r="Q363" s="10"/>
      <c r="R363" s="10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spans="1:37" ht="12.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29"/>
      <c r="Q364" s="10"/>
      <c r="R364" s="10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spans="1:37" ht="12.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29"/>
      <c r="Q365" s="10"/>
      <c r="R365" s="10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spans="1:37" ht="12.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29"/>
      <c r="Q366" s="10"/>
      <c r="R366" s="10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spans="1:37" ht="12.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29"/>
      <c r="Q367" s="10"/>
      <c r="R367" s="10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spans="1:37" ht="12.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29"/>
      <c r="Q368" s="10"/>
      <c r="R368" s="10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spans="1:37" ht="12.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29"/>
      <c r="Q369" s="10"/>
      <c r="R369" s="10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spans="1:37" ht="12.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29"/>
      <c r="Q370" s="10"/>
      <c r="R370" s="10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spans="1:37" ht="12.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29"/>
      <c r="Q371" s="10"/>
      <c r="R371" s="10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spans="1:37" ht="12.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29"/>
      <c r="Q372" s="10"/>
      <c r="R372" s="10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spans="1:37" ht="12.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29"/>
      <c r="Q373" s="10"/>
      <c r="R373" s="10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spans="1:37" ht="12.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29"/>
      <c r="Q374" s="10"/>
      <c r="R374" s="10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spans="1:37" ht="12.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29"/>
      <c r="Q375" s="10"/>
      <c r="R375" s="10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spans="1:37" ht="12.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29"/>
      <c r="Q376" s="10"/>
      <c r="R376" s="10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spans="1:37" ht="12.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29"/>
      <c r="Q377" s="10"/>
      <c r="R377" s="10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spans="1:37" ht="12.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29"/>
      <c r="Q378" s="10"/>
      <c r="R378" s="10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spans="1:37" ht="12.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29"/>
      <c r="Q379" s="10"/>
      <c r="R379" s="10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spans="1:37" ht="12.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29"/>
      <c r="Q380" s="10"/>
      <c r="R380" s="10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ht="12.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29"/>
      <c r="Q381" s="10"/>
      <c r="R381" s="10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spans="1:37" ht="12.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29"/>
      <c r="Q382" s="10"/>
      <c r="R382" s="10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spans="1:37" ht="12.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29"/>
      <c r="Q383" s="10"/>
      <c r="R383" s="10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spans="1:37" ht="12.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29"/>
      <c r="Q384" s="10"/>
      <c r="R384" s="10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spans="1:37" ht="12.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29"/>
      <c r="Q385" s="10"/>
      <c r="R385" s="10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spans="1:37" ht="12.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29"/>
      <c r="Q386" s="10"/>
      <c r="R386" s="10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spans="1:37" ht="12.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29"/>
      <c r="Q387" s="10"/>
      <c r="R387" s="10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spans="1:37" ht="12.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29"/>
      <c r="Q388" s="10"/>
      <c r="R388" s="10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spans="1:37" ht="12.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29"/>
      <c r="Q389" s="10"/>
      <c r="R389" s="10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spans="1:37" ht="12.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29"/>
      <c r="Q390" s="10"/>
      <c r="R390" s="10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spans="1:37" ht="12.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29"/>
      <c r="Q391" s="10"/>
      <c r="R391" s="10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spans="1:37" ht="12.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29"/>
      <c r="Q392" s="10"/>
      <c r="R392" s="10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spans="1:37" ht="12.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29"/>
      <c r="Q393" s="10"/>
      <c r="R393" s="10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spans="1:37" ht="12.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29"/>
      <c r="Q394" s="10"/>
      <c r="R394" s="10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spans="1:37" ht="12.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29"/>
      <c r="Q395" s="10"/>
      <c r="R395" s="10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spans="1:37" ht="12.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29"/>
      <c r="Q396" s="10"/>
      <c r="R396" s="10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spans="1:37" ht="12.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29"/>
      <c r="Q397" s="10"/>
      <c r="R397" s="10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spans="1:37" ht="12.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29"/>
      <c r="Q398" s="10"/>
      <c r="R398" s="10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spans="1:37" ht="12.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29"/>
      <c r="Q399" s="10"/>
      <c r="R399" s="10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spans="1:37" ht="12.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29"/>
      <c r="Q400" s="10"/>
      <c r="R400" s="10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spans="1:37" ht="12.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29"/>
      <c r="Q401" s="10"/>
      <c r="R401" s="10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spans="1:37" ht="12.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29"/>
      <c r="Q402" s="10"/>
      <c r="R402" s="10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spans="1:37" ht="12.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29"/>
      <c r="Q403" s="10"/>
      <c r="R403" s="10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spans="1:37" ht="12.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29"/>
      <c r="Q404" s="10"/>
      <c r="R404" s="10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spans="1:37" ht="12.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29"/>
      <c r="Q405" s="10"/>
      <c r="R405" s="10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spans="1:37" ht="12.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29"/>
      <c r="Q406" s="10"/>
      <c r="R406" s="10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spans="1:37" ht="12.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29"/>
      <c r="Q407" s="10"/>
      <c r="R407" s="10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spans="1:37" ht="12.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29"/>
      <c r="Q408" s="10"/>
      <c r="R408" s="10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spans="1:37" ht="12.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29"/>
      <c r="Q409" s="10"/>
      <c r="R409" s="10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spans="1:37" ht="12.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29"/>
      <c r="Q410" s="10"/>
      <c r="R410" s="10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spans="1:37" ht="12.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29"/>
      <c r="Q411" s="10"/>
      <c r="R411" s="10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spans="1:37" ht="12.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29"/>
      <c r="Q412" s="10"/>
      <c r="R412" s="10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spans="1:37" ht="12.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29"/>
      <c r="Q413" s="10"/>
      <c r="R413" s="10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spans="1:37" ht="12.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29"/>
      <c r="Q414" s="10"/>
      <c r="R414" s="10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spans="1:37" ht="12.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29"/>
      <c r="Q415" s="10"/>
      <c r="R415" s="10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spans="1:37" ht="12.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29"/>
      <c r="Q416" s="10"/>
      <c r="R416" s="10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spans="1:37" ht="12.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29"/>
      <c r="Q417" s="10"/>
      <c r="R417" s="10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ht="12.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29"/>
      <c r="Q418" s="10"/>
      <c r="R418" s="10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spans="1:37" ht="12.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29"/>
      <c r="Q419" s="10"/>
      <c r="R419" s="10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spans="1:37" ht="12.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29"/>
      <c r="Q420" s="10"/>
      <c r="R420" s="10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spans="1:37" ht="12.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29"/>
      <c r="Q421" s="10"/>
      <c r="R421" s="10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spans="1:37" ht="12.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29"/>
      <c r="Q422" s="10"/>
      <c r="R422" s="10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spans="1:37" ht="12.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29"/>
      <c r="Q423" s="10"/>
      <c r="R423" s="10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spans="1:37" ht="12.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29"/>
      <c r="Q424" s="10"/>
      <c r="R424" s="10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spans="1:37" ht="12.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29"/>
      <c r="Q425" s="10"/>
      <c r="R425" s="10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spans="1:37" ht="12.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29"/>
      <c r="Q426" s="10"/>
      <c r="R426" s="10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spans="1:37" ht="12.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29"/>
      <c r="Q427" s="10"/>
      <c r="R427" s="10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spans="1:37" ht="12.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29"/>
      <c r="Q428" s="10"/>
      <c r="R428" s="10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spans="1:37" ht="12.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29"/>
      <c r="Q429" s="10"/>
      <c r="R429" s="10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spans="1:37" ht="12.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29"/>
      <c r="Q430" s="10"/>
      <c r="R430" s="10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spans="1:37" ht="12.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29"/>
      <c r="Q431" s="10"/>
      <c r="R431" s="10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spans="1:37" ht="12.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29"/>
      <c r="Q432" s="10"/>
      <c r="R432" s="10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ht="12.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29"/>
      <c r="Q433" s="10"/>
      <c r="R433" s="10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spans="1:37" ht="12.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29"/>
      <c r="Q434" s="10"/>
      <c r="R434" s="10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spans="1:37" ht="12.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29"/>
      <c r="Q435" s="10"/>
      <c r="R435" s="10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spans="1:37" ht="12.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29"/>
      <c r="Q436" s="10"/>
      <c r="R436" s="10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spans="1:37" ht="12.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29"/>
      <c r="Q437" s="10"/>
      <c r="R437" s="10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spans="1:37" ht="12.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29"/>
      <c r="Q438" s="10"/>
      <c r="R438" s="10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spans="1:37" ht="12.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29"/>
      <c r="Q439" s="10"/>
      <c r="R439" s="10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spans="1:37" ht="12.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29"/>
      <c r="Q440" s="10"/>
      <c r="R440" s="10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spans="1:37" ht="12.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29"/>
      <c r="Q441" s="10"/>
      <c r="R441" s="10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spans="1:37" ht="12.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29"/>
      <c r="Q442" s="10"/>
      <c r="R442" s="10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spans="1:37" ht="12.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29"/>
      <c r="Q443" s="10"/>
      <c r="R443" s="10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spans="1:37" ht="12.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29"/>
      <c r="Q444" s="10"/>
      <c r="R444" s="10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spans="1:37" ht="12.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29"/>
      <c r="Q445" s="10"/>
      <c r="R445" s="10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spans="1:37" ht="12.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29"/>
      <c r="Q446" s="10"/>
      <c r="R446" s="10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spans="1:37" ht="12.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29"/>
      <c r="Q447" s="10"/>
      <c r="R447" s="10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ht="12.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29"/>
      <c r="Q448" s="10"/>
      <c r="R448" s="10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spans="1:37" ht="12.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29"/>
      <c r="Q449" s="10"/>
      <c r="R449" s="10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spans="1:37" ht="12.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29"/>
      <c r="Q450" s="10"/>
      <c r="R450" s="10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spans="1:37" ht="12.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29"/>
      <c r="Q451" s="10"/>
      <c r="R451" s="10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spans="1:37" ht="12.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29"/>
      <c r="Q452" s="10"/>
      <c r="R452" s="10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spans="1:37" ht="12.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29"/>
      <c r="Q453" s="10"/>
      <c r="R453" s="10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spans="1:37" ht="12.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29"/>
      <c r="Q454" s="10"/>
      <c r="R454" s="10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spans="1:37" ht="12.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29"/>
      <c r="Q455" s="10"/>
      <c r="R455" s="10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spans="1:37" ht="12.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29"/>
      <c r="Q456" s="10"/>
      <c r="R456" s="10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spans="1:37" ht="12.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29"/>
      <c r="Q457" s="10"/>
      <c r="R457" s="10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spans="1:37" ht="12.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29"/>
      <c r="Q458" s="10"/>
      <c r="R458" s="10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spans="1:37" ht="12.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29"/>
      <c r="Q459" s="10"/>
      <c r="R459" s="10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spans="1:37" ht="12.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29"/>
      <c r="Q460" s="10"/>
      <c r="R460" s="10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spans="1:37" ht="12.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29"/>
      <c r="Q461" s="10"/>
      <c r="R461" s="10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spans="1:37" ht="12.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29"/>
      <c r="Q462" s="10"/>
      <c r="R462" s="10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spans="1:37" ht="12.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29"/>
      <c r="Q463" s="10"/>
      <c r="R463" s="10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spans="1:37" ht="12.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29"/>
      <c r="Q464" s="10"/>
      <c r="R464" s="10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spans="1:37" ht="12.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29"/>
      <c r="Q465" s="10"/>
      <c r="R465" s="10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spans="1:37" ht="12.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29"/>
      <c r="Q466" s="10"/>
      <c r="R466" s="10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spans="1:37" ht="12.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29"/>
      <c r="Q467" s="10"/>
      <c r="R467" s="10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spans="1:37" ht="12.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29"/>
      <c r="Q468" s="10"/>
      <c r="R468" s="10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spans="1:37" ht="12.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29"/>
      <c r="Q469" s="10"/>
      <c r="R469" s="10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spans="1:37" ht="12.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29"/>
      <c r="Q470" s="10"/>
      <c r="R470" s="10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spans="1:37" ht="12.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29"/>
      <c r="Q471" s="10"/>
      <c r="R471" s="10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spans="1:37" ht="12.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29"/>
      <c r="Q472" s="10"/>
      <c r="R472" s="10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spans="1:37" ht="12.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29"/>
      <c r="Q473" s="10"/>
      <c r="R473" s="10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spans="1:37" ht="12.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29"/>
      <c r="Q474" s="10"/>
      <c r="R474" s="10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spans="1:37" ht="12.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29"/>
      <c r="Q475" s="10"/>
      <c r="R475" s="10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spans="1:37" ht="12.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29"/>
      <c r="Q476" s="10"/>
      <c r="R476" s="10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spans="1:37" ht="12.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29"/>
      <c r="Q477" s="10"/>
      <c r="R477" s="10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spans="1:37" ht="12.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29"/>
      <c r="Q478" s="10"/>
      <c r="R478" s="10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spans="1:37" ht="12.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29"/>
      <c r="Q479" s="10"/>
      <c r="R479" s="10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spans="1:37" ht="12.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29"/>
      <c r="Q480" s="10"/>
      <c r="R480" s="10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spans="1:37" ht="12.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29"/>
      <c r="Q481" s="10"/>
      <c r="R481" s="10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spans="1:37" ht="12.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29"/>
      <c r="Q482" s="10"/>
      <c r="R482" s="10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spans="1:37" ht="12.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29"/>
      <c r="Q483" s="10"/>
      <c r="R483" s="10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spans="1:37" ht="12.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29"/>
      <c r="Q484" s="10"/>
      <c r="R484" s="10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spans="1:37" ht="12.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29"/>
      <c r="Q485" s="10"/>
      <c r="R485" s="10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spans="1:37" ht="12.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29"/>
      <c r="Q486" s="10"/>
      <c r="R486" s="10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spans="1:37" ht="12.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29"/>
      <c r="Q487" s="10"/>
      <c r="R487" s="10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spans="1:37" ht="12.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29"/>
      <c r="Q488" s="10"/>
      <c r="R488" s="10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spans="1:37" ht="12.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29"/>
      <c r="Q489" s="10"/>
      <c r="R489" s="10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spans="1:37" ht="12.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29"/>
      <c r="Q490" s="10"/>
      <c r="R490" s="10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spans="1:37" ht="12.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29"/>
      <c r="Q491" s="10"/>
      <c r="R491" s="10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spans="1:37" ht="12.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29"/>
      <c r="Q492" s="10"/>
      <c r="R492" s="10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spans="1:37" ht="12.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29"/>
      <c r="Q493" s="10"/>
      <c r="R493" s="10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spans="1:37" ht="12.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29"/>
      <c r="Q494" s="10"/>
      <c r="R494" s="10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spans="1:37" ht="12.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29"/>
      <c r="Q495" s="10"/>
      <c r="R495" s="10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spans="1:37" ht="12.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29"/>
      <c r="Q496" s="10"/>
      <c r="R496" s="10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spans="1:37" ht="12.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29"/>
      <c r="Q497" s="10"/>
      <c r="R497" s="10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spans="1:37" ht="12.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29"/>
      <c r="Q498" s="10"/>
      <c r="R498" s="10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spans="1:37" ht="12.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29"/>
      <c r="Q499" s="10"/>
      <c r="R499" s="10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spans="1:37" ht="12.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29"/>
      <c r="Q500" s="10"/>
      <c r="R500" s="10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spans="1:37" ht="12.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29"/>
      <c r="Q501" s="10"/>
      <c r="R501" s="10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spans="1:37" ht="12.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29"/>
      <c r="Q502" s="10"/>
      <c r="R502" s="10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spans="1:37" ht="12.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29"/>
      <c r="Q503" s="10"/>
      <c r="R503" s="10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spans="1:37" ht="12.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29"/>
      <c r="Q504" s="10"/>
      <c r="R504" s="10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spans="1:37" ht="12.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29"/>
      <c r="Q505" s="10"/>
      <c r="R505" s="10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spans="1:37" ht="12.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29"/>
      <c r="Q506" s="10"/>
      <c r="R506" s="10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spans="1:37" ht="12.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29"/>
      <c r="Q507" s="10"/>
      <c r="R507" s="10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spans="1:37" ht="12.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29"/>
      <c r="Q508" s="10"/>
      <c r="R508" s="10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ht="12.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29"/>
      <c r="Q509" s="10"/>
      <c r="R509" s="10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spans="1:37" ht="12.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29"/>
      <c r="Q510" s="10"/>
      <c r="R510" s="10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spans="1:37" ht="12.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29"/>
      <c r="Q511" s="10"/>
      <c r="R511" s="10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spans="1:37" ht="12.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29"/>
      <c r="Q512" s="10"/>
      <c r="R512" s="10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spans="1:37" ht="12.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29"/>
      <c r="Q513" s="10"/>
      <c r="R513" s="10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spans="1:37" ht="12.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29"/>
      <c r="Q514" s="10"/>
      <c r="R514" s="10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spans="1:37" ht="12.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29"/>
      <c r="Q515" s="10"/>
      <c r="R515" s="10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spans="1:37" ht="12.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29"/>
      <c r="Q516" s="10"/>
      <c r="R516" s="10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spans="1:37" ht="12.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29"/>
      <c r="Q517" s="10"/>
      <c r="R517" s="10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spans="1:37" ht="12.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29"/>
      <c r="Q518" s="10"/>
      <c r="R518" s="10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spans="1:37" ht="12.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29"/>
      <c r="Q519" s="10"/>
      <c r="R519" s="10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ht="12.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29"/>
      <c r="Q520" s="10"/>
      <c r="R520" s="10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spans="1:37" ht="12.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29"/>
      <c r="Q521" s="10"/>
      <c r="R521" s="10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spans="1:37" ht="12.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29"/>
      <c r="Q522" s="10"/>
      <c r="R522" s="10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spans="1:37" ht="12.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29"/>
      <c r="Q523" s="10"/>
      <c r="R523" s="10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spans="1:37" ht="12.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29"/>
      <c r="Q524" s="10"/>
      <c r="R524" s="10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spans="1:37" ht="12.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29"/>
      <c r="Q525" s="10"/>
      <c r="R525" s="10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spans="1:37" ht="12.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29"/>
      <c r="Q526" s="10"/>
      <c r="R526" s="10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spans="1:37" ht="12.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29"/>
      <c r="Q527" s="10"/>
      <c r="R527" s="10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spans="1:37" ht="12.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29"/>
      <c r="Q528" s="10"/>
      <c r="R528" s="10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spans="1:37" ht="12.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29"/>
      <c r="Q529" s="10"/>
      <c r="R529" s="10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spans="1:37" ht="12.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29"/>
      <c r="Q530" s="10"/>
      <c r="R530" s="10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spans="1:37" ht="12.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29"/>
      <c r="Q531" s="10"/>
      <c r="R531" s="10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spans="1:37" ht="12.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29"/>
      <c r="Q532" s="10"/>
      <c r="R532" s="10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spans="1:37" ht="12.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29"/>
      <c r="Q533" s="10"/>
      <c r="R533" s="10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spans="1:37" ht="12.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29"/>
      <c r="Q534" s="10"/>
      <c r="R534" s="10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spans="1:37" ht="12.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29"/>
      <c r="Q535" s="10"/>
      <c r="R535" s="10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spans="1:37" ht="12.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29"/>
      <c r="Q536" s="10"/>
      <c r="R536" s="10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spans="1:37" ht="12.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29"/>
      <c r="Q537" s="10"/>
      <c r="R537" s="10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spans="1:37" ht="12.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29"/>
      <c r="Q538" s="10"/>
      <c r="R538" s="10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spans="1:37" ht="12.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29"/>
      <c r="Q539" s="10"/>
      <c r="R539" s="10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spans="1:37" ht="12.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29"/>
      <c r="Q540" s="10"/>
      <c r="R540" s="10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spans="1:37" ht="12.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29"/>
      <c r="Q541" s="10"/>
      <c r="R541" s="10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spans="1:37" ht="12.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29"/>
      <c r="Q542" s="10"/>
      <c r="R542" s="10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spans="1:37" ht="12.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29"/>
      <c r="Q543" s="10"/>
      <c r="R543" s="10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spans="1:37" ht="12.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29"/>
      <c r="Q544" s="10"/>
      <c r="R544" s="10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spans="1:37" ht="12.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29"/>
      <c r="Q545" s="10"/>
      <c r="R545" s="10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ht="12.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29"/>
      <c r="Q546" s="10"/>
      <c r="R546" s="10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spans="1:37" ht="12.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29"/>
      <c r="Q547" s="10"/>
      <c r="R547" s="10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spans="1:37" ht="12.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29"/>
      <c r="Q548" s="10"/>
      <c r="R548" s="10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spans="1:37" ht="12.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29"/>
      <c r="Q549" s="10"/>
      <c r="R549" s="10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spans="1:37" ht="12.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29"/>
      <c r="Q550" s="10"/>
      <c r="R550" s="10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spans="1:37" ht="12.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29"/>
      <c r="Q551" s="10"/>
      <c r="R551" s="10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spans="1:37" ht="12.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29"/>
      <c r="Q552" s="10"/>
      <c r="R552" s="10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spans="1:37" ht="12.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29"/>
      <c r="Q553" s="10"/>
      <c r="R553" s="10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spans="1:37" ht="12.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29"/>
      <c r="Q554" s="10"/>
      <c r="R554" s="10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spans="1:37" ht="12.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29"/>
      <c r="Q555" s="10"/>
      <c r="R555" s="10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spans="1:37" ht="12.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29"/>
      <c r="Q556" s="10"/>
      <c r="R556" s="10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spans="1:37" ht="12.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29"/>
      <c r="Q557" s="10"/>
      <c r="R557" s="10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spans="1:37" ht="12.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29"/>
      <c r="Q558" s="10"/>
      <c r="R558" s="10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spans="1:37" ht="12.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29"/>
      <c r="Q559" s="10"/>
      <c r="R559" s="10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spans="1:37" ht="12.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29"/>
      <c r="Q560" s="10"/>
      <c r="R560" s="10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spans="1:37" ht="12.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29"/>
      <c r="Q561" s="10"/>
      <c r="R561" s="10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spans="1:37" ht="12.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29"/>
      <c r="Q562" s="10"/>
      <c r="R562" s="10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spans="1:37" ht="12.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29"/>
      <c r="Q563" s="10"/>
      <c r="R563" s="10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spans="1:37" ht="12.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29"/>
      <c r="Q564" s="10"/>
      <c r="R564" s="10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spans="1:37" ht="12.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29"/>
      <c r="Q565" s="10"/>
      <c r="R565" s="10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spans="1:37" ht="12.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29"/>
      <c r="Q566" s="10"/>
      <c r="R566" s="10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spans="1:37" ht="12.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29"/>
      <c r="Q567" s="10"/>
      <c r="R567" s="10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spans="1:37" ht="12.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29"/>
      <c r="Q568" s="10"/>
      <c r="R568" s="10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spans="1:37" ht="12.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29"/>
      <c r="Q569" s="10"/>
      <c r="R569" s="10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spans="1:37" ht="12.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29"/>
      <c r="Q570" s="10"/>
      <c r="R570" s="10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spans="1:37" ht="12.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29"/>
      <c r="Q571" s="10"/>
      <c r="R571" s="10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spans="1:37" ht="12.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29"/>
      <c r="Q572" s="10"/>
      <c r="R572" s="10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spans="1:37" ht="12.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29"/>
      <c r="Q573" s="10"/>
      <c r="R573" s="10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spans="1:37" ht="12.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29"/>
      <c r="Q574" s="10"/>
      <c r="R574" s="10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spans="1:37" ht="12.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29"/>
      <c r="Q575" s="10"/>
      <c r="R575" s="10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spans="1:37" ht="12.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29"/>
      <c r="Q576" s="10"/>
      <c r="R576" s="10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spans="1:37" ht="12.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29"/>
      <c r="Q577" s="10"/>
      <c r="R577" s="10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spans="1:37" ht="12.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29"/>
      <c r="Q578" s="10"/>
      <c r="R578" s="10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spans="1:37" ht="12.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29"/>
      <c r="Q579" s="10"/>
      <c r="R579" s="10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spans="1:37" ht="12.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29"/>
      <c r="Q580" s="10"/>
      <c r="R580" s="10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spans="1:37" ht="12.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29"/>
      <c r="Q581" s="10"/>
      <c r="R581" s="10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spans="1:37" ht="12.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29"/>
      <c r="Q582" s="10"/>
      <c r="R582" s="10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spans="1:37" ht="12.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29"/>
      <c r="Q583" s="10"/>
      <c r="R583" s="10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spans="1:37" ht="12.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29"/>
      <c r="Q584" s="10"/>
      <c r="R584" s="10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ht="12.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29"/>
      <c r="Q585" s="10"/>
      <c r="R585" s="10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spans="1:37" ht="12.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29"/>
      <c r="Q586" s="10"/>
      <c r="R586" s="10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ht="12.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29"/>
      <c r="Q587" s="10"/>
      <c r="R587" s="10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ht="12.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29"/>
      <c r="Q588" s="10"/>
      <c r="R588" s="10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ht="12.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29"/>
      <c r="Q589" s="10"/>
      <c r="R589" s="10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spans="1:37" ht="12.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29"/>
      <c r="Q590" s="10"/>
      <c r="R590" s="10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spans="1:37" ht="12.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29"/>
      <c r="Q591" s="10"/>
      <c r="R591" s="10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spans="1:37" ht="12.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29"/>
      <c r="Q592" s="10"/>
      <c r="R592" s="10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spans="1:37" ht="12.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29"/>
      <c r="Q593" s="10"/>
      <c r="R593" s="10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spans="1:37" ht="12.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29"/>
      <c r="Q594" s="10"/>
      <c r="R594" s="10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spans="1:37" ht="12.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29"/>
      <c r="Q595" s="10"/>
      <c r="R595" s="10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spans="1:37" ht="12.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29"/>
      <c r="Q596" s="10"/>
      <c r="R596" s="10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spans="1:37" ht="12.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29"/>
      <c r="Q597" s="10"/>
      <c r="R597" s="10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spans="1:37" ht="12.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29"/>
      <c r="Q598" s="10"/>
      <c r="R598" s="10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spans="1:37" ht="12.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29"/>
      <c r="Q599" s="10"/>
      <c r="R599" s="10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spans="1:37" ht="12.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29"/>
      <c r="Q600" s="10"/>
      <c r="R600" s="10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spans="1:37" ht="12.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29"/>
      <c r="Q601" s="10"/>
      <c r="R601" s="10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spans="1:37" ht="12.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29"/>
      <c r="Q602" s="10"/>
      <c r="R602" s="10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spans="1:37" ht="12.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29"/>
      <c r="Q603" s="10"/>
      <c r="R603" s="10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spans="1:37" ht="12.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29"/>
      <c r="Q604" s="10"/>
      <c r="R604" s="10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spans="1:37" ht="12.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29"/>
      <c r="Q605" s="10"/>
      <c r="R605" s="10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spans="1:37" ht="12.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29"/>
      <c r="Q606" s="10"/>
      <c r="R606" s="10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spans="1:37" ht="12.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29"/>
      <c r="Q607" s="10"/>
      <c r="R607" s="10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spans="1:37" ht="12.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29"/>
      <c r="Q608" s="10"/>
      <c r="R608" s="10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spans="1:37" ht="12.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29"/>
      <c r="Q609" s="10"/>
      <c r="R609" s="10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spans="1:37" ht="12.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29"/>
      <c r="Q610" s="10"/>
      <c r="R610" s="10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spans="1:37" ht="12.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29"/>
      <c r="Q611" s="10"/>
      <c r="R611" s="10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spans="1:37" ht="12.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29"/>
      <c r="Q612" s="10"/>
      <c r="R612" s="10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spans="1:37" ht="12.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29"/>
      <c r="Q613" s="10"/>
      <c r="R613" s="10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spans="1:37" ht="12.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29"/>
      <c r="Q614" s="10"/>
      <c r="R614" s="10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spans="1:37" ht="12.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29"/>
      <c r="Q615" s="10"/>
      <c r="R615" s="10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spans="1:37" ht="12.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29"/>
      <c r="Q616" s="10"/>
      <c r="R616" s="10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spans="1:37" ht="12.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29"/>
      <c r="Q617" s="10"/>
      <c r="R617" s="10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spans="1:37" ht="12.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29"/>
      <c r="Q618" s="10"/>
      <c r="R618" s="10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spans="1:37" ht="12.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29"/>
      <c r="Q619" s="10"/>
      <c r="R619" s="10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spans="1:37" ht="12.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29"/>
      <c r="Q620" s="10"/>
      <c r="R620" s="10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spans="1:37" ht="12.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29"/>
      <c r="Q621" s="10"/>
      <c r="R621" s="10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spans="1:37" ht="12.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29"/>
      <c r="Q622" s="10"/>
      <c r="R622" s="10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spans="1:37" ht="12.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29"/>
      <c r="Q623" s="10"/>
      <c r="R623" s="10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spans="1:37" ht="12.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29"/>
      <c r="Q624" s="10"/>
      <c r="R624" s="10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spans="1:37" ht="12.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29"/>
      <c r="Q625" s="10"/>
      <c r="R625" s="10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spans="1:37" ht="12.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29"/>
      <c r="Q626" s="10"/>
      <c r="R626" s="10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spans="1:37" ht="12.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29"/>
      <c r="Q627" s="10"/>
      <c r="R627" s="10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spans="1:37" ht="12.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29"/>
      <c r="Q628" s="10"/>
      <c r="R628" s="10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spans="1:37" ht="12.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29"/>
      <c r="Q629" s="10"/>
      <c r="R629" s="10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spans="1:37" ht="12.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29"/>
      <c r="Q630" s="10"/>
      <c r="R630" s="10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spans="1:37" ht="12.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29"/>
      <c r="Q631" s="10"/>
      <c r="R631" s="10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spans="1:37" ht="12.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29"/>
      <c r="Q632" s="10"/>
      <c r="R632" s="10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spans="1:37" ht="12.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29"/>
      <c r="Q633" s="10"/>
      <c r="R633" s="10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spans="1:37" ht="12.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29"/>
      <c r="Q634" s="10"/>
      <c r="R634" s="10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spans="1:37" ht="12.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29"/>
      <c r="Q635" s="10"/>
      <c r="R635" s="10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spans="1:37" ht="12.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29"/>
      <c r="Q636" s="10"/>
      <c r="R636" s="10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spans="1:37" ht="12.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29"/>
      <c r="Q637" s="10"/>
      <c r="R637" s="10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spans="1:37" ht="12.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29"/>
      <c r="Q638" s="10"/>
      <c r="R638" s="10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spans="1:37" ht="12.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29"/>
      <c r="Q639" s="10"/>
      <c r="R639" s="10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spans="1:37" ht="12.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29"/>
      <c r="Q640" s="10"/>
      <c r="R640" s="10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spans="1:37" ht="12.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29"/>
      <c r="Q641" s="10"/>
      <c r="R641" s="10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spans="1:37" ht="12.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29"/>
      <c r="Q642" s="10"/>
      <c r="R642" s="10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spans="1:37" ht="12.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29"/>
      <c r="Q643" s="10"/>
      <c r="R643" s="10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spans="1:37" ht="12.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29"/>
      <c r="Q644" s="10"/>
      <c r="R644" s="10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spans="1:37" ht="12.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29"/>
      <c r="Q645" s="10"/>
      <c r="R645" s="10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spans="1:37" ht="12.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29"/>
      <c r="Q646" s="10"/>
      <c r="R646" s="10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spans="1:37" ht="12.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29"/>
      <c r="Q647" s="10"/>
      <c r="R647" s="10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spans="1:37" ht="12.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29"/>
      <c r="Q648" s="10"/>
      <c r="R648" s="10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ht="12.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29"/>
      <c r="Q649" s="10"/>
      <c r="R649" s="10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spans="1:37" ht="12.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29"/>
      <c r="Q650" s="10"/>
      <c r="R650" s="10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spans="1:37" ht="12.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29"/>
      <c r="Q651" s="10"/>
      <c r="R651" s="10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spans="1:37" ht="12.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29"/>
      <c r="Q652" s="10"/>
      <c r="R652" s="10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spans="1:37" ht="12.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29"/>
      <c r="Q653" s="10"/>
      <c r="R653" s="10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spans="1:37" ht="12.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29"/>
      <c r="Q654" s="10"/>
      <c r="R654" s="10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spans="1:37" ht="12.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29"/>
      <c r="Q655" s="10"/>
      <c r="R655" s="10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spans="1:37" ht="12.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29"/>
      <c r="Q656" s="10"/>
      <c r="R656" s="10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spans="1:37" ht="12.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29"/>
      <c r="Q657" s="10"/>
      <c r="R657" s="10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spans="1:37" ht="12.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29"/>
      <c r="Q658" s="10"/>
      <c r="R658" s="10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spans="1:37" ht="12.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29"/>
      <c r="Q659" s="10"/>
      <c r="R659" s="10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spans="1:37" ht="12.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29"/>
      <c r="Q660" s="10"/>
      <c r="R660" s="10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spans="1:37" ht="12.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29"/>
      <c r="Q661" s="10"/>
      <c r="R661" s="10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spans="1:37" ht="12.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29"/>
      <c r="Q662" s="10"/>
      <c r="R662" s="10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spans="1:37" ht="12.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29"/>
      <c r="Q663" s="10"/>
      <c r="R663" s="10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spans="1:37" ht="12.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29"/>
      <c r="Q664" s="10"/>
      <c r="R664" s="10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spans="1:37" ht="12.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29"/>
      <c r="Q665" s="10"/>
      <c r="R665" s="10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spans="1:37" ht="12.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29"/>
      <c r="Q666" s="10"/>
      <c r="R666" s="10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spans="1:37" ht="12.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29"/>
      <c r="Q667" s="10"/>
      <c r="R667" s="10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spans="1:37" ht="12.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29"/>
      <c r="Q668" s="10"/>
      <c r="R668" s="10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spans="1:37" ht="12.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29"/>
      <c r="Q669" s="10"/>
      <c r="R669" s="10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spans="1:37" ht="12.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29"/>
      <c r="Q670" s="10"/>
      <c r="R670" s="10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spans="1:37" ht="12.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29"/>
      <c r="Q671" s="10"/>
      <c r="R671" s="10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spans="1:37" ht="12.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29"/>
      <c r="Q672" s="10"/>
      <c r="R672" s="10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spans="1:37" ht="12.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29"/>
      <c r="Q673" s="10"/>
      <c r="R673" s="10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spans="1:37" ht="12.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29"/>
      <c r="Q674" s="10"/>
      <c r="R674" s="10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spans="1:37" ht="12.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29"/>
      <c r="Q675" s="10"/>
      <c r="R675" s="10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spans="1:37" ht="12.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29"/>
      <c r="Q676" s="10"/>
      <c r="R676" s="10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spans="1:37" ht="12.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29"/>
      <c r="Q677" s="10"/>
      <c r="R677" s="10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spans="1:37" ht="12.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29"/>
      <c r="Q678" s="10"/>
      <c r="R678" s="10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spans="1:37" ht="12.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29"/>
      <c r="Q679" s="10"/>
      <c r="R679" s="10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spans="1:37" ht="12.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29"/>
      <c r="Q680" s="10"/>
      <c r="R680" s="10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spans="1:37" ht="12.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29"/>
      <c r="Q681" s="10"/>
      <c r="R681" s="10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spans="1:37" ht="12.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29"/>
      <c r="Q682" s="10"/>
      <c r="R682" s="10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spans="1:37" ht="12.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29"/>
      <c r="Q683" s="10"/>
      <c r="R683" s="10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spans="1:37" ht="12.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29"/>
      <c r="Q684" s="10"/>
      <c r="R684" s="10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spans="1:37" ht="12.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29"/>
      <c r="Q685" s="10"/>
      <c r="R685" s="10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spans="1:37" ht="12.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29"/>
      <c r="Q686" s="10"/>
      <c r="R686" s="10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spans="1:37" ht="12.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29"/>
      <c r="Q687" s="10"/>
      <c r="R687" s="10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spans="1:37" ht="12.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29"/>
      <c r="Q688" s="10"/>
      <c r="R688" s="10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spans="1:37" ht="12.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29"/>
      <c r="Q689" s="10"/>
      <c r="R689" s="10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spans="1:37" ht="12.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29"/>
      <c r="Q690" s="10"/>
      <c r="R690" s="10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spans="1:37" ht="12.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29"/>
      <c r="Q691" s="10"/>
      <c r="R691" s="10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spans="1:37" ht="12.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29"/>
      <c r="Q692" s="10"/>
      <c r="R692" s="10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spans="1:37" ht="12.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29"/>
      <c r="Q693" s="10"/>
      <c r="R693" s="10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spans="1:37" ht="12.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29"/>
      <c r="Q694" s="10"/>
      <c r="R694" s="10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spans="1:37" ht="12.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29"/>
      <c r="Q695" s="10"/>
      <c r="R695" s="10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spans="1:37" ht="12.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29"/>
      <c r="Q696" s="10"/>
      <c r="R696" s="10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spans="1:37" ht="12.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29"/>
      <c r="Q697" s="10"/>
      <c r="R697" s="10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spans="1:37" ht="12.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29"/>
      <c r="Q698" s="10"/>
      <c r="R698" s="10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spans="1:37" ht="12.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29"/>
      <c r="Q699" s="10"/>
      <c r="R699" s="10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spans="1:37" ht="12.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29"/>
      <c r="Q700" s="10"/>
      <c r="R700" s="10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spans="1:37" ht="12.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29"/>
      <c r="Q701" s="10"/>
      <c r="R701" s="10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spans="1:37" ht="12.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29"/>
      <c r="Q702" s="10"/>
      <c r="R702" s="10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spans="1:37" ht="12.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29"/>
      <c r="Q703" s="10"/>
      <c r="R703" s="10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spans="1:37" ht="12.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29"/>
      <c r="Q704" s="10"/>
      <c r="R704" s="10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spans="1:37" ht="12.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29"/>
      <c r="Q705" s="10"/>
      <c r="R705" s="10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spans="1:37" ht="12.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29"/>
      <c r="Q706" s="10"/>
      <c r="R706" s="10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spans="1:37" ht="12.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29"/>
      <c r="Q707" s="10"/>
      <c r="R707" s="10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spans="1:37" ht="12.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29"/>
      <c r="Q708" s="10"/>
      <c r="R708" s="10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spans="1:37" ht="12.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29"/>
      <c r="Q709" s="10"/>
      <c r="R709" s="10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spans="1:37" ht="12.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29"/>
      <c r="Q710" s="10"/>
      <c r="R710" s="10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spans="1:37" ht="12.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29"/>
      <c r="Q711" s="10"/>
      <c r="R711" s="10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spans="1:37" ht="12.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29"/>
      <c r="Q712" s="10"/>
      <c r="R712" s="10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spans="1:37" ht="12.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29"/>
      <c r="Q713" s="10"/>
      <c r="R713" s="10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spans="1:37" ht="12.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29"/>
      <c r="Q714" s="10"/>
      <c r="R714" s="10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spans="1:37" ht="12.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29"/>
      <c r="Q715" s="10"/>
      <c r="R715" s="10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ht="12.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29"/>
      <c r="Q716" s="10"/>
      <c r="R716" s="10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spans="1:37" ht="12.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29"/>
      <c r="Q717" s="10"/>
      <c r="R717" s="10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spans="1:37" ht="12.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29"/>
      <c r="Q718" s="10"/>
      <c r="R718" s="10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spans="1:37" ht="12.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29"/>
      <c r="Q719" s="10"/>
      <c r="R719" s="10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spans="1:37" ht="12.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29"/>
      <c r="Q720" s="10"/>
      <c r="R720" s="10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spans="1:37" ht="12.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29"/>
      <c r="Q721" s="10"/>
      <c r="R721" s="10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spans="1:37" ht="12.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29"/>
      <c r="Q722" s="10"/>
      <c r="R722" s="10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spans="1:37" ht="12.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29"/>
      <c r="Q723" s="10"/>
      <c r="R723" s="10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spans="1:37" ht="12.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29"/>
      <c r="Q724" s="10"/>
      <c r="R724" s="10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spans="1:37" ht="12.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29"/>
      <c r="Q725" s="10"/>
      <c r="R725" s="10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spans="1:37" ht="12.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29"/>
      <c r="Q726" s="10"/>
      <c r="R726" s="10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spans="1:37" ht="12.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29"/>
      <c r="Q727" s="10"/>
      <c r="R727" s="10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spans="1:37" ht="12.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29"/>
      <c r="Q728" s="10"/>
      <c r="R728" s="10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spans="1:37" ht="12.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29"/>
      <c r="Q729" s="10"/>
      <c r="R729" s="10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spans="1:37" ht="12.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29"/>
      <c r="Q730" s="10"/>
      <c r="R730" s="10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spans="1:37" ht="12.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29"/>
      <c r="Q731" s="10"/>
      <c r="R731" s="10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spans="1:37" ht="12.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29"/>
      <c r="Q732" s="10"/>
      <c r="R732" s="10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spans="1:37" ht="12.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29"/>
      <c r="Q733" s="10"/>
      <c r="R733" s="10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spans="1:37" ht="12.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29"/>
      <c r="Q734" s="10"/>
      <c r="R734" s="10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spans="1:37" ht="12.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29"/>
      <c r="Q735" s="10"/>
      <c r="R735" s="10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spans="1:37" ht="12.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29"/>
      <c r="Q736" s="10"/>
      <c r="R736" s="10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spans="1:37" ht="12.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29"/>
      <c r="Q737" s="10"/>
      <c r="R737" s="10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spans="1:37" ht="12.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29"/>
      <c r="Q738" s="10"/>
      <c r="R738" s="10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spans="1:37" ht="12.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29"/>
      <c r="Q739" s="10"/>
      <c r="R739" s="10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spans="1:37" ht="12.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29"/>
      <c r="Q740" s="10"/>
      <c r="R740" s="10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spans="1:37" ht="12.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29"/>
      <c r="Q741" s="10"/>
      <c r="R741" s="10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spans="1:37" ht="12.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29"/>
      <c r="Q742" s="10"/>
      <c r="R742" s="10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spans="1:37" ht="12.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29"/>
      <c r="Q743" s="10"/>
      <c r="R743" s="10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spans="1:37" ht="12.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29"/>
      <c r="Q744" s="10"/>
      <c r="R744" s="10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spans="1:37" ht="12.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29"/>
      <c r="Q745" s="10"/>
      <c r="R745" s="10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spans="1:37" ht="12.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29"/>
      <c r="Q746" s="10"/>
      <c r="R746" s="10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spans="1:37" ht="12.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29"/>
      <c r="Q747" s="10"/>
      <c r="R747" s="10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spans="1:37" ht="12.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29"/>
      <c r="Q748" s="10"/>
      <c r="R748" s="10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spans="1:37" ht="12.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29"/>
      <c r="Q749" s="10"/>
      <c r="R749" s="10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spans="1:37" ht="12.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29"/>
      <c r="Q750" s="10"/>
      <c r="R750" s="10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37" ht="12.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29"/>
      <c r="Q751" s="10"/>
      <c r="R751" s="10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37" ht="12.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29"/>
      <c r="Q752" s="10"/>
      <c r="R752" s="10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37" ht="12.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29"/>
      <c r="Q753" s="10"/>
      <c r="R753" s="10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spans="1:37" ht="12.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29"/>
      <c r="Q754" s="10"/>
      <c r="R754" s="10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spans="1:37" ht="12.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29"/>
      <c r="Q755" s="10"/>
      <c r="R755" s="10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spans="1:37" ht="12.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29"/>
      <c r="Q756" s="10"/>
      <c r="R756" s="10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spans="1:37" ht="12.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29"/>
      <c r="Q757" s="10"/>
      <c r="R757" s="10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spans="1:37" ht="12.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29"/>
      <c r="Q758" s="10"/>
      <c r="R758" s="10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spans="1:37" ht="12.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29"/>
      <c r="Q759" s="10"/>
      <c r="R759" s="10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spans="1:37" ht="12.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29"/>
      <c r="Q760" s="10"/>
      <c r="R760" s="10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spans="1:37" ht="12.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29"/>
      <c r="Q761" s="10"/>
      <c r="R761" s="10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spans="1:37" ht="12.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29"/>
      <c r="Q762" s="10"/>
      <c r="R762" s="10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spans="1:37" ht="12.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29"/>
      <c r="Q763" s="10"/>
      <c r="R763" s="10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spans="1:37" ht="12.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29"/>
      <c r="Q764" s="10"/>
      <c r="R764" s="10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spans="1:37" ht="12.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29"/>
      <c r="Q765" s="10"/>
      <c r="R765" s="10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spans="1:37" ht="12.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29"/>
      <c r="Q766" s="10"/>
      <c r="R766" s="10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spans="1:37" ht="12.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29"/>
      <c r="Q767" s="10"/>
      <c r="R767" s="10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spans="1:37" ht="12.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29"/>
      <c r="Q768" s="10"/>
      <c r="R768" s="10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spans="1:37" ht="12.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29"/>
      <c r="Q769" s="10"/>
      <c r="R769" s="10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spans="1:37" ht="12.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29"/>
      <c r="Q770" s="10"/>
      <c r="R770" s="10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spans="1:37" ht="12.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29"/>
      <c r="Q771" s="10"/>
      <c r="R771" s="10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spans="1:37" ht="12.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29"/>
      <c r="Q772" s="10"/>
      <c r="R772" s="10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spans="1:37" ht="12.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29"/>
      <c r="Q773" s="10"/>
      <c r="R773" s="10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spans="1:37" ht="12.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29"/>
      <c r="Q774" s="10"/>
      <c r="R774" s="10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spans="1:37" ht="12.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29"/>
      <c r="Q775" s="10"/>
      <c r="R775" s="10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spans="1:37" ht="12.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29"/>
      <c r="Q776" s="10"/>
      <c r="R776" s="10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spans="1:37" ht="12.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29"/>
      <c r="Q777" s="10"/>
      <c r="R777" s="10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spans="1:37" ht="12.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29"/>
      <c r="Q778" s="10"/>
      <c r="R778" s="10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spans="1:37" ht="12.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29"/>
      <c r="Q779" s="10"/>
      <c r="R779" s="10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spans="1:37" ht="12.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29"/>
      <c r="Q780" s="10"/>
      <c r="R780" s="10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spans="1:37" ht="12.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29"/>
      <c r="Q781" s="10"/>
      <c r="R781" s="10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spans="1:37" ht="12.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29"/>
      <c r="Q782" s="10"/>
      <c r="R782" s="10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spans="1:37" ht="12.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29"/>
      <c r="Q783" s="10"/>
      <c r="R783" s="10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spans="1:37" ht="12.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29"/>
      <c r="Q784" s="10"/>
      <c r="R784" s="10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spans="1:37" ht="12.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29"/>
      <c r="Q785" s="10"/>
      <c r="R785" s="10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spans="1:37" ht="12.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29"/>
      <c r="Q786" s="10"/>
      <c r="R786" s="10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spans="1:37" ht="12.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29"/>
      <c r="Q787" s="10"/>
      <c r="R787" s="10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spans="1:37" ht="12.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29"/>
      <c r="Q788" s="10"/>
      <c r="R788" s="10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spans="1:37" ht="12.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29"/>
      <c r="Q789" s="10"/>
      <c r="R789" s="10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spans="1:37" ht="12.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29"/>
      <c r="Q790" s="10"/>
      <c r="R790" s="10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spans="1:37" ht="12.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29"/>
      <c r="Q791" s="10"/>
      <c r="R791" s="10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37" ht="12.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29"/>
      <c r="Q792" s="10"/>
      <c r="R792" s="10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37" ht="12.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29"/>
      <c r="Q793" s="10"/>
      <c r="R793" s="10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37" ht="12.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29"/>
      <c r="Q794" s="10"/>
      <c r="R794" s="10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37" ht="12.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29"/>
      <c r="Q795" s="10"/>
      <c r="R795" s="10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37" ht="12.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29"/>
      <c r="Q796" s="10"/>
      <c r="R796" s="10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37" ht="12.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29"/>
      <c r="Q797" s="10"/>
      <c r="R797" s="10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37" ht="12.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29"/>
      <c r="Q798" s="10"/>
      <c r="R798" s="10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spans="1:37" ht="12.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29"/>
      <c r="Q799" s="10"/>
      <c r="R799" s="10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spans="1:37" ht="12.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29"/>
      <c r="Q800" s="10"/>
      <c r="R800" s="10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spans="1:37" ht="12.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29"/>
      <c r="Q801" s="10"/>
      <c r="R801" s="10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spans="1:37" ht="12.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29"/>
      <c r="Q802" s="10"/>
      <c r="R802" s="10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spans="1:37" ht="12.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29"/>
      <c r="Q803" s="10"/>
      <c r="R803" s="10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spans="1:37" ht="12.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29"/>
      <c r="Q804" s="10"/>
      <c r="R804" s="10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spans="1:37" ht="12.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29"/>
      <c r="Q805" s="10"/>
      <c r="R805" s="10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spans="1:37" ht="12.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29"/>
      <c r="Q806" s="10"/>
      <c r="R806" s="10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spans="1:37" ht="12.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29"/>
      <c r="Q807" s="10"/>
      <c r="R807" s="10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ht="12.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29"/>
      <c r="Q808" s="10"/>
      <c r="R808" s="10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spans="1:37" ht="12.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29"/>
      <c r="Q809" s="10"/>
      <c r="R809" s="10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spans="1:37" ht="12.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29"/>
      <c r="Q810" s="10"/>
      <c r="R810" s="10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spans="1:37" ht="12.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29"/>
      <c r="Q811" s="10"/>
      <c r="R811" s="10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spans="1:37" ht="12.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29"/>
      <c r="Q812" s="10"/>
      <c r="R812" s="10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spans="1:37" ht="12.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29"/>
      <c r="Q813" s="10"/>
      <c r="R813" s="10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ht="12.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29"/>
      <c r="Q814" s="10"/>
      <c r="R814" s="10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spans="1:37" ht="12.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29"/>
      <c r="Q815" s="10"/>
      <c r="R815" s="10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spans="1:37" ht="12.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29"/>
      <c r="Q816" s="10"/>
      <c r="R816" s="10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spans="1:37" ht="12.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29"/>
      <c r="Q817" s="10"/>
      <c r="R817" s="10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spans="1:37" ht="12.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29"/>
      <c r="Q818" s="10"/>
      <c r="R818" s="10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spans="1:37" ht="12.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29"/>
      <c r="Q819" s="10"/>
      <c r="R819" s="10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spans="1:37" ht="12.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29"/>
      <c r="Q820" s="10"/>
      <c r="R820" s="10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spans="1:37" ht="12.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29"/>
      <c r="Q821" s="10"/>
      <c r="R821" s="10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spans="1:37" ht="12.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29"/>
      <c r="Q822" s="10"/>
      <c r="R822" s="10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spans="1:37" ht="12.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29"/>
      <c r="Q823" s="10"/>
      <c r="R823" s="10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spans="1:37" ht="12.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29"/>
      <c r="Q824" s="10"/>
      <c r="R824" s="10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spans="1:37" ht="12.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29"/>
      <c r="Q825" s="10"/>
      <c r="R825" s="10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spans="1:37" ht="12.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29"/>
      <c r="Q826" s="10"/>
      <c r="R826" s="10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spans="1:37" ht="12.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29"/>
      <c r="Q827" s="10"/>
      <c r="R827" s="10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spans="1:37" ht="12.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29"/>
      <c r="Q828" s="10"/>
      <c r="R828" s="10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spans="1:37" ht="12.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29"/>
      <c r="Q829" s="10"/>
      <c r="R829" s="10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spans="1:37" ht="12.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29"/>
      <c r="Q830" s="10"/>
      <c r="R830" s="10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spans="1:37" ht="12.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29"/>
      <c r="Q831" s="10"/>
      <c r="R831" s="10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spans="1:37" ht="12.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29"/>
      <c r="Q832" s="10"/>
      <c r="R832" s="10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spans="1:37" ht="12.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29"/>
      <c r="Q833" s="10"/>
      <c r="R833" s="10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spans="1:37" ht="12.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29"/>
      <c r="Q834" s="10"/>
      <c r="R834" s="10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spans="1:37" ht="12.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29"/>
      <c r="Q835" s="10"/>
      <c r="R835" s="10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spans="1:37" ht="12.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29"/>
      <c r="Q836" s="10"/>
      <c r="R836" s="10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37" ht="12.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29"/>
      <c r="Q837" s="10"/>
      <c r="R837" s="10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37" ht="12.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29"/>
      <c r="Q838" s="10"/>
      <c r="R838" s="10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37" ht="12.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29"/>
      <c r="Q839" s="10"/>
      <c r="R839" s="10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37" ht="12.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29"/>
      <c r="Q840" s="10"/>
      <c r="R840" s="10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37" ht="12.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29"/>
      <c r="Q841" s="10"/>
      <c r="R841" s="10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37" ht="12.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29"/>
      <c r="Q842" s="10"/>
      <c r="R842" s="10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37" ht="12.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29"/>
      <c r="Q843" s="10"/>
      <c r="R843" s="10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37" ht="12.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29"/>
      <c r="Q844" s="10"/>
      <c r="R844" s="10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spans="1:37" ht="12.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29"/>
      <c r="Q845" s="10"/>
      <c r="R845" s="10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spans="1:37" ht="12.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29"/>
      <c r="Q846" s="10"/>
      <c r="R846" s="10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ht="12.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29"/>
      <c r="Q847" s="10"/>
      <c r="R847" s="10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spans="1:37" ht="12.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29"/>
      <c r="Q848" s="10"/>
      <c r="R848" s="10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spans="1:37" ht="12.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29"/>
      <c r="Q849" s="10"/>
      <c r="R849" s="10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spans="1:37" ht="12.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29"/>
      <c r="Q850" s="10"/>
      <c r="R850" s="10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spans="1:37" ht="12.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29"/>
      <c r="Q851" s="10"/>
      <c r="R851" s="10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spans="1:37" ht="12.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29"/>
      <c r="Q852" s="10"/>
      <c r="R852" s="10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spans="1:37" ht="12.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29"/>
      <c r="Q853" s="10"/>
      <c r="R853" s="10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spans="1:37" ht="12.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29"/>
      <c r="Q854" s="10"/>
      <c r="R854" s="10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spans="1:37" ht="12.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29"/>
      <c r="Q855" s="10"/>
      <c r="R855" s="10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spans="1:37" ht="12.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29"/>
      <c r="Q856" s="10"/>
      <c r="R856" s="10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spans="1:37" ht="12.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29"/>
      <c r="Q857" s="10"/>
      <c r="R857" s="10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spans="1:37" ht="12.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29"/>
      <c r="Q858" s="10"/>
      <c r="R858" s="10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spans="1:37" ht="12.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29"/>
      <c r="Q859" s="10"/>
      <c r="R859" s="10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spans="1:37" ht="12.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29"/>
      <c r="Q860" s="10"/>
      <c r="R860" s="10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spans="1:37" ht="12.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29"/>
      <c r="Q861" s="10"/>
      <c r="R861" s="10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spans="1:37" ht="12.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29"/>
      <c r="Q862" s="10"/>
      <c r="R862" s="10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spans="1:37" ht="12.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29"/>
      <c r="Q863" s="10"/>
      <c r="R863" s="10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spans="1:37" ht="12.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29"/>
      <c r="Q864" s="10"/>
      <c r="R864" s="10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spans="1:37" ht="12.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29"/>
      <c r="Q865" s="10"/>
      <c r="R865" s="10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spans="1:37" ht="12.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29"/>
      <c r="Q866" s="10"/>
      <c r="R866" s="10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spans="1:37" ht="12.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29"/>
      <c r="Q867" s="10"/>
      <c r="R867" s="10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spans="1:37" ht="12.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29"/>
      <c r="Q868" s="10"/>
      <c r="R868" s="10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spans="1:37" ht="12.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29"/>
      <c r="Q869" s="10"/>
      <c r="R869" s="10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spans="1:37" ht="12.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29"/>
      <c r="Q870" s="10"/>
      <c r="R870" s="10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spans="1:37" ht="12.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29"/>
      <c r="Q871" s="10"/>
      <c r="R871" s="10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spans="1:37" ht="12.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29"/>
      <c r="Q872" s="10"/>
      <c r="R872" s="10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spans="1:37" ht="12.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29"/>
      <c r="Q873" s="10"/>
      <c r="R873" s="10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spans="1:37" ht="12.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29"/>
      <c r="Q874" s="10"/>
      <c r="R874" s="10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spans="1:37" ht="12.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29"/>
      <c r="Q875" s="10"/>
      <c r="R875" s="10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spans="1:37" ht="12.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29"/>
      <c r="Q876" s="10"/>
      <c r="R876" s="10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spans="1:37" ht="12.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29"/>
      <c r="Q877" s="10"/>
      <c r="R877" s="10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spans="1:37" ht="12.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29"/>
      <c r="Q878" s="10"/>
      <c r="R878" s="10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spans="1:37" ht="12.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29"/>
      <c r="Q879" s="10"/>
      <c r="R879" s="10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spans="1:37" ht="12.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29"/>
      <c r="Q880" s="10"/>
      <c r="R880" s="10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spans="1:37" ht="12.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29"/>
      <c r="Q881" s="10"/>
      <c r="R881" s="10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ht="12.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29"/>
      <c r="Q882" s="10"/>
      <c r="R882" s="10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spans="1:37" ht="12.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29"/>
      <c r="Q883" s="10"/>
      <c r="R883" s="10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spans="1:37" ht="12.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29"/>
      <c r="Q884" s="10"/>
      <c r="R884" s="10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37" ht="12.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29"/>
      <c r="Q885" s="10"/>
      <c r="R885" s="10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37" ht="12.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29"/>
      <c r="Q886" s="10"/>
      <c r="R886" s="10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37" ht="12.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29"/>
      <c r="Q887" s="10"/>
      <c r="R887" s="10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37" ht="12.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29"/>
      <c r="Q888" s="10"/>
      <c r="R888" s="10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37" ht="12.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29"/>
      <c r="Q889" s="10"/>
      <c r="R889" s="10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37" ht="12.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29"/>
      <c r="Q890" s="10"/>
      <c r="R890" s="10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37" ht="12.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29"/>
      <c r="Q891" s="10"/>
      <c r="R891" s="10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spans="1:37" ht="12.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29"/>
      <c r="Q892" s="10"/>
      <c r="R892" s="10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spans="1:37" ht="12.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29"/>
      <c r="Q893" s="10"/>
      <c r="R893" s="10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spans="1:37" ht="12.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29"/>
      <c r="Q894" s="10"/>
      <c r="R894" s="10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spans="1:37" ht="12.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29"/>
      <c r="Q895" s="10"/>
      <c r="R895" s="10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spans="1:37" ht="12.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29"/>
      <c r="Q896" s="10"/>
      <c r="R896" s="10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spans="1:37" ht="12.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29"/>
      <c r="Q897" s="10"/>
      <c r="R897" s="10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spans="1:37" ht="12.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29"/>
      <c r="Q898" s="10"/>
      <c r="R898" s="10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spans="1:37" ht="12.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29"/>
      <c r="Q899" s="10"/>
      <c r="R899" s="10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spans="1:37" ht="12.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29"/>
      <c r="Q900" s="10"/>
      <c r="R900" s="10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spans="1:37" ht="12.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29"/>
      <c r="Q901" s="10"/>
      <c r="R901" s="10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spans="1:37" ht="12.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29"/>
      <c r="Q902" s="10"/>
      <c r="R902" s="10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spans="1:37" ht="12.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29"/>
      <c r="Q903" s="10"/>
      <c r="R903" s="10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spans="1:37" ht="12.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29"/>
      <c r="Q904" s="10"/>
      <c r="R904" s="10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spans="1:37" ht="12.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29"/>
      <c r="Q905" s="10"/>
      <c r="R905" s="10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spans="1:37" ht="12.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29"/>
      <c r="Q906" s="10"/>
      <c r="R906" s="10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spans="1:37" ht="12.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29"/>
      <c r="Q907" s="10"/>
      <c r="R907" s="10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spans="1:37" ht="12.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29"/>
      <c r="Q908" s="10"/>
      <c r="R908" s="10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spans="1:37" ht="12.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29"/>
      <c r="Q909" s="10"/>
      <c r="R909" s="10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spans="1:37" ht="12.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29"/>
      <c r="Q910" s="10"/>
      <c r="R910" s="10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spans="1:37" ht="12.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29"/>
      <c r="Q911" s="10"/>
      <c r="R911" s="10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spans="1:37" ht="12.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29"/>
      <c r="Q912" s="10"/>
      <c r="R912" s="10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spans="1:37" ht="12.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29"/>
      <c r="Q913" s="10"/>
      <c r="R913" s="10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spans="1:37" ht="12.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29"/>
      <c r="Q914" s="10"/>
      <c r="R914" s="10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spans="1:37" ht="12.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29"/>
      <c r="Q915" s="10"/>
      <c r="R915" s="10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spans="1:37" ht="12.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29"/>
      <c r="Q916" s="10"/>
      <c r="R916" s="10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spans="1:37" ht="12.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29"/>
      <c r="Q917" s="10"/>
      <c r="R917" s="10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spans="1:37" ht="12.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29"/>
      <c r="Q918" s="10"/>
      <c r="R918" s="10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spans="1:37" ht="12.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29"/>
      <c r="Q919" s="10"/>
      <c r="R919" s="10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spans="1:37" ht="12.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29"/>
      <c r="Q920" s="10"/>
      <c r="R920" s="10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spans="1:37" ht="12.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29"/>
      <c r="Q921" s="10"/>
      <c r="R921" s="10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spans="1:37" ht="12.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29"/>
      <c r="Q922" s="10"/>
      <c r="R922" s="10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spans="1:37" ht="12.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29"/>
      <c r="Q923" s="10"/>
      <c r="R923" s="10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spans="1:37" ht="12.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29"/>
      <c r="Q924" s="10"/>
      <c r="R924" s="10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spans="1:37" ht="12.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29"/>
      <c r="Q925" s="10"/>
      <c r="R925" s="10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spans="1:37" ht="12.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29"/>
      <c r="Q926" s="10"/>
      <c r="R926" s="10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spans="1:37" ht="12.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29"/>
      <c r="Q927" s="10"/>
      <c r="R927" s="10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spans="1:37" ht="12.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29"/>
      <c r="Q928" s="10"/>
      <c r="R928" s="10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37" ht="12.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29"/>
      <c r="Q929" s="10"/>
      <c r="R929" s="10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37" ht="12.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29"/>
      <c r="Q930" s="10"/>
      <c r="R930" s="10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37" ht="12.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29"/>
      <c r="Q931" s="10"/>
      <c r="R931" s="10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37" ht="12.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29"/>
      <c r="Q932" s="10"/>
      <c r="R932" s="10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37" ht="12.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29"/>
      <c r="Q933" s="10"/>
      <c r="R933" s="10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37" ht="12.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29"/>
      <c r="Q934" s="10"/>
      <c r="R934" s="10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37" ht="12.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29"/>
      <c r="Q935" s="10"/>
      <c r="R935" s="10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spans="1:37" ht="12.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29"/>
      <c r="Q936" s="10"/>
      <c r="R936" s="10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spans="1:37" ht="12.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29"/>
      <c r="Q937" s="10"/>
      <c r="R937" s="10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spans="1:37" ht="12.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29"/>
      <c r="Q938" s="10"/>
      <c r="R938" s="10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spans="1:37" ht="12.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29"/>
      <c r="Q939" s="10"/>
      <c r="R939" s="10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spans="1:37" ht="12.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29"/>
      <c r="Q940" s="10"/>
      <c r="R940" s="10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spans="1:37" ht="12.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29"/>
      <c r="Q941" s="10"/>
      <c r="R941" s="10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spans="1:37" ht="12.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29"/>
      <c r="Q942" s="10"/>
      <c r="R942" s="10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spans="1:37" ht="12.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29"/>
      <c r="Q943" s="10"/>
      <c r="R943" s="10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spans="1:37" ht="12.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29"/>
      <c r="Q944" s="10"/>
      <c r="R944" s="10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spans="1:37" ht="12.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29"/>
      <c r="Q945" s="10"/>
      <c r="R945" s="10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spans="1:37" ht="12.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29"/>
      <c r="Q946" s="10"/>
      <c r="R946" s="10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spans="1:37" ht="12.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29"/>
      <c r="Q947" s="10"/>
      <c r="R947" s="10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spans="1:37" ht="12.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29"/>
      <c r="Q948" s="10"/>
      <c r="R948" s="10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spans="1:37" ht="12.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29"/>
      <c r="Q949" s="10"/>
      <c r="R949" s="10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spans="1:37" ht="12.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29"/>
      <c r="Q950" s="10"/>
      <c r="R950" s="10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spans="1:37" ht="12.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29"/>
      <c r="Q951" s="10"/>
      <c r="R951" s="10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spans="1:37" ht="12.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29"/>
      <c r="Q952" s="10"/>
      <c r="R952" s="10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ht="12.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29"/>
      <c r="Q953" s="10"/>
      <c r="R953" s="10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spans="1:37" ht="12.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29"/>
      <c r="Q954" s="10"/>
      <c r="R954" s="10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spans="1:37" ht="12.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29"/>
      <c r="Q955" s="10"/>
      <c r="R955" s="10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spans="1:37" ht="12.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29"/>
      <c r="Q956" s="10"/>
      <c r="R956" s="10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spans="1:37" ht="12.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29"/>
      <c r="Q957" s="10"/>
      <c r="R957" s="10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spans="1:37" ht="12.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29"/>
      <c r="Q958" s="10"/>
      <c r="R958" s="10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spans="1:37" ht="12.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29"/>
      <c r="Q959" s="10"/>
      <c r="R959" s="10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spans="1:37" ht="12.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29"/>
      <c r="Q960" s="10"/>
      <c r="R960" s="10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spans="1:37" ht="12.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29"/>
      <c r="Q961" s="10"/>
      <c r="R961" s="10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spans="1:37" ht="12.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29"/>
      <c r="Q962" s="10"/>
      <c r="R962" s="10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spans="1:37" ht="12.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29"/>
      <c r="Q963" s="10"/>
      <c r="R963" s="10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spans="1:37" ht="12.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29"/>
      <c r="Q964" s="10"/>
      <c r="R964" s="10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spans="1:37" ht="12.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29"/>
      <c r="Q965" s="10"/>
      <c r="R965" s="10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spans="1:37" ht="12.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29"/>
      <c r="Q966" s="10"/>
      <c r="R966" s="10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spans="1:37" ht="12.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29"/>
      <c r="Q967" s="10"/>
      <c r="R967" s="10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spans="1:37" ht="12.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29"/>
      <c r="Q968" s="10"/>
      <c r="R968" s="10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spans="1:37" ht="12.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29"/>
      <c r="Q969" s="10"/>
      <c r="R969" s="10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ht="12.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29"/>
      <c r="Q970" s="10"/>
      <c r="R970" s="10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spans="1:37" ht="12.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29"/>
      <c r="Q971" s="10"/>
      <c r="R971" s="10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spans="1:37" ht="12.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29"/>
      <c r="Q972" s="10"/>
      <c r="R972" s="10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37" ht="12.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29"/>
      <c r="Q973" s="10"/>
      <c r="R973" s="10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37" ht="12.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29"/>
      <c r="Q974" s="10"/>
      <c r="R974" s="10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37" ht="12.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29"/>
      <c r="Q975" s="10"/>
      <c r="R975" s="10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spans="1:37" ht="12.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29"/>
      <c r="Q976" s="10"/>
      <c r="R976" s="10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spans="1:37" ht="12.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29"/>
      <c r="Q977" s="10"/>
      <c r="R977" s="10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spans="1:37" ht="12.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29"/>
      <c r="Q978" s="10"/>
      <c r="R978" s="10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spans="1:37" ht="12.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29"/>
      <c r="Q979" s="10"/>
      <c r="R979" s="10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spans="1:37" ht="12.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29"/>
      <c r="Q980" s="10"/>
      <c r="R980" s="10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spans="1:37" ht="12.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29"/>
      <c r="Q981" s="10"/>
      <c r="R981" s="10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spans="1:37" ht="12.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29"/>
      <c r="Q982" s="10"/>
      <c r="R982" s="10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spans="1:37" ht="12.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29"/>
      <c r="Q983" s="10"/>
      <c r="R983" s="10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spans="1:37" ht="12.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29"/>
      <c r="Q984" s="10"/>
      <c r="R984" s="10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spans="1:37" ht="12.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29"/>
      <c r="Q985" s="10"/>
      <c r="R985" s="10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spans="1:37" ht="12.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29"/>
      <c r="Q986" s="10"/>
      <c r="R986" s="10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spans="1:37" ht="12.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29"/>
      <c r="Q987" s="10"/>
      <c r="R987" s="10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spans="1:37" ht="12.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29"/>
      <c r="Q988" s="10"/>
      <c r="R988" s="10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spans="1:37" ht="12.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29"/>
      <c r="Q989" s="10"/>
      <c r="R989" s="10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spans="1:37" ht="12.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29"/>
      <c r="Q990" s="10"/>
      <c r="R990" s="10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spans="1:37" ht="12.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29"/>
      <c r="Q991" s="10"/>
      <c r="R991" s="10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spans="1:37" ht="12.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29"/>
      <c r="Q992" s="10"/>
      <c r="R992" s="10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spans="1:37" ht="12.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29"/>
      <c r="Q993" s="10"/>
      <c r="R993" s="10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spans="1:37" ht="12.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29"/>
      <c r="Q994" s="10"/>
      <c r="R994" s="10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spans="1:37" ht="12.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29"/>
      <c r="Q995" s="10"/>
      <c r="R995" s="10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spans="1:37" ht="12.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29"/>
      <c r="Q996" s="10"/>
      <c r="R996" s="10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spans="1:37" ht="12.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29"/>
      <c r="Q997" s="10"/>
      <c r="R997" s="10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spans="1:37" ht="12.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29"/>
      <c r="Q998" s="10"/>
      <c r="R998" s="10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 spans="1:37" ht="12.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29"/>
      <c r="Q999" s="10"/>
      <c r="R999" s="10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</sheetData>
  <conditionalFormatting sqref="Q2:Q21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9"/>
  <sheetViews>
    <sheetView workbookViewId="0"/>
  </sheetViews>
  <sheetFormatPr defaultColWidth="14.453125" defaultRowHeight="15.75" customHeight="1"/>
  <cols>
    <col min="2" max="2" width="17" customWidth="1"/>
    <col min="5" max="5" width="16.81640625" customWidth="1"/>
  </cols>
  <sheetData>
    <row r="1" spans="1:3">
      <c r="A1" s="30"/>
      <c r="B1" s="15" t="s">
        <v>1</v>
      </c>
      <c r="C1" s="15" t="s">
        <v>15</v>
      </c>
    </row>
    <row r="2" spans="1:3" ht="15.75" customHeight="1">
      <c r="A2" s="31"/>
      <c r="B2" s="32" t="s">
        <v>17</v>
      </c>
      <c r="C2" s="33">
        <f ca="1">VLOOKUP(B2,Main!B:Q,15,FALSE)</f>
        <v>4509</v>
      </c>
    </row>
    <row r="3" spans="1:3" ht="15.75" customHeight="1">
      <c r="A3" s="31"/>
      <c r="B3" s="32" t="s">
        <v>23</v>
      </c>
      <c r="C3" s="33">
        <f ca="1">VLOOKUP(B3,Main!B:Q,15,FALSE)</f>
        <v>6830</v>
      </c>
    </row>
    <row r="4" spans="1:3" ht="15.75" customHeight="1">
      <c r="A4" s="31"/>
      <c r="B4" s="32" t="s">
        <v>35</v>
      </c>
      <c r="C4" s="33">
        <f ca="1">VLOOKUP(B4,Main!B:Q,15,FALSE)</f>
        <v>6168</v>
      </c>
    </row>
    <row r="5" spans="1:3" ht="15.75" customHeight="1">
      <c r="A5" s="34"/>
      <c r="B5" s="35" t="s">
        <v>29</v>
      </c>
      <c r="C5" s="33">
        <f ca="1">VLOOKUP(B5,Main!B:Q,15,FALSE)</f>
        <v>4552</v>
      </c>
    </row>
    <row r="6" spans="1:3" ht="15.75" customHeight="1">
      <c r="A6" s="31"/>
      <c r="B6" s="32" t="s">
        <v>38</v>
      </c>
      <c r="C6" s="33">
        <f ca="1">VLOOKUP(B6,Main!B:Q,15,FALSE)</f>
        <v>6203.4500000000007</v>
      </c>
    </row>
    <row r="7" spans="1:3" ht="15.75" customHeight="1">
      <c r="A7" s="31"/>
      <c r="B7" s="32" t="s">
        <v>41</v>
      </c>
      <c r="C7" s="33">
        <f ca="1">VLOOKUP(B7,Main!B:Q,15,FALSE)</f>
        <v>6947.7</v>
      </c>
    </row>
    <row r="8" spans="1:3" ht="15.75" customHeight="1">
      <c r="A8" s="34"/>
      <c r="B8" s="35" t="s">
        <v>32</v>
      </c>
      <c r="C8" s="33">
        <f ca="1">VLOOKUP(B8,Main!B:Q,15,FALSE)</f>
        <v>7279.4</v>
      </c>
    </row>
    <row r="9" spans="1:3" ht="15.75" customHeight="1">
      <c r="A9" s="34"/>
      <c r="B9" s="35" t="s">
        <v>30</v>
      </c>
      <c r="C9" s="33">
        <f ca="1">VLOOKUP(B9,Main!B:Q,15,FALSE)</f>
        <v>6475</v>
      </c>
    </row>
    <row r="10" spans="1:3" ht="15.75" customHeight="1">
      <c r="A10" s="31"/>
      <c r="B10" s="32" t="s">
        <v>42</v>
      </c>
      <c r="C10" s="33">
        <f ca="1">VLOOKUP(B10,Main!B:Q,15,FALSE)</f>
        <v>4224</v>
      </c>
    </row>
    <row r="11" spans="1:3" ht="15.75" customHeight="1">
      <c r="A11" s="31"/>
      <c r="B11" s="32" t="s">
        <v>39</v>
      </c>
      <c r="C11" s="33">
        <f ca="1">VLOOKUP(B11,Main!B:Q,15,FALSE)</f>
        <v>5588.0999999999995</v>
      </c>
    </row>
    <row r="12" spans="1:3" ht="15.75" customHeight="1">
      <c r="A12" s="36"/>
      <c r="B12" s="16" t="s">
        <v>25</v>
      </c>
      <c r="C12" s="33">
        <f ca="1">VLOOKUP(B12,Main!B:Q,15,FALSE)</f>
        <v>5058.2</v>
      </c>
    </row>
    <row r="13" spans="1:3" ht="15.75" customHeight="1">
      <c r="A13" s="31"/>
      <c r="B13" s="32" t="s">
        <v>19</v>
      </c>
      <c r="C13" s="33">
        <f ca="1">VLOOKUP(B13,Main!B:Q,15,FALSE)</f>
        <v>4479</v>
      </c>
    </row>
    <row r="14" spans="1:3" ht="15.75" customHeight="1">
      <c r="A14" s="31"/>
      <c r="B14" s="32" t="s">
        <v>21</v>
      </c>
      <c r="C14" s="33">
        <f ca="1">VLOOKUP(B14,Main!B:Q,15,FALSE)</f>
        <v>5301</v>
      </c>
    </row>
    <row r="15" spans="1:3" ht="15.75" customHeight="1">
      <c r="A15" s="31"/>
      <c r="B15" s="32" t="s">
        <v>36</v>
      </c>
      <c r="C15" s="33">
        <f ca="1">VLOOKUP(B15,Main!B:Q,15,FALSE)</f>
        <v>5689.95</v>
      </c>
    </row>
    <row r="16" spans="1:3" ht="15.75" customHeight="1">
      <c r="A16" s="31"/>
      <c r="B16" s="32" t="s">
        <v>34</v>
      </c>
      <c r="C16" s="33">
        <f ca="1">VLOOKUP(B16,Main!B:Q,15,FALSE)</f>
        <v>5825.5</v>
      </c>
    </row>
    <row r="17" spans="1:6" ht="15.75" customHeight="1">
      <c r="A17" s="31"/>
      <c r="B17" s="32" t="s">
        <v>27</v>
      </c>
      <c r="C17" s="33">
        <f ca="1">VLOOKUP(B17,Main!B:Q,15,FALSE)</f>
        <v>6157.9000000000005</v>
      </c>
    </row>
    <row r="18" spans="1:6" ht="15.75" customHeight="1">
      <c r="A18" s="31"/>
      <c r="B18" s="32" t="s">
        <v>40</v>
      </c>
      <c r="C18" s="33">
        <f ca="1">VLOOKUP(B18,Main!B:Q,15,FALSE)</f>
        <v>4590</v>
      </c>
    </row>
    <row r="19" spans="1:6" ht="15.75" customHeight="1">
      <c r="A19" s="31"/>
      <c r="B19" s="32" t="s">
        <v>37</v>
      </c>
      <c r="C19" s="33">
        <f ca="1">VLOOKUP(B19,Main!B:Q,15,FALSE)</f>
        <v>3676</v>
      </c>
    </row>
    <row r="20" spans="1:6" ht="15.75" customHeight="1">
      <c r="A20" s="34"/>
      <c r="B20" s="35" t="s">
        <v>31</v>
      </c>
      <c r="C20" s="33">
        <f ca="1">VLOOKUP(B20,Main!B:Q,15,FALSE)</f>
        <v>4661.3</v>
      </c>
    </row>
    <row r="21" spans="1:6" ht="15.75" customHeight="1">
      <c r="A21" s="34"/>
      <c r="B21" s="35" t="s">
        <v>33</v>
      </c>
      <c r="C21" s="33">
        <f ca="1">VLOOKUP(B21,Main!B:Q,15,FALSE)</f>
        <v>5652</v>
      </c>
    </row>
    <row r="22" spans="1:6" ht="15.75" customHeight="1">
      <c r="A22" s="6"/>
      <c r="B22" s="6"/>
    </row>
    <row r="23" spans="1:6" ht="13">
      <c r="A23" s="6"/>
      <c r="E23" s="37" t="s">
        <v>18</v>
      </c>
      <c r="F23" s="38">
        <f>VLOOKUP(E23,Main!S:T,2,FALSE)</f>
        <v>100000</v>
      </c>
    </row>
    <row r="24" spans="1:6" ht="13">
      <c r="A24" s="6"/>
      <c r="E24" s="37" t="s">
        <v>20</v>
      </c>
      <c r="F24" s="38">
        <f>VLOOKUP(E24,Main!S:T,2,FALSE)</f>
        <v>98674.35</v>
      </c>
    </row>
    <row r="25" spans="1:6" ht="13">
      <c r="A25" s="6"/>
      <c r="E25" s="37" t="s">
        <v>22</v>
      </c>
      <c r="F25" s="38">
        <f>VLOOKUP(E25,Main!S:T,2,FALSE)</f>
        <v>1325.6499999999942</v>
      </c>
    </row>
    <row r="26" spans="1:6" ht="13">
      <c r="A26" s="6"/>
      <c r="E26" s="39" t="s">
        <v>24</v>
      </c>
      <c r="F26" s="40">
        <f ca="1">VLOOKUP(E26,Main!S:T,2,FALSE)</f>
        <v>11193.150000000001</v>
      </c>
    </row>
    <row r="27" spans="1:6" ht="13">
      <c r="A27" s="6"/>
      <c r="E27" s="41" t="s">
        <v>28</v>
      </c>
      <c r="F27" s="42">
        <f ca="1">VLOOKUP(E27,Main!S:T,2,FALSE)</f>
        <v>0.11343525445062472</v>
      </c>
    </row>
    <row r="28" spans="1:6" ht="13">
      <c r="A28" s="6"/>
      <c r="E28" s="41" t="s">
        <v>26</v>
      </c>
      <c r="F28" s="38">
        <f>VLOOKUP(E28,Main!S:T,2,FALSE)</f>
        <v>5000</v>
      </c>
    </row>
    <row r="29" spans="1:6" ht="12.5">
      <c r="A29" s="6"/>
      <c r="B29" s="6"/>
    </row>
    <row r="30" spans="1:6" ht="12.5">
      <c r="A30" s="6"/>
      <c r="B30" s="6"/>
    </row>
    <row r="31" spans="1:6" ht="12.5">
      <c r="A31" s="6"/>
      <c r="B31" s="6"/>
    </row>
    <row r="32" spans="1:6" ht="12.5">
      <c r="A32" s="6"/>
      <c r="B32" s="6"/>
    </row>
    <row r="33" spans="1:2" ht="12.5">
      <c r="A33" s="6"/>
      <c r="B33" s="6"/>
    </row>
    <row r="34" spans="1:2" ht="12.5">
      <c r="A34" s="6"/>
      <c r="B34" s="6"/>
    </row>
    <row r="35" spans="1:2" ht="12.5">
      <c r="A35" s="6"/>
      <c r="B35" s="6"/>
    </row>
    <row r="36" spans="1:2" ht="12.5">
      <c r="A36" s="6"/>
      <c r="B36" s="6"/>
    </row>
    <row r="37" spans="1:2" ht="12.5">
      <c r="A37" s="6"/>
      <c r="B37" s="6"/>
    </row>
    <row r="38" spans="1:2" ht="12.5">
      <c r="A38" s="6"/>
      <c r="B38" s="6"/>
    </row>
    <row r="39" spans="1:2" ht="12.5">
      <c r="A39" s="6"/>
      <c r="B39" s="6"/>
    </row>
    <row r="40" spans="1:2" ht="12.5">
      <c r="A40" s="6"/>
      <c r="B40" s="6"/>
    </row>
    <row r="41" spans="1:2" ht="12.5">
      <c r="A41" s="6"/>
      <c r="B41" s="6"/>
    </row>
    <row r="42" spans="1:2" ht="12.5">
      <c r="A42" s="6"/>
      <c r="B42" s="6"/>
    </row>
    <row r="43" spans="1:2" ht="12.5">
      <c r="A43" s="6"/>
      <c r="B43" s="6"/>
    </row>
    <row r="44" spans="1:2" ht="12.5">
      <c r="A44" s="6"/>
      <c r="B44" s="6"/>
    </row>
    <row r="45" spans="1:2" ht="12.5">
      <c r="A45" s="6"/>
      <c r="B45" s="6"/>
    </row>
    <row r="46" spans="1:2" ht="12.5">
      <c r="A46" s="6"/>
      <c r="B46" s="6"/>
    </row>
    <row r="47" spans="1:2" ht="12.5">
      <c r="A47" s="6"/>
      <c r="B47" s="6"/>
    </row>
    <row r="48" spans="1:2" ht="12.5">
      <c r="A48" s="6"/>
      <c r="B48" s="6"/>
    </row>
    <row r="49" spans="1:2" ht="12.5">
      <c r="A49" s="6"/>
      <c r="B49" s="6"/>
    </row>
    <row r="50" spans="1:2" ht="12.5">
      <c r="A50" s="6"/>
      <c r="B50" s="6"/>
    </row>
    <row r="51" spans="1:2" ht="12.5">
      <c r="A51" s="6"/>
      <c r="B51" s="6"/>
    </row>
    <row r="52" spans="1:2" ht="12.5">
      <c r="A52" s="6"/>
      <c r="B52" s="6"/>
    </row>
    <row r="53" spans="1:2" ht="12.5">
      <c r="A53" s="6"/>
      <c r="B53" s="6"/>
    </row>
    <row r="54" spans="1:2" ht="12.5">
      <c r="A54" s="6"/>
      <c r="B54" s="6"/>
    </row>
    <row r="55" spans="1:2" ht="12.5">
      <c r="A55" s="6"/>
      <c r="B55" s="6"/>
    </row>
    <row r="56" spans="1:2" ht="12.5">
      <c r="A56" s="6"/>
      <c r="B56" s="6"/>
    </row>
    <row r="57" spans="1:2" ht="12.5">
      <c r="A57" s="6"/>
      <c r="B57" s="6"/>
    </row>
    <row r="58" spans="1:2" ht="12.5">
      <c r="A58" s="6"/>
      <c r="B58" s="6"/>
    </row>
    <row r="59" spans="1:2" ht="12.5">
      <c r="A59" s="6"/>
      <c r="B59" s="6"/>
    </row>
    <row r="60" spans="1:2" ht="12.5">
      <c r="A60" s="6"/>
      <c r="B60" s="6"/>
    </row>
    <row r="61" spans="1:2" ht="12.5">
      <c r="A61" s="6"/>
      <c r="B61" s="6"/>
    </row>
    <row r="62" spans="1:2" ht="12.5">
      <c r="A62" s="6"/>
      <c r="B62" s="6"/>
    </row>
    <row r="63" spans="1:2" ht="12.5">
      <c r="A63" s="6"/>
      <c r="B63" s="6"/>
    </row>
    <row r="64" spans="1:2" ht="12.5">
      <c r="A64" s="6"/>
      <c r="B64" s="6"/>
    </row>
    <row r="65" spans="1:2" ht="12.5">
      <c r="A65" s="6"/>
      <c r="B65" s="6"/>
    </row>
    <row r="66" spans="1:2" ht="12.5">
      <c r="A66" s="6"/>
      <c r="B66" s="6"/>
    </row>
    <row r="67" spans="1:2" ht="12.5">
      <c r="A67" s="6"/>
      <c r="B67" s="6"/>
    </row>
    <row r="68" spans="1:2" ht="12.5">
      <c r="A68" s="6"/>
      <c r="B68" s="6"/>
    </row>
    <row r="69" spans="1:2" ht="12.5">
      <c r="A69" s="6"/>
      <c r="B69" s="6"/>
    </row>
    <row r="70" spans="1:2" ht="12.5">
      <c r="A70" s="6"/>
      <c r="B70" s="6"/>
    </row>
    <row r="71" spans="1:2" ht="12.5">
      <c r="A71" s="6"/>
      <c r="B71" s="6"/>
    </row>
    <row r="72" spans="1:2" ht="12.5">
      <c r="A72" s="6"/>
      <c r="B72" s="6"/>
    </row>
    <row r="73" spans="1:2" ht="12.5">
      <c r="A73" s="6"/>
      <c r="B73" s="6"/>
    </row>
    <row r="74" spans="1:2" ht="12.5">
      <c r="A74" s="6"/>
      <c r="B74" s="6"/>
    </row>
    <row r="75" spans="1:2" ht="12.5">
      <c r="A75" s="6"/>
      <c r="B75" s="6"/>
    </row>
    <row r="76" spans="1:2" ht="12.5">
      <c r="A76" s="6"/>
      <c r="B76" s="6"/>
    </row>
    <row r="77" spans="1:2" ht="12.5">
      <c r="A77" s="6"/>
      <c r="B77" s="6"/>
    </row>
    <row r="78" spans="1:2" ht="12.5">
      <c r="A78" s="6"/>
      <c r="B78" s="6"/>
    </row>
    <row r="79" spans="1:2" ht="12.5">
      <c r="A79" s="6"/>
      <c r="B79" s="6"/>
    </row>
    <row r="80" spans="1:2" ht="12.5">
      <c r="A80" s="6"/>
      <c r="B80" s="6"/>
    </row>
    <row r="81" spans="1:2" ht="12.5">
      <c r="A81" s="6"/>
      <c r="B81" s="6"/>
    </row>
    <row r="82" spans="1:2" ht="12.5">
      <c r="A82" s="6"/>
      <c r="B82" s="6"/>
    </row>
    <row r="83" spans="1:2" ht="12.5">
      <c r="A83" s="6"/>
      <c r="B83" s="6"/>
    </row>
    <row r="84" spans="1:2" ht="12.5">
      <c r="A84" s="6"/>
      <c r="B84" s="6"/>
    </row>
    <row r="85" spans="1:2" ht="12.5">
      <c r="A85" s="6"/>
      <c r="B85" s="6"/>
    </row>
    <row r="86" spans="1:2" ht="12.5">
      <c r="A86" s="6"/>
      <c r="B86" s="6"/>
    </row>
    <row r="87" spans="1:2" ht="12.5">
      <c r="A87" s="6"/>
      <c r="B87" s="6"/>
    </row>
    <row r="88" spans="1:2" ht="12.5">
      <c r="A88" s="6"/>
      <c r="B88" s="6"/>
    </row>
    <row r="89" spans="1:2" ht="12.5">
      <c r="A89" s="6"/>
      <c r="B89" s="6"/>
    </row>
    <row r="90" spans="1:2" ht="12.5">
      <c r="A90" s="6"/>
      <c r="B90" s="6"/>
    </row>
    <row r="91" spans="1:2" ht="12.5">
      <c r="A91" s="6"/>
      <c r="B91" s="6"/>
    </row>
    <row r="92" spans="1:2" ht="12.5">
      <c r="A92" s="6"/>
      <c r="B92" s="6"/>
    </row>
    <row r="93" spans="1:2" ht="12.5">
      <c r="A93" s="6"/>
      <c r="B93" s="6"/>
    </row>
    <row r="94" spans="1:2" ht="12.5">
      <c r="A94" s="6"/>
      <c r="B94" s="6"/>
    </row>
    <row r="95" spans="1:2" ht="12.5">
      <c r="A95" s="6"/>
      <c r="B95" s="6"/>
    </row>
    <row r="96" spans="1:2" ht="12.5">
      <c r="A96" s="6"/>
      <c r="B96" s="6"/>
    </row>
    <row r="97" spans="1:2" ht="12.5">
      <c r="A97" s="6"/>
      <c r="B97" s="6"/>
    </row>
    <row r="98" spans="1:2" ht="12.5">
      <c r="A98" s="6"/>
      <c r="B98" s="6"/>
    </row>
    <row r="99" spans="1:2" ht="12.5">
      <c r="A99" s="6"/>
      <c r="B99" s="6"/>
    </row>
    <row r="100" spans="1:2" ht="12.5">
      <c r="A100" s="6"/>
      <c r="B100" s="6"/>
    </row>
    <row r="101" spans="1:2" ht="12.5">
      <c r="A101" s="6"/>
      <c r="B101" s="6"/>
    </row>
    <row r="102" spans="1:2" ht="12.5">
      <c r="A102" s="6"/>
      <c r="B102" s="6"/>
    </row>
    <row r="103" spans="1:2" ht="12.5">
      <c r="A103" s="6"/>
      <c r="B103" s="6"/>
    </row>
    <row r="104" spans="1:2" ht="12.5">
      <c r="A104" s="6"/>
      <c r="B104" s="6"/>
    </row>
    <row r="105" spans="1:2" ht="12.5">
      <c r="A105" s="6"/>
      <c r="B105" s="6"/>
    </row>
    <row r="106" spans="1:2" ht="12.5">
      <c r="A106" s="6"/>
      <c r="B106" s="6"/>
    </row>
    <row r="107" spans="1:2" ht="12.5">
      <c r="A107" s="6"/>
      <c r="B107" s="6"/>
    </row>
    <row r="108" spans="1:2" ht="12.5">
      <c r="A108" s="6"/>
      <c r="B108" s="6"/>
    </row>
    <row r="109" spans="1:2" ht="12.5">
      <c r="A109" s="6"/>
      <c r="B109" s="6"/>
    </row>
    <row r="110" spans="1:2" ht="12.5">
      <c r="A110" s="6"/>
      <c r="B110" s="6"/>
    </row>
    <row r="111" spans="1:2" ht="12.5">
      <c r="A111" s="6"/>
      <c r="B111" s="6"/>
    </row>
    <row r="112" spans="1:2" ht="12.5">
      <c r="A112" s="6"/>
      <c r="B112" s="6"/>
    </row>
    <row r="113" spans="1:2" ht="12.5">
      <c r="A113" s="6"/>
      <c r="B113" s="6"/>
    </row>
    <row r="114" spans="1:2" ht="12.5">
      <c r="A114" s="6"/>
      <c r="B114" s="6"/>
    </row>
    <row r="115" spans="1:2" ht="12.5">
      <c r="A115" s="6"/>
      <c r="B115" s="6"/>
    </row>
    <row r="116" spans="1:2" ht="12.5">
      <c r="A116" s="6"/>
      <c r="B116" s="6"/>
    </row>
    <row r="117" spans="1:2" ht="12.5">
      <c r="A117" s="6"/>
      <c r="B117" s="6"/>
    </row>
    <row r="118" spans="1:2" ht="12.5">
      <c r="A118" s="6"/>
      <c r="B118" s="6"/>
    </row>
    <row r="119" spans="1:2" ht="12.5">
      <c r="A119" s="6"/>
      <c r="B119" s="6"/>
    </row>
    <row r="120" spans="1:2" ht="12.5">
      <c r="A120" s="6"/>
      <c r="B120" s="6"/>
    </row>
    <row r="121" spans="1:2" ht="12.5">
      <c r="A121" s="6"/>
      <c r="B121" s="6"/>
    </row>
    <row r="122" spans="1:2" ht="12.5">
      <c r="A122" s="6"/>
      <c r="B122" s="6"/>
    </row>
    <row r="123" spans="1:2" ht="12.5">
      <c r="A123" s="6"/>
      <c r="B123" s="6"/>
    </row>
    <row r="124" spans="1:2" ht="12.5">
      <c r="A124" s="6"/>
      <c r="B124" s="6"/>
    </row>
    <row r="125" spans="1:2" ht="12.5">
      <c r="A125" s="6"/>
      <c r="B125" s="6"/>
    </row>
    <row r="126" spans="1:2" ht="12.5">
      <c r="A126" s="6"/>
      <c r="B126" s="6"/>
    </row>
    <row r="127" spans="1:2" ht="12.5">
      <c r="A127" s="6"/>
      <c r="B127" s="6"/>
    </row>
    <row r="128" spans="1:2" ht="12.5">
      <c r="A128" s="6"/>
      <c r="B128" s="6"/>
    </row>
    <row r="129" spans="1:2" ht="12.5">
      <c r="A129" s="6"/>
      <c r="B129" s="6"/>
    </row>
    <row r="130" spans="1:2" ht="12.5">
      <c r="A130" s="6"/>
      <c r="B130" s="6"/>
    </row>
    <row r="131" spans="1:2" ht="12.5">
      <c r="A131" s="6"/>
      <c r="B131" s="6"/>
    </row>
    <row r="132" spans="1:2" ht="12.5">
      <c r="A132" s="6"/>
      <c r="B132" s="6"/>
    </row>
    <row r="133" spans="1:2" ht="12.5">
      <c r="A133" s="6"/>
      <c r="B133" s="6"/>
    </row>
    <row r="134" spans="1:2" ht="12.5">
      <c r="A134" s="6"/>
      <c r="B134" s="6"/>
    </row>
    <row r="135" spans="1:2" ht="12.5">
      <c r="A135" s="6"/>
      <c r="B135" s="6"/>
    </row>
    <row r="136" spans="1:2" ht="12.5">
      <c r="A136" s="6"/>
      <c r="B136" s="6"/>
    </row>
    <row r="137" spans="1:2" ht="12.5">
      <c r="A137" s="6"/>
      <c r="B137" s="6"/>
    </row>
    <row r="138" spans="1:2" ht="12.5">
      <c r="A138" s="6"/>
      <c r="B138" s="6"/>
    </row>
    <row r="139" spans="1:2" ht="12.5">
      <c r="A139" s="6"/>
      <c r="B139" s="6"/>
    </row>
    <row r="140" spans="1:2" ht="12.5">
      <c r="A140" s="6"/>
      <c r="B140" s="6"/>
    </row>
    <row r="141" spans="1:2" ht="12.5">
      <c r="A141" s="6"/>
      <c r="B141" s="6"/>
    </row>
    <row r="142" spans="1:2" ht="12.5">
      <c r="A142" s="6"/>
      <c r="B142" s="6"/>
    </row>
    <row r="143" spans="1:2" ht="12.5">
      <c r="A143" s="6"/>
      <c r="B143" s="6"/>
    </row>
    <row r="144" spans="1:2" ht="12.5">
      <c r="A144" s="6"/>
      <c r="B144" s="6"/>
    </row>
    <row r="145" spans="1:2" ht="12.5">
      <c r="A145" s="6"/>
      <c r="B145" s="6"/>
    </row>
    <row r="146" spans="1:2" ht="12.5">
      <c r="A146" s="6"/>
      <c r="B146" s="6"/>
    </row>
    <row r="147" spans="1:2" ht="12.5">
      <c r="A147" s="6"/>
      <c r="B147" s="6"/>
    </row>
    <row r="148" spans="1:2" ht="12.5">
      <c r="A148" s="6"/>
      <c r="B148" s="6"/>
    </row>
    <row r="149" spans="1:2" ht="12.5">
      <c r="A149" s="6"/>
      <c r="B149" s="6"/>
    </row>
    <row r="150" spans="1:2" ht="12.5">
      <c r="A150" s="6"/>
      <c r="B150" s="6"/>
    </row>
    <row r="151" spans="1:2" ht="12.5">
      <c r="A151" s="6"/>
      <c r="B151" s="6"/>
    </row>
    <row r="152" spans="1:2" ht="12.5">
      <c r="A152" s="6"/>
      <c r="B152" s="6"/>
    </row>
    <row r="153" spans="1:2" ht="12.5">
      <c r="A153" s="6"/>
      <c r="B153" s="6"/>
    </row>
    <row r="154" spans="1:2" ht="12.5">
      <c r="A154" s="6"/>
      <c r="B154" s="6"/>
    </row>
    <row r="155" spans="1:2" ht="12.5">
      <c r="A155" s="6"/>
      <c r="B155" s="6"/>
    </row>
    <row r="156" spans="1:2" ht="12.5">
      <c r="A156" s="6"/>
      <c r="B156" s="6"/>
    </row>
    <row r="157" spans="1:2" ht="12.5">
      <c r="A157" s="6"/>
      <c r="B157" s="6"/>
    </row>
    <row r="158" spans="1:2" ht="12.5">
      <c r="A158" s="6"/>
      <c r="B158" s="6"/>
    </row>
    <row r="159" spans="1:2" ht="12.5">
      <c r="A159" s="6"/>
      <c r="B159" s="6"/>
    </row>
    <row r="160" spans="1:2" ht="12.5">
      <c r="A160" s="6"/>
      <c r="B160" s="6"/>
    </row>
    <row r="161" spans="1:2" ht="12.5">
      <c r="A161" s="6"/>
      <c r="B161" s="6"/>
    </row>
    <row r="162" spans="1:2" ht="12.5">
      <c r="A162" s="6"/>
      <c r="B162" s="6"/>
    </row>
    <row r="163" spans="1:2" ht="12.5">
      <c r="A163" s="6"/>
      <c r="B163" s="6"/>
    </row>
    <row r="164" spans="1:2" ht="12.5">
      <c r="A164" s="6"/>
      <c r="B164" s="6"/>
    </row>
    <row r="165" spans="1:2" ht="12.5">
      <c r="A165" s="6"/>
      <c r="B165" s="6"/>
    </row>
    <row r="166" spans="1:2" ht="12.5">
      <c r="A166" s="6"/>
      <c r="B166" s="6"/>
    </row>
    <row r="167" spans="1:2" ht="12.5">
      <c r="A167" s="6"/>
      <c r="B167" s="6"/>
    </row>
    <row r="168" spans="1:2" ht="12.5">
      <c r="A168" s="6"/>
      <c r="B168" s="6"/>
    </row>
    <row r="169" spans="1:2" ht="12.5">
      <c r="A169" s="6"/>
      <c r="B169" s="6"/>
    </row>
    <row r="170" spans="1:2" ht="12.5">
      <c r="A170" s="6"/>
      <c r="B170" s="6"/>
    </row>
    <row r="171" spans="1:2" ht="12.5">
      <c r="A171" s="6"/>
      <c r="B171" s="6"/>
    </row>
    <row r="172" spans="1:2" ht="12.5">
      <c r="A172" s="6"/>
      <c r="B172" s="6"/>
    </row>
    <row r="173" spans="1:2" ht="12.5">
      <c r="A173" s="6"/>
      <c r="B173" s="6"/>
    </row>
    <row r="174" spans="1:2" ht="12.5">
      <c r="A174" s="6"/>
      <c r="B174" s="6"/>
    </row>
    <row r="175" spans="1:2" ht="12.5">
      <c r="A175" s="6"/>
      <c r="B175" s="6"/>
    </row>
    <row r="176" spans="1:2" ht="12.5">
      <c r="A176" s="6"/>
      <c r="B176" s="6"/>
    </row>
    <row r="177" spans="1:2" ht="12.5">
      <c r="A177" s="6"/>
      <c r="B177" s="6"/>
    </row>
    <row r="178" spans="1:2" ht="12.5">
      <c r="A178" s="6"/>
      <c r="B178" s="6"/>
    </row>
    <row r="179" spans="1:2" ht="12.5">
      <c r="A179" s="6"/>
      <c r="B179" s="6"/>
    </row>
    <row r="180" spans="1:2" ht="12.5">
      <c r="A180" s="6"/>
      <c r="B180" s="6"/>
    </row>
    <row r="181" spans="1:2" ht="12.5">
      <c r="A181" s="6"/>
      <c r="B181" s="6"/>
    </row>
    <row r="182" spans="1:2" ht="12.5">
      <c r="A182" s="6"/>
      <c r="B182" s="6"/>
    </row>
    <row r="183" spans="1:2" ht="12.5">
      <c r="A183" s="6"/>
      <c r="B183" s="6"/>
    </row>
    <row r="184" spans="1:2" ht="12.5">
      <c r="A184" s="6"/>
      <c r="B184" s="6"/>
    </row>
    <row r="185" spans="1:2" ht="12.5">
      <c r="A185" s="6"/>
      <c r="B185" s="6"/>
    </row>
    <row r="186" spans="1:2" ht="12.5">
      <c r="A186" s="6"/>
      <c r="B186" s="6"/>
    </row>
    <row r="187" spans="1:2" ht="12.5">
      <c r="A187" s="6"/>
      <c r="B187" s="6"/>
    </row>
    <row r="188" spans="1:2" ht="12.5">
      <c r="A188" s="6"/>
      <c r="B188" s="6"/>
    </row>
    <row r="189" spans="1:2" ht="12.5">
      <c r="A189" s="6"/>
      <c r="B189" s="6"/>
    </row>
    <row r="190" spans="1:2" ht="12.5">
      <c r="A190" s="6"/>
      <c r="B190" s="6"/>
    </row>
    <row r="191" spans="1:2" ht="12.5">
      <c r="A191" s="6"/>
      <c r="B191" s="6"/>
    </row>
    <row r="192" spans="1:2" ht="12.5">
      <c r="A192" s="6"/>
      <c r="B192" s="6"/>
    </row>
    <row r="193" spans="1:2" ht="12.5">
      <c r="A193" s="6"/>
      <c r="B193" s="6"/>
    </row>
    <row r="194" spans="1:2" ht="12.5">
      <c r="A194" s="6"/>
      <c r="B194" s="6"/>
    </row>
    <row r="195" spans="1:2" ht="12.5">
      <c r="A195" s="6"/>
      <c r="B195" s="6"/>
    </row>
    <row r="196" spans="1:2" ht="12.5">
      <c r="A196" s="6"/>
      <c r="B196" s="6"/>
    </row>
    <row r="197" spans="1:2" ht="12.5">
      <c r="A197" s="6"/>
      <c r="B197" s="6"/>
    </row>
    <row r="198" spans="1:2" ht="12.5">
      <c r="A198" s="6"/>
      <c r="B198" s="6"/>
    </row>
    <row r="199" spans="1:2" ht="12.5">
      <c r="A199" s="6"/>
      <c r="B199" s="6"/>
    </row>
    <row r="200" spans="1:2" ht="12.5">
      <c r="A200" s="6"/>
      <c r="B200" s="6"/>
    </row>
    <row r="201" spans="1:2" ht="12.5">
      <c r="A201" s="6"/>
      <c r="B201" s="6"/>
    </row>
    <row r="202" spans="1:2" ht="12.5">
      <c r="A202" s="6"/>
      <c r="B202" s="6"/>
    </row>
    <row r="203" spans="1:2" ht="12.5">
      <c r="A203" s="6"/>
      <c r="B203" s="6"/>
    </row>
    <row r="204" spans="1:2" ht="12.5">
      <c r="A204" s="6"/>
      <c r="B204" s="6"/>
    </row>
    <row r="205" spans="1:2" ht="12.5">
      <c r="A205" s="6"/>
      <c r="B205" s="6"/>
    </row>
    <row r="206" spans="1:2" ht="12.5">
      <c r="A206" s="6"/>
      <c r="B206" s="6"/>
    </row>
    <row r="207" spans="1:2" ht="12.5">
      <c r="A207" s="6"/>
      <c r="B207" s="6"/>
    </row>
    <row r="208" spans="1:2" ht="12.5">
      <c r="A208" s="6"/>
      <c r="B208" s="6"/>
    </row>
    <row r="209" spans="1:2" ht="12.5">
      <c r="A209" s="6"/>
      <c r="B209" s="6"/>
    </row>
    <row r="210" spans="1:2" ht="12.5">
      <c r="A210" s="6"/>
      <c r="B210" s="6"/>
    </row>
    <row r="211" spans="1:2" ht="12.5">
      <c r="A211" s="6"/>
      <c r="B211" s="6"/>
    </row>
    <row r="212" spans="1:2" ht="12.5">
      <c r="A212" s="6"/>
      <c r="B212" s="6"/>
    </row>
    <row r="213" spans="1:2" ht="12.5">
      <c r="A213" s="6"/>
      <c r="B213" s="6"/>
    </row>
    <row r="214" spans="1:2" ht="12.5">
      <c r="A214" s="6"/>
      <c r="B214" s="6"/>
    </row>
    <row r="215" spans="1:2" ht="12.5">
      <c r="A215" s="6"/>
      <c r="B215" s="6"/>
    </row>
    <row r="216" spans="1:2" ht="12.5">
      <c r="A216" s="6"/>
      <c r="B216" s="6"/>
    </row>
    <row r="217" spans="1:2" ht="12.5">
      <c r="A217" s="6"/>
      <c r="B217" s="6"/>
    </row>
    <row r="218" spans="1:2" ht="12.5">
      <c r="A218" s="6"/>
      <c r="B218" s="6"/>
    </row>
    <row r="219" spans="1:2" ht="12.5">
      <c r="A219" s="6"/>
      <c r="B219" s="6"/>
    </row>
    <row r="220" spans="1:2" ht="12.5">
      <c r="A220" s="6"/>
      <c r="B220" s="6"/>
    </row>
    <row r="221" spans="1:2" ht="12.5">
      <c r="A221" s="6"/>
      <c r="B221" s="6"/>
    </row>
    <row r="222" spans="1:2" ht="12.5">
      <c r="A222" s="6"/>
      <c r="B222" s="6"/>
    </row>
    <row r="223" spans="1:2" ht="12.5">
      <c r="A223" s="6"/>
      <c r="B223" s="6"/>
    </row>
    <row r="224" spans="1:2" ht="12.5">
      <c r="A224" s="6"/>
      <c r="B224" s="6"/>
    </row>
    <row r="225" spans="1:2" ht="12.5">
      <c r="A225" s="6"/>
      <c r="B225" s="6"/>
    </row>
    <row r="226" spans="1:2" ht="12.5">
      <c r="A226" s="6"/>
      <c r="B226" s="6"/>
    </row>
    <row r="227" spans="1:2" ht="12.5">
      <c r="A227" s="6"/>
      <c r="B227" s="6"/>
    </row>
    <row r="228" spans="1:2" ht="12.5">
      <c r="A228" s="6"/>
      <c r="B228" s="6"/>
    </row>
    <row r="229" spans="1:2" ht="12.5">
      <c r="A229" s="6"/>
      <c r="B229" s="6"/>
    </row>
    <row r="230" spans="1:2" ht="12.5">
      <c r="A230" s="6"/>
      <c r="B230" s="6"/>
    </row>
    <row r="231" spans="1:2" ht="12.5">
      <c r="A231" s="6"/>
      <c r="B231" s="6"/>
    </row>
    <row r="232" spans="1:2" ht="12.5">
      <c r="A232" s="6"/>
      <c r="B232" s="6"/>
    </row>
    <row r="233" spans="1:2" ht="12.5">
      <c r="A233" s="6"/>
      <c r="B233" s="6"/>
    </row>
    <row r="234" spans="1:2" ht="12.5">
      <c r="A234" s="6"/>
      <c r="B234" s="6"/>
    </row>
    <row r="235" spans="1:2" ht="12.5">
      <c r="A235" s="6"/>
      <c r="B235" s="6"/>
    </row>
    <row r="236" spans="1:2" ht="12.5">
      <c r="A236" s="6"/>
      <c r="B236" s="6"/>
    </row>
    <row r="237" spans="1:2" ht="12.5">
      <c r="A237" s="6"/>
      <c r="B237" s="6"/>
    </row>
    <row r="238" spans="1:2" ht="12.5">
      <c r="A238" s="6"/>
      <c r="B238" s="6"/>
    </row>
    <row r="239" spans="1:2" ht="12.5">
      <c r="A239" s="6"/>
      <c r="B239" s="6"/>
    </row>
    <row r="240" spans="1:2" ht="12.5">
      <c r="A240" s="6"/>
      <c r="B240" s="6"/>
    </row>
    <row r="241" spans="1:2" ht="12.5">
      <c r="A241" s="6"/>
      <c r="B241" s="6"/>
    </row>
    <row r="242" spans="1:2" ht="12.5">
      <c r="A242" s="6"/>
      <c r="B242" s="6"/>
    </row>
    <row r="243" spans="1:2" ht="12.5">
      <c r="A243" s="6"/>
      <c r="B243" s="6"/>
    </row>
    <row r="244" spans="1:2" ht="12.5">
      <c r="A244" s="6"/>
      <c r="B244" s="6"/>
    </row>
    <row r="245" spans="1:2" ht="12.5">
      <c r="A245" s="6"/>
      <c r="B245" s="6"/>
    </row>
    <row r="246" spans="1:2" ht="12.5">
      <c r="A246" s="6"/>
      <c r="B246" s="6"/>
    </row>
    <row r="247" spans="1:2" ht="12.5">
      <c r="A247" s="6"/>
      <c r="B247" s="6"/>
    </row>
    <row r="248" spans="1:2" ht="12.5">
      <c r="A248" s="6"/>
      <c r="B248" s="6"/>
    </row>
    <row r="249" spans="1:2" ht="12.5">
      <c r="A249" s="6"/>
      <c r="B249" s="6"/>
    </row>
    <row r="250" spans="1:2" ht="12.5">
      <c r="A250" s="6"/>
      <c r="B250" s="6"/>
    </row>
    <row r="251" spans="1:2" ht="12.5">
      <c r="A251" s="6"/>
      <c r="B251" s="6"/>
    </row>
    <row r="252" spans="1:2" ht="12.5">
      <c r="A252" s="6"/>
      <c r="B252" s="6"/>
    </row>
    <row r="253" spans="1:2" ht="12.5">
      <c r="A253" s="6"/>
      <c r="B253" s="6"/>
    </row>
    <row r="254" spans="1:2" ht="12.5">
      <c r="A254" s="6"/>
      <c r="B254" s="6"/>
    </row>
    <row r="255" spans="1:2" ht="12.5">
      <c r="A255" s="6"/>
      <c r="B255" s="6"/>
    </row>
    <row r="256" spans="1:2" ht="12.5">
      <c r="A256" s="6"/>
      <c r="B256" s="6"/>
    </row>
    <row r="257" spans="1:2" ht="12.5">
      <c r="A257" s="6"/>
      <c r="B257" s="6"/>
    </row>
    <row r="258" spans="1:2" ht="12.5">
      <c r="A258" s="6"/>
      <c r="B258" s="6"/>
    </row>
    <row r="259" spans="1:2" ht="12.5">
      <c r="A259" s="6"/>
      <c r="B259" s="6"/>
    </row>
    <row r="260" spans="1:2" ht="12.5">
      <c r="A260" s="6"/>
      <c r="B260" s="6"/>
    </row>
    <row r="261" spans="1:2" ht="12.5">
      <c r="A261" s="6"/>
      <c r="B261" s="6"/>
    </row>
    <row r="262" spans="1:2" ht="12.5">
      <c r="A262" s="6"/>
      <c r="B262" s="6"/>
    </row>
    <row r="263" spans="1:2" ht="12.5">
      <c r="A263" s="6"/>
      <c r="B263" s="6"/>
    </row>
    <row r="264" spans="1:2" ht="12.5">
      <c r="A264" s="6"/>
      <c r="B264" s="6"/>
    </row>
    <row r="265" spans="1:2" ht="12.5">
      <c r="A265" s="6"/>
      <c r="B265" s="6"/>
    </row>
    <row r="266" spans="1:2" ht="12.5">
      <c r="A266" s="6"/>
      <c r="B266" s="6"/>
    </row>
    <row r="267" spans="1:2" ht="12.5">
      <c r="A267" s="6"/>
      <c r="B267" s="6"/>
    </row>
    <row r="268" spans="1:2" ht="12.5">
      <c r="A268" s="6"/>
      <c r="B268" s="6"/>
    </row>
    <row r="269" spans="1:2" ht="12.5">
      <c r="A269" s="6"/>
      <c r="B269" s="6"/>
    </row>
    <row r="270" spans="1:2" ht="12.5">
      <c r="A270" s="6"/>
      <c r="B270" s="6"/>
    </row>
    <row r="271" spans="1:2" ht="12.5">
      <c r="A271" s="6"/>
      <c r="B271" s="6"/>
    </row>
    <row r="272" spans="1:2" ht="12.5">
      <c r="A272" s="6"/>
      <c r="B272" s="6"/>
    </row>
    <row r="273" spans="1:2" ht="12.5">
      <c r="A273" s="6"/>
      <c r="B273" s="6"/>
    </row>
    <row r="274" spans="1:2" ht="12.5">
      <c r="A274" s="6"/>
      <c r="B274" s="6"/>
    </row>
    <row r="275" spans="1:2" ht="12.5">
      <c r="A275" s="6"/>
      <c r="B275" s="6"/>
    </row>
    <row r="276" spans="1:2" ht="12.5">
      <c r="A276" s="6"/>
      <c r="B276" s="6"/>
    </row>
    <row r="277" spans="1:2" ht="12.5">
      <c r="A277" s="6"/>
      <c r="B277" s="6"/>
    </row>
    <row r="278" spans="1:2" ht="12.5">
      <c r="A278" s="6"/>
      <c r="B278" s="6"/>
    </row>
    <row r="279" spans="1:2" ht="12.5">
      <c r="A279" s="6"/>
      <c r="B279" s="6"/>
    </row>
    <row r="280" spans="1:2" ht="12.5">
      <c r="A280" s="6"/>
      <c r="B280" s="6"/>
    </row>
    <row r="281" spans="1:2" ht="12.5">
      <c r="A281" s="6"/>
      <c r="B281" s="6"/>
    </row>
    <row r="282" spans="1:2" ht="12.5">
      <c r="A282" s="6"/>
      <c r="B282" s="6"/>
    </row>
    <row r="283" spans="1:2" ht="12.5">
      <c r="A283" s="6"/>
      <c r="B283" s="6"/>
    </row>
    <row r="284" spans="1:2" ht="12.5">
      <c r="A284" s="6"/>
      <c r="B284" s="6"/>
    </row>
    <row r="285" spans="1:2" ht="12.5">
      <c r="A285" s="6"/>
      <c r="B285" s="6"/>
    </row>
    <row r="286" spans="1:2" ht="12.5">
      <c r="A286" s="6"/>
      <c r="B286" s="6"/>
    </row>
    <row r="287" spans="1:2" ht="12.5">
      <c r="A287" s="6"/>
      <c r="B287" s="6"/>
    </row>
    <row r="288" spans="1:2" ht="12.5">
      <c r="A288" s="6"/>
      <c r="B288" s="6"/>
    </row>
    <row r="289" spans="1:2" ht="12.5">
      <c r="A289" s="6"/>
      <c r="B289" s="6"/>
    </row>
    <row r="290" spans="1:2" ht="12.5">
      <c r="A290" s="6"/>
      <c r="B290" s="6"/>
    </row>
    <row r="291" spans="1:2" ht="12.5">
      <c r="A291" s="6"/>
      <c r="B291" s="6"/>
    </row>
    <row r="292" spans="1:2" ht="12.5">
      <c r="A292" s="6"/>
      <c r="B292" s="6"/>
    </row>
    <row r="293" spans="1:2" ht="12.5">
      <c r="A293" s="6"/>
      <c r="B293" s="6"/>
    </row>
    <row r="294" spans="1:2" ht="12.5">
      <c r="A294" s="6"/>
      <c r="B294" s="6"/>
    </row>
    <row r="295" spans="1:2" ht="12.5">
      <c r="A295" s="6"/>
      <c r="B295" s="6"/>
    </row>
    <row r="296" spans="1:2" ht="12.5">
      <c r="A296" s="6"/>
      <c r="B296" s="6"/>
    </row>
    <row r="297" spans="1:2" ht="12.5">
      <c r="A297" s="6"/>
      <c r="B297" s="6"/>
    </row>
    <row r="298" spans="1:2" ht="12.5">
      <c r="A298" s="6"/>
      <c r="B298" s="6"/>
    </row>
    <row r="299" spans="1:2" ht="12.5">
      <c r="A299" s="6"/>
      <c r="B299" s="6"/>
    </row>
    <row r="300" spans="1:2" ht="12.5">
      <c r="A300" s="6"/>
      <c r="B300" s="6"/>
    </row>
    <row r="301" spans="1:2" ht="12.5">
      <c r="A301" s="6"/>
      <c r="B301" s="6"/>
    </row>
    <row r="302" spans="1:2" ht="12.5">
      <c r="A302" s="6"/>
      <c r="B302" s="6"/>
    </row>
    <row r="303" spans="1:2" ht="12.5">
      <c r="A303" s="6"/>
      <c r="B303" s="6"/>
    </row>
    <row r="304" spans="1:2" ht="12.5">
      <c r="A304" s="6"/>
      <c r="B304" s="6"/>
    </row>
    <row r="305" spans="1:2" ht="12.5">
      <c r="A305" s="6"/>
      <c r="B305" s="6"/>
    </row>
    <row r="306" spans="1:2" ht="12.5">
      <c r="A306" s="6"/>
      <c r="B306" s="6"/>
    </row>
    <row r="307" spans="1:2" ht="12.5">
      <c r="A307" s="6"/>
      <c r="B307" s="6"/>
    </row>
    <row r="308" spans="1:2" ht="12.5">
      <c r="A308" s="6"/>
      <c r="B308" s="6"/>
    </row>
    <row r="309" spans="1:2" ht="12.5">
      <c r="A309" s="6"/>
      <c r="B309" s="6"/>
    </row>
    <row r="310" spans="1:2" ht="12.5">
      <c r="A310" s="6"/>
      <c r="B310" s="6"/>
    </row>
    <row r="311" spans="1:2" ht="12.5">
      <c r="A311" s="6"/>
      <c r="B311" s="6"/>
    </row>
    <row r="312" spans="1:2" ht="12.5">
      <c r="A312" s="6"/>
      <c r="B312" s="6"/>
    </row>
    <row r="313" spans="1:2" ht="12.5">
      <c r="A313" s="6"/>
      <c r="B313" s="6"/>
    </row>
    <row r="314" spans="1:2" ht="12.5">
      <c r="A314" s="6"/>
      <c r="B314" s="6"/>
    </row>
    <row r="315" spans="1:2" ht="12.5">
      <c r="A315" s="6"/>
      <c r="B315" s="6"/>
    </row>
    <row r="316" spans="1:2" ht="12.5">
      <c r="A316" s="6"/>
      <c r="B316" s="6"/>
    </row>
    <row r="317" spans="1:2" ht="12.5">
      <c r="A317" s="6"/>
      <c r="B317" s="6"/>
    </row>
    <row r="318" spans="1:2" ht="12.5">
      <c r="A318" s="6"/>
      <c r="B318" s="6"/>
    </row>
    <row r="319" spans="1:2" ht="12.5">
      <c r="A319" s="6"/>
      <c r="B319" s="6"/>
    </row>
    <row r="320" spans="1:2" ht="12.5">
      <c r="A320" s="6"/>
      <c r="B320" s="6"/>
    </row>
    <row r="321" spans="1:2" ht="12.5">
      <c r="A321" s="6"/>
      <c r="B321" s="6"/>
    </row>
    <row r="322" spans="1:2" ht="12.5">
      <c r="A322" s="6"/>
      <c r="B322" s="6"/>
    </row>
    <row r="323" spans="1:2" ht="12.5">
      <c r="A323" s="6"/>
      <c r="B323" s="6"/>
    </row>
    <row r="324" spans="1:2" ht="12.5">
      <c r="A324" s="6"/>
      <c r="B324" s="6"/>
    </row>
    <row r="325" spans="1:2" ht="12.5">
      <c r="A325" s="6"/>
      <c r="B325" s="6"/>
    </row>
    <row r="326" spans="1:2" ht="12.5">
      <c r="A326" s="6"/>
      <c r="B326" s="6"/>
    </row>
    <row r="327" spans="1:2" ht="12.5">
      <c r="A327" s="6"/>
      <c r="B327" s="6"/>
    </row>
    <row r="328" spans="1:2" ht="12.5">
      <c r="A328" s="6"/>
      <c r="B328" s="6"/>
    </row>
    <row r="329" spans="1:2" ht="12.5">
      <c r="A329" s="6"/>
      <c r="B329" s="6"/>
    </row>
    <row r="330" spans="1:2" ht="12.5">
      <c r="A330" s="6"/>
      <c r="B330" s="6"/>
    </row>
    <row r="331" spans="1:2" ht="12.5">
      <c r="A331" s="6"/>
      <c r="B331" s="6"/>
    </row>
    <row r="332" spans="1:2" ht="12.5">
      <c r="A332" s="6"/>
      <c r="B332" s="6"/>
    </row>
    <row r="333" spans="1:2" ht="12.5">
      <c r="A333" s="6"/>
      <c r="B333" s="6"/>
    </row>
    <row r="334" spans="1:2" ht="12.5">
      <c r="A334" s="6"/>
      <c r="B334" s="6"/>
    </row>
    <row r="335" spans="1:2" ht="12.5">
      <c r="A335" s="6"/>
      <c r="B335" s="6"/>
    </row>
    <row r="336" spans="1:2" ht="12.5">
      <c r="A336" s="6"/>
      <c r="B336" s="6"/>
    </row>
    <row r="337" spans="1:2" ht="12.5">
      <c r="A337" s="6"/>
      <c r="B337" s="6"/>
    </row>
    <row r="338" spans="1:2" ht="12.5">
      <c r="A338" s="6"/>
      <c r="B338" s="6"/>
    </row>
    <row r="339" spans="1:2" ht="12.5">
      <c r="A339" s="6"/>
      <c r="B339" s="6"/>
    </row>
    <row r="340" spans="1:2" ht="12.5">
      <c r="A340" s="6"/>
      <c r="B340" s="6"/>
    </row>
    <row r="341" spans="1:2" ht="12.5">
      <c r="A341" s="6"/>
      <c r="B341" s="6"/>
    </row>
    <row r="342" spans="1:2" ht="12.5">
      <c r="A342" s="6"/>
      <c r="B342" s="6"/>
    </row>
    <row r="343" spans="1:2" ht="12.5">
      <c r="A343" s="6"/>
      <c r="B343" s="6"/>
    </row>
    <row r="344" spans="1:2" ht="12.5">
      <c r="A344" s="6"/>
      <c r="B344" s="6"/>
    </row>
    <row r="345" spans="1:2" ht="12.5">
      <c r="A345" s="6"/>
      <c r="B345" s="6"/>
    </row>
    <row r="346" spans="1:2" ht="12.5">
      <c r="A346" s="6"/>
      <c r="B346" s="6"/>
    </row>
    <row r="347" spans="1:2" ht="12.5">
      <c r="A347" s="6"/>
      <c r="B347" s="6"/>
    </row>
    <row r="348" spans="1:2" ht="12.5">
      <c r="A348" s="6"/>
      <c r="B348" s="6"/>
    </row>
    <row r="349" spans="1:2" ht="12.5">
      <c r="A349" s="6"/>
      <c r="B349" s="6"/>
    </row>
    <row r="350" spans="1:2" ht="12.5">
      <c r="A350" s="6"/>
      <c r="B350" s="6"/>
    </row>
    <row r="351" spans="1:2" ht="12.5">
      <c r="A351" s="6"/>
      <c r="B351" s="6"/>
    </row>
    <row r="352" spans="1:2" ht="12.5">
      <c r="A352" s="6"/>
      <c r="B352" s="6"/>
    </row>
    <row r="353" spans="1:2" ht="12.5">
      <c r="A353" s="6"/>
      <c r="B353" s="6"/>
    </row>
    <row r="354" spans="1:2" ht="12.5">
      <c r="A354" s="6"/>
      <c r="B354" s="6"/>
    </row>
    <row r="355" spans="1:2" ht="12.5">
      <c r="A355" s="6"/>
      <c r="B355" s="6"/>
    </row>
    <row r="356" spans="1:2" ht="12.5">
      <c r="A356" s="6"/>
      <c r="B356" s="6"/>
    </row>
    <row r="357" spans="1:2" ht="12.5">
      <c r="A357" s="6"/>
      <c r="B357" s="6"/>
    </row>
    <row r="358" spans="1:2" ht="12.5">
      <c r="A358" s="6"/>
      <c r="B358" s="6"/>
    </row>
    <row r="359" spans="1:2" ht="12.5">
      <c r="A359" s="6"/>
      <c r="B359" s="6"/>
    </row>
    <row r="360" spans="1:2" ht="12.5">
      <c r="A360" s="6"/>
      <c r="B360" s="6"/>
    </row>
    <row r="361" spans="1:2" ht="12.5">
      <c r="A361" s="6"/>
      <c r="B361" s="6"/>
    </row>
    <row r="362" spans="1:2" ht="12.5">
      <c r="A362" s="6"/>
      <c r="B362" s="6"/>
    </row>
    <row r="363" spans="1:2" ht="12.5">
      <c r="A363" s="6"/>
      <c r="B363" s="6"/>
    </row>
    <row r="364" spans="1:2" ht="12.5">
      <c r="A364" s="6"/>
      <c r="B364" s="6"/>
    </row>
    <row r="365" spans="1:2" ht="12.5">
      <c r="A365" s="6"/>
      <c r="B365" s="6"/>
    </row>
    <row r="366" spans="1:2" ht="12.5">
      <c r="A366" s="6"/>
      <c r="B366" s="6"/>
    </row>
    <row r="367" spans="1:2" ht="12.5">
      <c r="A367" s="6"/>
      <c r="B367" s="6"/>
    </row>
    <row r="368" spans="1:2" ht="12.5">
      <c r="A368" s="6"/>
      <c r="B368" s="6"/>
    </row>
    <row r="369" spans="1:2" ht="12.5">
      <c r="A369" s="6"/>
      <c r="B369" s="6"/>
    </row>
    <row r="370" spans="1:2" ht="12.5">
      <c r="A370" s="6"/>
      <c r="B370" s="6"/>
    </row>
    <row r="371" spans="1:2" ht="12.5">
      <c r="A371" s="6"/>
      <c r="B371" s="6"/>
    </row>
    <row r="372" spans="1:2" ht="12.5">
      <c r="A372" s="6"/>
      <c r="B372" s="6"/>
    </row>
    <row r="373" spans="1:2" ht="12.5">
      <c r="A373" s="6"/>
      <c r="B373" s="6"/>
    </row>
    <row r="374" spans="1:2" ht="12.5">
      <c r="A374" s="6"/>
      <c r="B374" s="6"/>
    </row>
    <row r="375" spans="1:2" ht="12.5">
      <c r="A375" s="6"/>
      <c r="B375" s="6"/>
    </row>
    <row r="376" spans="1:2" ht="12.5">
      <c r="A376" s="6"/>
      <c r="B376" s="6"/>
    </row>
    <row r="377" spans="1:2" ht="12.5">
      <c r="A377" s="6"/>
      <c r="B377" s="6"/>
    </row>
    <row r="378" spans="1:2" ht="12.5">
      <c r="A378" s="6"/>
      <c r="B378" s="6"/>
    </row>
    <row r="379" spans="1:2" ht="12.5">
      <c r="A379" s="6"/>
      <c r="B379" s="6"/>
    </row>
    <row r="380" spans="1:2" ht="12.5">
      <c r="A380" s="6"/>
      <c r="B380" s="6"/>
    </row>
    <row r="381" spans="1:2" ht="12.5">
      <c r="A381" s="6"/>
      <c r="B381" s="6"/>
    </row>
    <row r="382" spans="1:2" ht="12.5">
      <c r="A382" s="6"/>
      <c r="B382" s="6"/>
    </row>
    <row r="383" spans="1:2" ht="12.5">
      <c r="A383" s="6"/>
      <c r="B383" s="6"/>
    </row>
    <row r="384" spans="1:2" ht="12.5">
      <c r="A384" s="6"/>
      <c r="B384" s="6"/>
    </row>
    <row r="385" spans="1:2" ht="12.5">
      <c r="A385" s="6"/>
      <c r="B385" s="6"/>
    </row>
    <row r="386" spans="1:2" ht="12.5">
      <c r="A386" s="6"/>
      <c r="B386" s="6"/>
    </row>
    <row r="387" spans="1:2" ht="12.5">
      <c r="A387" s="6"/>
      <c r="B387" s="6"/>
    </row>
    <row r="388" spans="1:2" ht="12.5">
      <c r="A388" s="6"/>
      <c r="B388" s="6"/>
    </row>
    <row r="389" spans="1:2" ht="12.5">
      <c r="A389" s="6"/>
      <c r="B389" s="6"/>
    </row>
    <row r="390" spans="1:2" ht="12.5">
      <c r="A390" s="6"/>
      <c r="B390" s="6"/>
    </row>
    <row r="391" spans="1:2" ht="12.5">
      <c r="A391" s="6"/>
      <c r="B391" s="6"/>
    </row>
    <row r="392" spans="1:2" ht="12.5">
      <c r="A392" s="6"/>
      <c r="B392" s="6"/>
    </row>
    <row r="393" spans="1:2" ht="12.5">
      <c r="A393" s="6"/>
      <c r="B393" s="6"/>
    </row>
    <row r="394" spans="1:2" ht="12.5">
      <c r="A394" s="6"/>
      <c r="B394" s="6"/>
    </row>
    <row r="395" spans="1:2" ht="12.5">
      <c r="A395" s="6"/>
      <c r="B395" s="6"/>
    </row>
    <row r="396" spans="1:2" ht="12.5">
      <c r="A396" s="6"/>
      <c r="B396" s="6"/>
    </row>
    <row r="397" spans="1:2" ht="12.5">
      <c r="A397" s="6"/>
      <c r="B397" s="6"/>
    </row>
    <row r="398" spans="1:2" ht="12.5">
      <c r="A398" s="6"/>
      <c r="B398" s="6"/>
    </row>
    <row r="399" spans="1:2" ht="12.5">
      <c r="A399" s="6"/>
      <c r="B399" s="6"/>
    </row>
    <row r="400" spans="1:2" ht="12.5">
      <c r="A400" s="6"/>
      <c r="B400" s="6"/>
    </row>
    <row r="401" spans="1:2" ht="12.5">
      <c r="A401" s="6"/>
      <c r="B401" s="6"/>
    </row>
    <row r="402" spans="1:2" ht="12.5">
      <c r="A402" s="6"/>
      <c r="B402" s="6"/>
    </row>
    <row r="403" spans="1:2" ht="12.5">
      <c r="A403" s="6"/>
      <c r="B403" s="6"/>
    </row>
    <row r="404" spans="1:2" ht="12.5">
      <c r="A404" s="6"/>
      <c r="B404" s="6"/>
    </row>
    <row r="405" spans="1:2" ht="12.5">
      <c r="A405" s="6"/>
      <c r="B405" s="6"/>
    </row>
    <row r="406" spans="1:2" ht="12.5">
      <c r="A406" s="6"/>
      <c r="B406" s="6"/>
    </row>
    <row r="407" spans="1:2" ht="12.5">
      <c r="A407" s="6"/>
      <c r="B407" s="6"/>
    </row>
    <row r="408" spans="1:2" ht="12.5">
      <c r="A408" s="6"/>
      <c r="B408" s="6"/>
    </row>
    <row r="409" spans="1:2" ht="12.5">
      <c r="A409" s="6"/>
      <c r="B409" s="6"/>
    </row>
    <row r="410" spans="1:2" ht="12.5">
      <c r="A410" s="6"/>
      <c r="B410" s="6"/>
    </row>
    <row r="411" spans="1:2" ht="12.5">
      <c r="A411" s="6"/>
      <c r="B411" s="6"/>
    </row>
    <row r="412" spans="1:2" ht="12.5">
      <c r="A412" s="6"/>
      <c r="B412" s="6"/>
    </row>
    <row r="413" spans="1:2" ht="12.5">
      <c r="A413" s="6"/>
      <c r="B413" s="6"/>
    </row>
    <row r="414" spans="1:2" ht="12.5">
      <c r="A414" s="6"/>
      <c r="B414" s="6"/>
    </row>
    <row r="415" spans="1:2" ht="12.5">
      <c r="A415" s="6"/>
      <c r="B415" s="6"/>
    </row>
    <row r="416" spans="1:2" ht="12.5">
      <c r="A416" s="6"/>
      <c r="B416" s="6"/>
    </row>
    <row r="417" spans="1:2" ht="12.5">
      <c r="A417" s="6"/>
      <c r="B417" s="6"/>
    </row>
    <row r="418" spans="1:2" ht="12.5">
      <c r="A418" s="6"/>
      <c r="B418" s="6"/>
    </row>
    <row r="419" spans="1:2" ht="12.5">
      <c r="A419" s="6"/>
      <c r="B419" s="6"/>
    </row>
    <row r="420" spans="1:2" ht="12.5">
      <c r="A420" s="6"/>
      <c r="B420" s="6"/>
    </row>
    <row r="421" spans="1:2" ht="12.5">
      <c r="A421" s="6"/>
      <c r="B421" s="6"/>
    </row>
    <row r="422" spans="1:2" ht="12.5">
      <c r="A422" s="6"/>
      <c r="B422" s="6"/>
    </row>
    <row r="423" spans="1:2" ht="12.5">
      <c r="A423" s="6"/>
      <c r="B423" s="6"/>
    </row>
    <row r="424" spans="1:2" ht="12.5">
      <c r="A424" s="6"/>
      <c r="B424" s="6"/>
    </row>
    <row r="425" spans="1:2" ht="12.5">
      <c r="A425" s="6"/>
      <c r="B425" s="6"/>
    </row>
    <row r="426" spans="1:2" ht="12.5">
      <c r="A426" s="6"/>
      <c r="B426" s="6"/>
    </row>
    <row r="427" spans="1:2" ht="12.5">
      <c r="A427" s="6"/>
      <c r="B427" s="6"/>
    </row>
    <row r="428" spans="1:2" ht="12.5">
      <c r="A428" s="6"/>
      <c r="B428" s="6"/>
    </row>
    <row r="429" spans="1:2" ht="12.5">
      <c r="A429" s="6"/>
      <c r="B429" s="6"/>
    </row>
    <row r="430" spans="1:2" ht="12.5">
      <c r="A430" s="6"/>
      <c r="B430" s="6"/>
    </row>
    <row r="431" spans="1:2" ht="12.5">
      <c r="A431" s="6"/>
      <c r="B431" s="6"/>
    </row>
    <row r="432" spans="1:2" ht="12.5">
      <c r="A432" s="6"/>
      <c r="B432" s="6"/>
    </row>
    <row r="433" spans="1:2" ht="12.5">
      <c r="A433" s="6"/>
      <c r="B433" s="6"/>
    </row>
    <row r="434" spans="1:2" ht="12.5">
      <c r="A434" s="6"/>
      <c r="B434" s="6"/>
    </row>
    <row r="435" spans="1:2" ht="12.5">
      <c r="A435" s="6"/>
      <c r="B435" s="6"/>
    </row>
    <row r="436" spans="1:2" ht="12.5">
      <c r="A436" s="6"/>
      <c r="B436" s="6"/>
    </row>
    <row r="437" spans="1:2" ht="12.5">
      <c r="A437" s="6"/>
      <c r="B437" s="6"/>
    </row>
    <row r="438" spans="1:2" ht="12.5">
      <c r="A438" s="6"/>
      <c r="B438" s="6"/>
    </row>
    <row r="439" spans="1:2" ht="12.5">
      <c r="A439" s="6"/>
      <c r="B439" s="6"/>
    </row>
    <row r="440" spans="1:2" ht="12.5">
      <c r="A440" s="6"/>
      <c r="B440" s="6"/>
    </row>
    <row r="441" spans="1:2" ht="12.5">
      <c r="A441" s="6"/>
      <c r="B441" s="6"/>
    </row>
    <row r="442" spans="1:2" ht="12.5">
      <c r="A442" s="6"/>
      <c r="B442" s="6"/>
    </row>
    <row r="443" spans="1:2" ht="12.5">
      <c r="A443" s="6"/>
      <c r="B443" s="6"/>
    </row>
    <row r="444" spans="1:2" ht="12.5">
      <c r="A444" s="6"/>
      <c r="B444" s="6"/>
    </row>
    <row r="445" spans="1:2" ht="12.5">
      <c r="A445" s="6"/>
      <c r="B445" s="6"/>
    </row>
    <row r="446" spans="1:2" ht="12.5">
      <c r="A446" s="6"/>
      <c r="B446" s="6"/>
    </row>
    <row r="447" spans="1:2" ht="12.5">
      <c r="A447" s="6"/>
      <c r="B447" s="6"/>
    </row>
    <row r="448" spans="1:2" ht="12.5">
      <c r="A448" s="6"/>
      <c r="B448" s="6"/>
    </row>
    <row r="449" spans="1:2" ht="12.5">
      <c r="A449" s="6"/>
      <c r="B449" s="6"/>
    </row>
    <row r="450" spans="1:2" ht="12.5">
      <c r="A450" s="6"/>
      <c r="B450" s="6"/>
    </row>
    <row r="451" spans="1:2" ht="12.5">
      <c r="A451" s="6"/>
      <c r="B451" s="6"/>
    </row>
    <row r="452" spans="1:2" ht="12.5">
      <c r="A452" s="6"/>
      <c r="B452" s="6"/>
    </row>
    <row r="453" spans="1:2" ht="12.5">
      <c r="A453" s="6"/>
      <c r="B453" s="6"/>
    </row>
    <row r="454" spans="1:2" ht="12.5">
      <c r="A454" s="6"/>
      <c r="B454" s="6"/>
    </row>
    <row r="455" spans="1:2" ht="12.5">
      <c r="A455" s="6"/>
      <c r="B455" s="6"/>
    </row>
    <row r="456" spans="1:2" ht="12.5">
      <c r="A456" s="6"/>
      <c r="B456" s="6"/>
    </row>
    <row r="457" spans="1:2" ht="12.5">
      <c r="A457" s="6"/>
      <c r="B457" s="6"/>
    </row>
    <row r="458" spans="1:2" ht="12.5">
      <c r="A458" s="6"/>
      <c r="B458" s="6"/>
    </row>
    <row r="459" spans="1:2" ht="12.5">
      <c r="A459" s="6"/>
      <c r="B459" s="6"/>
    </row>
    <row r="460" spans="1:2" ht="12.5">
      <c r="A460" s="6"/>
      <c r="B460" s="6"/>
    </row>
    <row r="461" spans="1:2" ht="12.5">
      <c r="A461" s="6"/>
      <c r="B461" s="6"/>
    </row>
    <row r="462" spans="1:2" ht="12.5">
      <c r="A462" s="6"/>
      <c r="B462" s="6"/>
    </row>
    <row r="463" spans="1:2" ht="12.5">
      <c r="A463" s="6"/>
      <c r="B463" s="6"/>
    </row>
    <row r="464" spans="1:2" ht="12.5">
      <c r="A464" s="6"/>
      <c r="B464" s="6"/>
    </row>
    <row r="465" spans="1:2" ht="12.5">
      <c r="A465" s="6"/>
      <c r="B465" s="6"/>
    </row>
    <row r="466" spans="1:2" ht="12.5">
      <c r="A466" s="6"/>
      <c r="B466" s="6"/>
    </row>
    <row r="467" spans="1:2" ht="12.5">
      <c r="A467" s="6"/>
      <c r="B467" s="6"/>
    </row>
    <row r="468" spans="1:2" ht="12.5">
      <c r="A468" s="6"/>
      <c r="B468" s="6"/>
    </row>
    <row r="469" spans="1:2" ht="12.5">
      <c r="A469" s="6"/>
      <c r="B469" s="6"/>
    </row>
    <row r="470" spans="1:2" ht="12.5">
      <c r="A470" s="6"/>
      <c r="B470" s="6"/>
    </row>
    <row r="471" spans="1:2" ht="12.5">
      <c r="A471" s="6"/>
      <c r="B471" s="6"/>
    </row>
    <row r="472" spans="1:2" ht="12.5">
      <c r="A472" s="6"/>
      <c r="B472" s="6"/>
    </row>
    <row r="473" spans="1:2" ht="12.5">
      <c r="A473" s="6"/>
      <c r="B473" s="6"/>
    </row>
    <row r="474" spans="1:2" ht="12.5">
      <c r="A474" s="6"/>
      <c r="B474" s="6"/>
    </row>
    <row r="475" spans="1:2" ht="12.5">
      <c r="A475" s="6"/>
      <c r="B475" s="6"/>
    </row>
    <row r="476" spans="1:2" ht="12.5">
      <c r="A476" s="6"/>
      <c r="B476" s="6"/>
    </row>
    <row r="477" spans="1:2" ht="12.5">
      <c r="A477" s="6"/>
      <c r="B477" s="6"/>
    </row>
    <row r="478" spans="1:2" ht="12.5">
      <c r="A478" s="6"/>
      <c r="B478" s="6"/>
    </row>
    <row r="479" spans="1:2" ht="12.5">
      <c r="A479" s="6"/>
      <c r="B479" s="6"/>
    </row>
    <row r="480" spans="1:2" ht="12.5">
      <c r="A480" s="6"/>
      <c r="B480" s="6"/>
    </row>
    <row r="481" spans="1:2" ht="12.5">
      <c r="A481" s="6"/>
      <c r="B481" s="6"/>
    </row>
    <row r="482" spans="1:2" ht="12.5">
      <c r="A482" s="6"/>
      <c r="B482" s="6"/>
    </row>
    <row r="483" spans="1:2" ht="12.5">
      <c r="A483" s="6"/>
      <c r="B483" s="6"/>
    </row>
    <row r="484" spans="1:2" ht="12.5">
      <c r="A484" s="6"/>
      <c r="B484" s="6"/>
    </row>
    <row r="485" spans="1:2" ht="12.5">
      <c r="A485" s="6"/>
      <c r="B485" s="6"/>
    </row>
    <row r="486" spans="1:2" ht="12.5">
      <c r="A486" s="6"/>
      <c r="B486" s="6"/>
    </row>
    <row r="487" spans="1:2" ht="12.5">
      <c r="A487" s="6"/>
      <c r="B487" s="6"/>
    </row>
    <row r="488" spans="1:2" ht="12.5">
      <c r="A488" s="6"/>
      <c r="B488" s="6"/>
    </row>
    <row r="489" spans="1:2" ht="12.5">
      <c r="A489" s="6"/>
      <c r="B489" s="6"/>
    </row>
    <row r="490" spans="1:2" ht="12.5">
      <c r="A490" s="6"/>
      <c r="B490" s="6"/>
    </row>
    <row r="491" spans="1:2" ht="12.5">
      <c r="A491" s="6"/>
      <c r="B491" s="6"/>
    </row>
    <row r="492" spans="1:2" ht="12.5">
      <c r="A492" s="6"/>
      <c r="B492" s="6"/>
    </row>
    <row r="493" spans="1:2" ht="12.5">
      <c r="A493" s="6"/>
      <c r="B493" s="6"/>
    </row>
    <row r="494" spans="1:2" ht="12.5">
      <c r="A494" s="6"/>
      <c r="B494" s="6"/>
    </row>
    <row r="495" spans="1:2" ht="12.5">
      <c r="A495" s="6"/>
      <c r="B495" s="6"/>
    </row>
    <row r="496" spans="1:2" ht="12.5">
      <c r="A496" s="6"/>
      <c r="B496" s="6"/>
    </row>
    <row r="497" spans="1:2" ht="12.5">
      <c r="A497" s="6"/>
      <c r="B497" s="6"/>
    </row>
    <row r="498" spans="1:2" ht="12.5">
      <c r="A498" s="6"/>
      <c r="B498" s="6"/>
    </row>
    <row r="499" spans="1:2" ht="12.5">
      <c r="A499" s="6"/>
      <c r="B499" s="6"/>
    </row>
    <row r="500" spans="1:2" ht="12.5">
      <c r="A500" s="6"/>
      <c r="B500" s="6"/>
    </row>
    <row r="501" spans="1:2" ht="12.5">
      <c r="A501" s="6"/>
      <c r="B501" s="6"/>
    </row>
    <row r="502" spans="1:2" ht="12.5">
      <c r="A502" s="6"/>
      <c r="B502" s="6"/>
    </row>
    <row r="503" spans="1:2" ht="12.5">
      <c r="A503" s="6"/>
      <c r="B503" s="6"/>
    </row>
    <row r="504" spans="1:2" ht="12.5">
      <c r="A504" s="6"/>
      <c r="B504" s="6"/>
    </row>
    <row r="505" spans="1:2" ht="12.5">
      <c r="A505" s="6"/>
      <c r="B505" s="6"/>
    </row>
    <row r="506" spans="1:2" ht="12.5">
      <c r="A506" s="6"/>
      <c r="B506" s="6"/>
    </row>
    <row r="507" spans="1:2" ht="12.5">
      <c r="A507" s="6"/>
      <c r="B507" s="6"/>
    </row>
    <row r="508" spans="1:2" ht="12.5">
      <c r="A508" s="6"/>
      <c r="B508" s="6"/>
    </row>
    <row r="509" spans="1:2" ht="12.5">
      <c r="A509" s="6"/>
      <c r="B509" s="6"/>
    </row>
    <row r="510" spans="1:2" ht="12.5">
      <c r="A510" s="6"/>
      <c r="B510" s="6"/>
    </row>
    <row r="511" spans="1:2" ht="12.5">
      <c r="A511" s="6"/>
      <c r="B511" s="6"/>
    </row>
    <row r="512" spans="1:2" ht="12.5">
      <c r="A512" s="6"/>
      <c r="B512" s="6"/>
    </row>
    <row r="513" spans="1:2" ht="12.5">
      <c r="A513" s="6"/>
      <c r="B513" s="6"/>
    </row>
    <row r="514" spans="1:2" ht="12.5">
      <c r="A514" s="6"/>
      <c r="B514" s="6"/>
    </row>
    <row r="515" spans="1:2" ht="12.5">
      <c r="A515" s="6"/>
      <c r="B515" s="6"/>
    </row>
    <row r="516" spans="1:2" ht="12.5">
      <c r="A516" s="6"/>
      <c r="B516" s="6"/>
    </row>
    <row r="517" spans="1:2" ht="12.5">
      <c r="A517" s="6"/>
      <c r="B517" s="6"/>
    </row>
    <row r="518" spans="1:2" ht="12.5">
      <c r="A518" s="6"/>
      <c r="B518" s="6"/>
    </row>
    <row r="519" spans="1:2" ht="12.5">
      <c r="A519" s="6"/>
      <c r="B519" s="6"/>
    </row>
    <row r="520" spans="1:2" ht="12.5">
      <c r="A520" s="6"/>
      <c r="B520" s="6"/>
    </row>
    <row r="521" spans="1:2" ht="12.5">
      <c r="A521" s="6"/>
      <c r="B521" s="6"/>
    </row>
    <row r="522" spans="1:2" ht="12.5">
      <c r="A522" s="6"/>
      <c r="B522" s="6"/>
    </row>
    <row r="523" spans="1:2" ht="12.5">
      <c r="A523" s="6"/>
      <c r="B523" s="6"/>
    </row>
    <row r="524" spans="1:2" ht="12.5">
      <c r="A524" s="6"/>
      <c r="B524" s="6"/>
    </row>
    <row r="525" spans="1:2" ht="12.5">
      <c r="A525" s="6"/>
      <c r="B525" s="6"/>
    </row>
    <row r="526" spans="1:2" ht="12.5">
      <c r="A526" s="6"/>
      <c r="B526" s="6"/>
    </row>
    <row r="527" spans="1:2" ht="12.5">
      <c r="A527" s="6"/>
      <c r="B527" s="6"/>
    </row>
    <row r="528" spans="1:2" ht="12.5">
      <c r="A528" s="6"/>
      <c r="B528" s="6"/>
    </row>
    <row r="529" spans="1:2" ht="12.5">
      <c r="A529" s="6"/>
      <c r="B529" s="6"/>
    </row>
    <row r="530" spans="1:2" ht="12.5">
      <c r="A530" s="6"/>
      <c r="B530" s="6"/>
    </row>
    <row r="531" spans="1:2" ht="12.5">
      <c r="A531" s="6"/>
      <c r="B531" s="6"/>
    </row>
    <row r="532" spans="1:2" ht="12.5">
      <c r="A532" s="6"/>
      <c r="B532" s="6"/>
    </row>
    <row r="533" spans="1:2" ht="12.5">
      <c r="A533" s="6"/>
      <c r="B533" s="6"/>
    </row>
    <row r="534" spans="1:2" ht="12.5">
      <c r="A534" s="6"/>
      <c r="B534" s="6"/>
    </row>
    <row r="535" spans="1:2" ht="12.5">
      <c r="A535" s="6"/>
      <c r="B535" s="6"/>
    </row>
    <row r="536" spans="1:2" ht="12.5">
      <c r="A536" s="6"/>
      <c r="B536" s="6"/>
    </row>
    <row r="537" spans="1:2" ht="12.5">
      <c r="A537" s="6"/>
      <c r="B537" s="6"/>
    </row>
    <row r="538" spans="1:2" ht="12.5">
      <c r="A538" s="6"/>
      <c r="B538" s="6"/>
    </row>
    <row r="539" spans="1:2" ht="12.5">
      <c r="A539" s="6"/>
      <c r="B539" s="6"/>
    </row>
    <row r="540" spans="1:2" ht="12.5">
      <c r="A540" s="6"/>
      <c r="B540" s="6"/>
    </row>
    <row r="541" spans="1:2" ht="12.5">
      <c r="A541" s="6"/>
      <c r="B541" s="6"/>
    </row>
    <row r="542" spans="1:2" ht="12.5">
      <c r="A542" s="6"/>
      <c r="B542" s="6"/>
    </row>
    <row r="543" spans="1:2" ht="12.5">
      <c r="A543" s="6"/>
      <c r="B543" s="6"/>
    </row>
    <row r="544" spans="1:2" ht="12.5">
      <c r="A544" s="6"/>
      <c r="B544" s="6"/>
    </row>
    <row r="545" spans="1:2" ht="12.5">
      <c r="A545" s="6"/>
      <c r="B545" s="6"/>
    </row>
    <row r="546" spans="1:2" ht="12.5">
      <c r="A546" s="6"/>
      <c r="B546" s="6"/>
    </row>
    <row r="547" spans="1:2" ht="12.5">
      <c r="A547" s="6"/>
      <c r="B547" s="6"/>
    </row>
    <row r="548" spans="1:2" ht="12.5">
      <c r="A548" s="6"/>
      <c r="B548" s="6"/>
    </row>
    <row r="549" spans="1:2" ht="12.5">
      <c r="A549" s="6"/>
      <c r="B549" s="6"/>
    </row>
    <row r="550" spans="1:2" ht="12.5">
      <c r="A550" s="6"/>
      <c r="B550" s="6"/>
    </row>
    <row r="551" spans="1:2" ht="12.5">
      <c r="A551" s="6"/>
      <c r="B551" s="6"/>
    </row>
    <row r="552" spans="1:2" ht="12.5">
      <c r="A552" s="6"/>
      <c r="B552" s="6"/>
    </row>
    <row r="553" spans="1:2" ht="12.5">
      <c r="A553" s="6"/>
      <c r="B553" s="6"/>
    </row>
    <row r="554" spans="1:2" ht="12.5">
      <c r="A554" s="6"/>
      <c r="B554" s="6"/>
    </row>
    <row r="555" spans="1:2" ht="12.5">
      <c r="A555" s="6"/>
      <c r="B555" s="6"/>
    </row>
    <row r="556" spans="1:2" ht="12.5">
      <c r="A556" s="6"/>
      <c r="B556" s="6"/>
    </row>
    <row r="557" spans="1:2" ht="12.5">
      <c r="A557" s="6"/>
      <c r="B557" s="6"/>
    </row>
    <row r="558" spans="1:2" ht="12.5">
      <c r="A558" s="6"/>
      <c r="B558" s="6"/>
    </row>
    <row r="559" spans="1:2" ht="12.5">
      <c r="A559" s="6"/>
      <c r="B559" s="6"/>
    </row>
    <row r="560" spans="1:2" ht="12.5">
      <c r="A560" s="6"/>
      <c r="B560" s="6"/>
    </row>
    <row r="561" spans="1:2" ht="12.5">
      <c r="A561" s="6"/>
      <c r="B561" s="6"/>
    </row>
    <row r="562" spans="1:2" ht="12.5">
      <c r="A562" s="6"/>
      <c r="B562" s="6"/>
    </row>
    <row r="563" spans="1:2" ht="12.5">
      <c r="A563" s="6"/>
      <c r="B563" s="6"/>
    </row>
    <row r="564" spans="1:2" ht="12.5">
      <c r="A564" s="6"/>
      <c r="B564" s="6"/>
    </row>
    <row r="565" spans="1:2" ht="12.5">
      <c r="A565" s="6"/>
      <c r="B565" s="6"/>
    </row>
    <row r="566" spans="1:2" ht="12.5">
      <c r="A566" s="6"/>
      <c r="B566" s="6"/>
    </row>
    <row r="567" spans="1:2" ht="12.5">
      <c r="A567" s="6"/>
      <c r="B567" s="6"/>
    </row>
    <row r="568" spans="1:2" ht="12.5">
      <c r="A568" s="6"/>
      <c r="B568" s="6"/>
    </row>
    <row r="569" spans="1:2" ht="12.5">
      <c r="A569" s="6"/>
      <c r="B569" s="6"/>
    </row>
    <row r="570" spans="1:2" ht="12.5">
      <c r="A570" s="6"/>
      <c r="B570" s="6"/>
    </row>
    <row r="571" spans="1:2" ht="12.5">
      <c r="A571" s="6"/>
      <c r="B571" s="6"/>
    </row>
    <row r="572" spans="1:2" ht="12.5">
      <c r="A572" s="6"/>
      <c r="B572" s="6"/>
    </row>
    <row r="573" spans="1:2" ht="12.5">
      <c r="A573" s="6"/>
      <c r="B573" s="6"/>
    </row>
    <row r="574" spans="1:2" ht="12.5">
      <c r="A574" s="6"/>
      <c r="B574" s="6"/>
    </row>
    <row r="575" spans="1:2" ht="12.5">
      <c r="A575" s="6"/>
      <c r="B575" s="6"/>
    </row>
    <row r="576" spans="1:2" ht="12.5">
      <c r="A576" s="6"/>
      <c r="B576" s="6"/>
    </row>
    <row r="577" spans="1:2" ht="12.5">
      <c r="A577" s="6"/>
      <c r="B577" s="6"/>
    </row>
    <row r="578" spans="1:2" ht="12.5">
      <c r="A578" s="6"/>
      <c r="B578" s="6"/>
    </row>
    <row r="579" spans="1:2" ht="12.5">
      <c r="A579" s="6"/>
      <c r="B579" s="6"/>
    </row>
    <row r="580" spans="1:2" ht="12.5">
      <c r="A580" s="6"/>
      <c r="B580" s="6"/>
    </row>
    <row r="581" spans="1:2" ht="12.5">
      <c r="A581" s="6"/>
      <c r="B581" s="6"/>
    </row>
    <row r="582" spans="1:2" ht="12.5">
      <c r="A582" s="6"/>
      <c r="B582" s="6"/>
    </row>
    <row r="583" spans="1:2" ht="12.5">
      <c r="A583" s="6"/>
      <c r="B583" s="6"/>
    </row>
    <row r="584" spans="1:2" ht="12.5">
      <c r="A584" s="6"/>
      <c r="B584" s="6"/>
    </row>
    <row r="585" spans="1:2" ht="12.5">
      <c r="A585" s="6"/>
      <c r="B585" s="6"/>
    </row>
    <row r="586" spans="1:2" ht="12.5">
      <c r="A586" s="6"/>
      <c r="B586" s="6"/>
    </row>
    <row r="587" spans="1:2" ht="12.5">
      <c r="A587" s="6"/>
      <c r="B587" s="6"/>
    </row>
    <row r="588" spans="1:2" ht="12.5">
      <c r="A588" s="6"/>
      <c r="B588" s="6"/>
    </row>
    <row r="589" spans="1:2" ht="12.5">
      <c r="A589" s="6"/>
      <c r="B589" s="6"/>
    </row>
    <row r="590" spans="1:2" ht="12.5">
      <c r="A590" s="6"/>
      <c r="B590" s="6"/>
    </row>
    <row r="591" spans="1:2" ht="12.5">
      <c r="A591" s="6"/>
      <c r="B591" s="6"/>
    </row>
    <row r="592" spans="1:2" ht="12.5">
      <c r="A592" s="6"/>
      <c r="B592" s="6"/>
    </row>
    <row r="593" spans="1:2" ht="12.5">
      <c r="A593" s="6"/>
      <c r="B593" s="6"/>
    </row>
    <row r="594" spans="1:2" ht="12.5">
      <c r="A594" s="6"/>
      <c r="B594" s="6"/>
    </row>
    <row r="595" spans="1:2" ht="12.5">
      <c r="A595" s="6"/>
      <c r="B595" s="6"/>
    </row>
    <row r="596" spans="1:2" ht="12.5">
      <c r="A596" s="6"/>
      <c r="B596" s="6"/>
    </row>
    <row r="597" spans="1:2" ht="12.5">
      <c r="A597" s="6"/>
      <c r="B597" s="6"/>
    </row>
    <row r="598" spans="1:2" ht="12.5">
      <c r="A598" s="6"/>
      <c r="B598" s="6"/>
    </row>
    <row r="599" spans="1:2" ht="12.5">
      <c r="A599" s="6"/>
      <c r="B599" s="6"/>
    </row>
    <row r="600" spans="1:2" ht="12.5">
      <c r="A600" s="6"/>
      <c r="B600" s="6"/>
    </row>
    <row r="601" spans="1:2" ht="12.5">
      <c r="A601" s="6"/>
      <c r="B601" s="6"/>
    </row>
    <row r="602" spans="1:2" ht="12.5">
      <c r="A602" s="6"/>
      <c r="B602" s="6"/>
    </row>
    <row r="603" spans="1:2" ht="12.5">
      <c r="A603" s="6"/>
      <c r="B603" s="6"/>
    </row>
    <row r="604" spans="1:2" ht="12.5">
      <c r="A604" s="6"/>
      <c r="B604" s="6"/>
    </row>
    <row r="605" spans="1:2" ht="12.5">
      <c r="A605" s="6"/>
      <c r="B605" s="6"/>
    </row>
    <row r="606" spans="1:2" ht="12.5">
      <c r="A606" s="6"/>
      <c r="B606" s="6"/>
    </row>
    <row r="607" spans="1:2" ht="12.5">
      <c r="A607" s="6"/>
      <c r="B607" s="6"/>
    </row>
    <row r="608" spans="1:2" ht="12.5">
      <c r="A608" s="6"/>
      <c r="B608" s="6"/>
    </row>
    <row r="609" spans="1:2" ht="12.5">
      <c r="A609" s="6"/>
      <c r="B609" s="6"/>
    </row>
    <row r="610" spans="1:2" ht="12.5">
      <c r="A610" s="6"/>
      <c r="B610" s="6"/>
    </row>
    <row r="611" spans="1:2" ht="12.5">
      <c r="A611" s="6"/>
      <c r="B611" s="6"/>
    </row>
    <row r="612" spans="1:2" ht="12.5">
      <c r="A612" s="6"/>
      <c r="B612" s="6"/>
    </row>
    <row r="613" spans="1:2" ht="12.5">
      <c r="A613" s="6"/>
      <c r="B613" s="6"/>
    </row>
    <row r="614" spans="1:2" ht="12.5">
      <c r="A614" s="6"/>
      <c r="B614" s="6"/>
    </row>
    <row r="615" spans="1:2" ht="12.5">
      <c r="A615" s="6"/>
      <c r="B615" s="6"/>
    </row>
    <row r="616" spans="1:2" ht="12.5">
      <c r="A616" s="6"/>
      <c r="B616" s="6"/>
    </row>
    <row r="617" spans="1:2" ht="12.5">
      <c r="A617" s="6"/>
      <c r="B617" s="6"/>
    </row>
    <row r="618" spans="1:2" ht="12.5">
      <c r="A618" s="6"/>
      <c r="B618" s="6"/>
    </row>
    <row r="619" spans="1:2" ht="12.5">
      <c r="A619" s="6"/>
      <c r="B619" s="6"/>
    </row>
    <row r="620" spans="1:2" ht="12.5">
      <c r="A620" s="6"/>
      <c r="B620" s="6"/>
    </row>
    <row r="621" spans="1:2" ht="12.5">
      <c r="A621" s="6"/>
      <c r="B621" s="6"/>
    </row>
    <row r="622" spans="1:2" ht="12.5">
      <c r="A622" s="6"/>
      <c r="B622" s="6"/>
    </row>
    <row r="623" spans="1:2" ht="12.5">
      <c r="A623" s="6"/>
      <c r="B623" s="6"/>
    </row>
    <row r="624" spans="1:2" ht="12.5">
      <c r="A624" s="6"/>
      <c r="B624" s="6"/>
    </row>
    <row r="625" spans="1:2" ht="12.5">
      <c r="A625" s="6"/>
      <c r="B625" s="6"/>
    </row>
    <row r="626" spans="1:2" ht="12.5">
      <c r="A626" s="6"/>
      <c r="B626" s="6"/>
    </row>
    <row r="627" spans="1:2" ht="12.5">
      <c r="A627" s="6"/>
      <c r="B627" s="6"/>
    </row>
    <row r="628" spans="1:2" ht="12.5">
      <c r="A628" s="6"/>
      <c r="B628" s="6"/>
    </row>
    <row r="629" spans="1:2" ht="12.5">
      <c r="A629" s="6"/>
      <c r="B629" s="6"/>
    </row>
    <row r="630" spans="1:2" ht="12.5">
      <c r="A630" s="6"/>
      <c r="B630" s="6"/>
    </row>
    <row r="631" spans="1:2" ht="12.5">
      <c r="A631" s="6"/>
      <c r="B631" s="6"/>
    </row>
    <row r="632" spans="1:2" ht="12.5">
      <c r="A632" s="6"/>
      <c r="B632" s="6"/>
    </row>
    <row r="633" spans="1:2" ht="12.5">
      <c r="A633" s="6"/>
      <c r="B633" s="6"/>
    </row>
    <row r="634" spans="1:2" ht="12.5">
      <c r="A634" s="6"/>
      <c r="B634" s="6"/>
    </row>
    <row r="635" spans="1:2" ht="12.5">
      <c r="A635" s="6"/>
      <c r="B635" s="6"/>
    </row>
    <row r="636" spans="1:2" ht="12.5">
      <c r="A636" s="6"/>
      <c r="B636" s="6"/>
    </row>
    <row r="637" spans="1:2" ht="12.5">
      <c r="A637" s="6"/>
      <c r="B637" s="6"/>
    </row>
    <row r="638" spans="1:2" ht="12.5">
      <c r="A638" s="6"/>
      <c r="B638" s="6"/>
    </row>
    <row r="639" spans="1:2" ht="12.5">
      <c r="A639" s="6"/>
      <c r="B639" s="6"/>
    </row>
    <row r="640" spans="1:2" ht="12.5">
      <c r="A640" s="6"/>
      <c r="B640" s="6"/>
    </row>
    <row r="641" spans="1:2" ht="12.5">
      <c r="A641" s="6"/>
      <c r="B641" s="6"/>
    </row>
    <row r="642" spans="1:2" ht="12.5">
      <c r="A642" s="6"/>
      <c r="B642" s="6"/>
    </row>
    <row r="643" spans="1:2" ht="12.5">
      <c r="A643" s="6"/>
      <c r="B643" s="6"/>
    </row>
    <row r="644" spans="1:2" ht="12.5">
      <c r="A644" s="6"/>
      <c r="B644" s="6"/>
    </row>
    <row r="645" spans="1:2" ht="12.5">
      <c r="A645" s="6"/>
      <c r="B645" s="6"/>
    </row>
    <row r="646" spans="1:2" ht="12.5">
      <c r="A646" s="6"/>
      <c r="B646" s="6"/>
    </row>
    <row r="647" spans="1:2" ht="12.5">
      <c r="A647" s="6"/>
      <c r="B647" s="6"/>
    </row>
    <row r="648" spans="1:2" ht="12.5">
      <c r="A648" s="6"/>
      <c r="B648" s="6"/>
    </row>
    <row r="649" spans="1:2" ht="12.5">
      <c r="A649" s="6"/>
      <c r="B649" s="6"/>
    </row>
    <row r="650" spans="1:2" ht="12.5">
      <c r="A650" s="6"/>
      <c r="B650" s="6"/>
    </row>
    <row r="651" spans="1:2" ht="12.5">
      <c r="A651" s="6"/>
      <c r="B651" s="6"/>
    </row>
    <row r="652" spans="1:2" ht="12.5">
      <c r="A652" s="6"/>
      <c r="B652" s="6"/>
    </row>
    <row r="653" spans="1:2" ht="12.5">
      <c r="A653" s="6"/>
      <c r="B653" s="6"/>
    </row>
    <row r="654" spans="1:2" ht="12.5">
      <c r="A654" s="6"/>
      <c r="B654" s="6"/>
    </row>
    <row r="655" spans="1:2" ht="12.5">
      <c r="A655" s="6"/>
      <c r="B655" s="6"/>
    </row>
    <row r="656" spans="1:2" ht="12.5">
      <c r="A656" s="6"/>
      <c r="B656" s="6"/>
    </row>
    <row r="657" spans="1:2" ht="12.5">
      <c r="A657" s="6"/>
      <c r="B657" s="6"/>
    </row>
    <row r="658" spans="1:2" ht="12.5">
      <c r="A658" s="6"/>
      <c r="B658" s="6"/>
    </row>
    <row r="659" spans="1:2" ht="12.5">
      <c r="A659" s="6"/>
      <c r="B659" s="6"/>
    </row>
    <row r="660" spans="1:2" ht="12.5">
      <c r="A660" s="6"/>
      <c r="B660" s="6"/>
    </row>
    <row r="661" spans="1:2" ht="12.5">
      <c r="A661" s="6"/>
      <c r="B661" s="6"/>
    </row>
    <row r="662" spans="1:2" ht="12.5">
      <c r="A662" s="6"/>
      <c r="B662" s="6"/>
    </row>
    <row r="663" spans="1:2" ht="12.5">
      <c r="A663" s="6"/>
      <c r="B663" s="6"/>
    </row>
    <row r="664" spans="1:2" ht="12.5">
      <c r="A664" s="6"/>
      <c r="B664" s="6"/>
    </row>
    <row r="665" spans="1:2" ht="12.5">
      <c r="A665" s="6"/>
      <c r="B665" s="6"/>
    </row>
    <row r="666" spans="1:2" ht="12.5">
      <c r="A666" s="6"/>
      <c r="B666" s="6"/>
    </row>
    <row r="667" spans="1:2" ht="12.5">
      <c r="A667" s="6"/>
      <c r="B667" s="6"/>
    </row>
    <row r="668" spans="1:2" ht="12.5">
      <c r="A668" s="6"/>
      <c r="B668" s="6"/>
    </row>
    <row r="669" spans="1:2" ht="12.5">
      <c r="A669" s="6"/>
      <c r="B669" s="6"/>
    </row>
    <row r="670" spans="1:2" ht="12.5">
      <c r="A670" s="6"/>
      <c r="B670" s="6"/>
    </row>
    <row r="671" spans="1:2" ht="12.5">
      <c r="A671" s="6"/>
      <c r="B671" s="6"/>
    </row>
    <row r="672" spans="1:2" ht="12.5">
      <c r="A672" s="6"/>
      <c r="B672" s="6"/>
    </row>
    <row r="673" spans="1:2" ht="12.5">
      <c r="A673" s="6"/>
      <c r="B673" s="6"/>
    </row>
    <row r="674" spans="1:2" ht="12.5">
      <c r="A674" s="6"/>
      <c r="B674" s="6"/>
    </row>
    <row r="675" spans="1:2" ht="12.5">
      <c r="A675" s="6"/>
      <c r="B675" s="6"/>
    </row>
    <row r="676" spans="1:2" ht="12.5">
      <c r="A676" s="6"/>
      <c r="B676" s="6"/>
    </row>
    <row r="677" spans="1:2" ht="12.5">
      <c r="A677" s="6"/>
      <c r="B677" s="6"/>
    </row>
    <row r="678" spans="1:2" ht="12.5">
      <c r="A678" s="6"/>
      <c r="B678" s="6"/>
    </row>
    <row r="679" spans="1:2" ht="12.5">
      <c r="A679" s="6"/>
      <c r="B679" s="6"/>
    </row>
    <row r="680" spans="1:2" ht="12.5">
      <c r="A680" s="6"/>
      <c r="B680" s="6"/>
    </row>
    <row r="681" spans="1:2" ht="12.5">
      <c r="A681" s="6"/>
      <c r="B681" s="6"/>
    </row>
    <row r="682" spans="1:2" ht="12.5">
      <c r="A682" s="6"/>
      <c r="B682" s="6"/>
    </row>
    <row r="683" spans="1:2" ht="12.5">
      <c r="A683" s="6"/>
      <c r="B683" s="6"/>
    </row>
    <row r="684" spans="1:2" ht="12.5">
      <c r="A684" s="6"/>
      <c r="B684" s="6"/>
    </row>
    <row r="685" spans="1:2" ht="12.5">
      <c r="A685" s="6"/>
      <c r="B685" s="6"/>
    </row>
    <row r="686" spans="1:2" ht="12.5">
      <c r="A686" s="6"/>
      <c r="B686" s="6"/>
    </row>
    <row r="687" spans="1:2" ht="12.5">
      <c r="A687" s="6"/>
      <c r="B687" s="6"/>
    </row>
    <row r="688" spans="1:2" ht="12.5">
      <c r="A688" s="6"/>
      <c r="B688" s="6"/>
    </row>
    <row r="689" spans="1:2" ht="12.5">
      <c r="A689" s="6"/>
      <c r="B689" s="6"/>
    </row>
    <row r="690" spans="1:2" ht="12.5">
      <c r="A690" s="6"/>
      <c r="B690" s="6"/>
    </row>
    <row r="691" spans="1:2" ht="12.5">
      <c r="A691" s="6"/>
      <c r="B691" s="6"/>
    </row>
    <row r="692" spans="1:2" ht="12.5">
      <c r="A692" s="6"/>
      <c r="B692" s="6"/>
    </row>
    <row r="693" spans="1:2" ht="12.5">
      <c r="A693" s="6"/>
      <c r="B693" s="6"/>
    </row>
    <row r="694" spans="1:2" ht="12.5">
      <c r="A694" s="6"/>
      <c r="B694" s="6"/>
    </row>
    <row r="695" spans="1:2" ht="12.5">
      <c r="A695" s="6"/>
      <c r="B695" s="6"/>
    </row>
    <row r="696" spans="1:2" ht="12.5">
      <c r="A696" s="6"/>
      <c r="B696" s="6"/>
    </row>
    <row r="697" spans="1:2" ht="12.5">
      <c r="A697" s="6"/>
      <c r="B697" s="6"/>
    </row>
    <row r="698" spans="1:2" ht="12.5">
      <c r="A698" s="6"/>
      <c r="B698" s="6"/>
    </row>
    <row r="699" spans="1:2" ht="12.5">
      <c r="A699" s="6"/>
      <c r="B699" s="6"/>
    </row>
    <row r="700" spans="1:2" ht="12.5">
      <c r="A700" s="6"/>
      <c r="B700" s="6"/>
    </row>
    <row r="701" spans="1:2" ht="12.5">
      <c r="A701" s="6"/>
      <c r="B701" s="6"/>
    </row>
    <row r="702" spans="1:2" ht="12.5">
      <c r="A702" s="6"/>
      <c r="B702" s="6"/>
    </row>
    <row r="703" spans="1:2" ht="12.5">
      <c r="A703" s="6"/>
      <c r="B703" s="6"/>
    </row>
    <row r="704" spans="1:2" ht="12.5">
      <c r="A704" s="6"/>
      <c r="B704" s="6"/>
    </row>
    <row r="705" spans="1:2" ht="12.5">
      <c r="A705" s="6"/>
      <c r="B705" s="6"/>
    </row>
    <row r="706" spans="1:2" ht="12.5">
      <c r="A706" s="6"/>
      <c r="B706" s="6"/>
    </row>
    <row r="707" spans="1:2" ht="12.5">
      <c r="A707" s="6"/>
      <c r="B707" s="6"/>
    </row>
    <row r="708" spans="1:2" ht="12.5">
      <c r="A708" s="6"/>
      <c r="B708" s="6"/>
    </row>
    <row r="709" spans="1:2" ht="12.5">
      <c r="A709" s="6"/>
      <c r="B709" s="6"/>
    </row>
    <row r="710" spans="1:2" ht="12.5">
      <c r="A710" s="6"/>
      <c r="B710" s="6"/>
    </row>
    <row r="711" spans="1:2" ht="12.5">
      <c r="A711" s="6"/>
      <c r="B711" s="6"/>
    </row>
    <row r="712" spans="1:2" ht="12.5">
      <c r="A712" s="6"/>
      <c r="B712" s="6"/>
    </row>
    <row r="713" spans="1:2" ht="12.5">
      <c r="A713" s="6"/>
      <c r="B713" s="6"/>
    </row>
    <row r="714" spans="1:2" ht="12.5">
      <c r="A714" s="6"/>
      <c r="B714" s="6"/>
    </row>
    <row r="715" spans="1:2" ht="12.5">
      <c r="A715" s="6"/>
      <c r="B715" s="6"/>
    </row>
    <row r="716" spans="1:2" ht="12.5">
      <c r="A716" s="6"/>
      <c r="B716" s="6"/>
    </row>
    <row r="717" spans="1:2" ht="12.5">
      <c r="A717" s="6"/>
      <c r="B717" s="6"/>
    </row>
    <row r="718" spans="1:2" ht="12.5">
      <c r="A718" s="6"/>
      <c r="B718" s="6"/>
    </row>
    <row r="719" spans="1:2" ht="12.5">
      <c r="A719" s="6"/>
      <c r="B719" s="6"/>
    </row>
    <row r="720" spans="1:2" ht="12.5">
      <c r="A720" s="6"/>
      <c r="B720" s="6"/>
    </row>
    <row r="721" spans="1:2" ht="12.5">
      <c r="A721" s="6"/>
      <c r="B721" s="6"/>
    </row>
    <row r="722" spans="1:2" ht="12.5">
      <c r="A722" s="6"/>
      <c r="B722" s="6"/>
    </row>
    <row r="723" spans="1:2" ht="12.5">
      <c r="A723" s="6"/>
      <c r="B723" s="6"/>
    </row>
    <row r="724" spans="1:2" ht="12.5">
      <c r="A724" s="6"/>
      <c r="B724" s="6"/>
    </row>
    <row r="725" spans="1:2" ht="12.5">
      <c r="A725" s="6"/>
      <c r="B725" s="6"/>
    </row>
    <row r="726" spans="1:2" ht="12.5">
      <c r="A726" s="6"/>
      <c r="B726" s="6"/>
    </row>
    <row r="727" spans="1:2" ht="12.5">
      <c r="A727" s="6"/>
      <c r="B727" s="6"/>
    </row>
    <row r="728" spans="1:2" ht="12.5">
      <c r="A728" s="6"/>
      <c r="B728" s="6"/>
    </row>
    <row r="729" spans="1:2" ht="12.5">
      <c r="A729" s="6"/>
      <c r="B729" s="6"/>
    </row>
    <row r="730" spans="1:2" ht="12.5">
      <c r="A730" s="6"/>
      <c r="B730" s="6"/>
    </row>
    <row r="731" spans="1:2" ht="12.5">
      <c r="A731" s="6"/>
      <c r="B731" s="6"/>
    </row>
    <row r="732" spans="1:2" ht="12.5">
      <c r="A732" s="6"/>
      <c r="B732" s="6"/>
    </row>
    <row r="733" spans="1:2" ht="12.5">
      <c r="A733" s="6"/>
      <c r="B733" s="6"/>
    </row>
    <row r="734" spans="1:2" ht="12.5">
      <c r="A734" s="6"/>
      <c r="B734" s="6"/>
    </row>
    <row r="735" spans="1:2" ht="12.5">
      <c r="A735" s="6"/>
      <c r="B735" s="6"/>
    </row>
    <row r="736" spans="1:2" ht="12.5">
      <c r="A736" s="6"/>
      <c r="B736" s="6"/>
    </row>
    <row r="737" spans="1:2" ht="12.5">
      <c r="A737" s="6"/>
      <c r="B737" s="6"/>
    </row>
    <row r="738" spans="1:2" ht="12.5">
      <c r="A738" s="6"/>
      <c r="B738" s="6"/>
    </row>
    <row r="739" spans="1:2" ht="12.5">
      <c r="A739" s="6"/>
      <c r="B739" s="6"/>
    </row>
    <row r="740" spans="1:2" ht="12.5">
      <c r="A740" s="6"/>
      <c r="B740" s="6"/>
    </row>
    <row r="741" spans="1:2" ht="12.5">
      <c r="A741" s="6"/>
      <c r="B741" s="6"/>
    </row>
    <row r="742" spans="1:2" ht="12.5">
      <c r="A742" s="6"/>
      <c r="B742" s="6"/>
    </row>
    <row r="743" spans="1:2" ht="12.5">
      <c r="A743" s="6"/>
      <c r="B743" s="6"/>
    </row>
    <row r="744" spans="1:2" ht="12.5">
      <c r="A744" s="6"/>
      <c r="B744" s="6"/>
    </row>
    <row r="745" spans="1:2" ht="12.5">
      <c r="A745" s="6"/>
      <c r="B745" s="6"/>
    </row>
    <row r="746" spans="1:2" ht="12.5">
      <c r="A746" s="6"/>
      <c r="B746" s="6"/>
    </row>
    <row r="747" spans="1:2" ht="12.5">
      <c r="A747" s="6"/>
      <c r="B747" s="6"/>
    </row>
    <row r="748" spans="1:2" ht="12.5">
      <c r="A748" s="6"/>
      <c r="B748" s="6"/>
    </row>
    <row r="749" spans="1:2" ht="12.5">
      <c r="A749" s="6"/>
      <c r="B749" s="6"/>
    </row>
    <row r="750" spans="1:2" ht="12.5">
      <c r="A750" s="6"/>
      <c r="B750" s="6"/>
    </row>
    <row r="751" spans="1:2" ht="12.5">
      <c r="A751" s="6"/>
      <c r="B751" s="6"/>
    </row>
    <row r="752" spans="1:2" ht="12.5">
      <c r="A752" s="6"/>
      <c r="B752" s="6"/>
    </row>
    <row r="753" spans="1:2" ht="12.5">
      <c r="A753" s="6"/>
      <c r="B753" s="6"/>
    </row>
    <row r="754" spans="1:2" ht="12.5">
      <c r="A754" s="6"/>
      <c r="B754" s="6"/>
    </row>
    <row r="755" spans="1:2" ht="12.5">
      <c r="A755" s="6"/>
      <c r="B755" s="6"/>
    </row>
    <row r="756" spans="1:2" ht="12.5">
      <c r="A756" s="6"/>
      <c r="B756" s="6"/>
    </row>
    <row r="757" spans="1:2" ht="12.5">
      <c r="A757" s="6"/>
      <c r="B757" s="6"/>
    </row>
    <row r="758" spans="1:2" ht="12.5">
      <c r="A758" s="6"/>
      <c r="B758" s="6"/>
    </row>
    <row r="759" spans="1:2" ht="12.5">
      <c r="A759" s="6"/>
      <c r="B759" s="6"/>
    </row>
    <row r="760" spans="1:2" ht="12.5">
      <c r="A760" s="6"/>
      <c r="B760" s="6"/>
    </row>
    <row r="761" spans="1:2" ht="12.5">
      <c r="A761" s="6"/>
      <c r="B761" s="6"/>
    </row>
    <row r="762" spans="1:2" ht="12.5">
      <c r="A762" s="6"/>
      <c r="B762" s="6"/>
    </row>
    <row r="763" spans="1:2" ht="12.5">
      <c r="A763" s="6"/>
      <c r="B763" s="6"/>
    </row>
    <row r="764" spans="1:2" ht="12.5">
      <c r="A764" s="6"/>
      <c r="B764" s="6"/>
    </row>
    <row r="765" spans="1:2" ht="12.5">
      <c r="A765" s="6"/>
      <c r="B765" s="6"/>
    </row>
    <row r="766" spans="1:2" ht="12.5">
      <c r="A766" s="6"/>
      <c r="B766" s="6"/>
    </row>
    <row r="767" spans="1:2" ht="12.5">
      <c r="A767" s="6"/>
      <c r="B767" s="6"/>
    </row>
    <row r="768" spans="1:2" ht="12.5">
      <c r="A768" s="6"/>
      <c r="B768" s="6"/>
    </row>
    <row r="769" spans="1:2" ht="12.5">
      <c r="A769" s="6"/>
      <c r="B769" s="6"/>
    </row>
    <row r="770" spans="1:2" ht="12.5">
      <c r="A770" s="6"/>
      <c r="B770" s="6"/>
    </row>
    <row r="771" spans="1:2" ht="12.5">
      <c r="A771" s="6"/>
      <c r="B771" s="6"/>
    </row>
    <row r="772" spans="1:2" ht="12.5">
      <c r="A772" s="6"/>
      <c r="B772" s="6"/>
    </row>
    <row r="773" spans="1:2" ht="12.5">
      <c r="A773" s="6"/>
      <c r="B773" s="6"/>
    </row>
    <row r="774" spans="1:2" ht="12.5">
      <c r="A774" s="6"/>
      <c r="B774" s="6"/>
    </row>
    <row r="775" spans="1:2" ht="12.5">
      <c r="A775" s="6"/>
      <c r="B775" s="6"/>
    </row>
    <row r="776" spans="1:2" ht="12.5">
      <c r="A776" s="6"/>
      <c r="B776" s="6"/>
    </row>
    <row r="777" spans="1:2" ht="12.5">
      <c r="A777" s="6"/>
      <c r="B777" s="6"/>
    </row>
    <row r="778" spans="1:2" ht="12.5">
      <c r="A778" s="6"/>
      <c r="B778" s="6"/>
    </row>
    <row r="779" spans="1:2" ht="12.5">
      <c r="A779" s="6"/>
      <c r="B779" s="6"/>
    </row>
    <row r="780" spans="1:2" ht="12.5">
      <c r="A780" s="6"/>
      <c r="B780" s="6"/>
    </row>
    <row r="781" spans="1:2" ht="12.5">
      <c r="A781" s="6"/>
      <c r="B781" s="6"/>
    </row>
    <row r="782" spans="1:2" ht="12.5">
      <c r="A782" s="6"/>
      <c r="B782" s="6"/>
    </row>
    <row r="783" spans="1:2" ht="12.5">
      <c r="A783" s="6"/>
      <c r="B783" s="6"/>
    </row>
    <row r="784" spans="1:2" ht="12.5">
      <c r="A784" s="6"/>
      <c r="B784" s="6"/>
    </row>
    <row r="785" spans="1:2" ht="12.5">
      <c r="A785" s="6"/>
      <c r="B785" s="6"/>
    </row>
    <row r="786" spans="1:2" ht="12.5">
      <c r="A786" s="6"/>
      <c r="B786" s="6"/>
    </row>
    <row r="787" spans="1:2" ht="12.5">
      <c r="A787" s="6"/>
      <c r="B787" s="6"/>
    </row>
    <row r="788" spans="1:2" ht="12.5">
      <c r="A788" s="6"/>
      <c r="B788" s="6"/>
    </row>
    <row r="789" spans="1:2" ht="12.5">
      <c r="A789" s="6"/>
      <c r="B789" s="6"/>
    </row>
    <row r="790" spans="1:2" ht="12.5">
      <c r="A790" s="6"/>
      <c r="B790" s="6"/>
    </row>
    <row r="791" spans="1:2" ht="12.5">
      <c r="A791" s="6"/>
      <c r="B791" s="6"/>
    </row>
    <row r="792" spans="1:2" ht="12.5">
      <c r="A792" s="6"/>
      <c r="B792" s="6"/>
    </row>
    <row r="793" spans="1:2" ht="12.5">
      <c r="A793" s="6"/>
      <c r="B793" s="6"/>
    </row>
    <row r="794" spans="1:2" ht="12.5">
      <c r="A794" s="6"/>
      <c r="B794" s="6"/>
    </row>
    <row r="795" spans="1:2" ht="12.5">
      <c r="A795" s="6"/>
      <c r="B795" s="6"/>
    </row>
    <row r="796" spans="1:2" ht="12.5">
      <c r="A796" s="6"/>
      <c r="B796" s="6"/>
    </row>
    <row r="797" spans="1:2" ht="12.5">
      <c r="A797" s="6"/>
      <c r="B797" s="6"/>
    </row>
    <row r="798" spans="1:2" ht="12.5">
      <c r="A798" s="6"/>
      <c r="B798" s="6"/>
    </row>
    <row r="799" spans="1:2" ht="12.5">
      <c r="A799" s="6"/>
      <c r="B799" s="6"/>
    </row>
    <row r="800" spans="1:2" ht="12.5">
      <c r="A800" s="6"/>
      <c r="B800" s="6"/>
    </row>
    <row r="801" spans="1:2" ht="12.5">
      <c r="A801" s="6"/>
      <c r="B801" s="6"/>
    </row>
    <row r="802" spans="1:2" ht="12.5">
      <c r="A802" s="6"/>
      <c r="B802" s="6"/>
    </row>
    <row r="803" spans="1:2" ht="12.5">
      <c r="A803" s="6"/>
      <c r="B803" s="6"/>
    </row>
    <row r="804" spans="1:2" ht="12.5">
      <c r="A804" s="6"/>
      <c r="B804" s="6"/>
    </row>
    <row r="805" spans="1:2" ht="12.5">
      <c r="A805" s="6"/>
      <c r="B805" s="6"/>
    </row>
    <row r="806" spans="1:2" ht="12.5">
      <c r="A806" s="6"/>
      <c r="B806" s="6"/>
    </row>
    <row r="807" spans="1:2" ht="12.5">
      <c r="A807" s="6"/>
      <c r="B807" s="6"/>
    </row>
    <row r="808" spans="1:2" ht="12.5">
      <c r="A808" s="6"/>
      <c r="B808" s="6"/>
    </row>
    <row r="809" spans="1:2" ht="12.5">
      <c r="A809" s="6"/>
      <c r="B809" s="6"/>
    </row>
    <row r="810" spans="1:2" ht="12.5">
      <c r="A810" s="6"/>
      <c r="B810" s="6"/>
    </row>
    <row r="811" spans="1:2" ht="12.5">
      <c r="A811" s="6"/>
      <c r="B811" s="6"/>
    </row>
    <row r="812" spans="1:2" ht="12.5">
      <c r="A812" s="6"/>
      <c r="B812" s="6"/>
    </row>
    <row r="813" spans="1:2" ht="12.5">
      <c r="A813" s="6"/>
      <c r="B813" s="6"/>
    </row>
    <row r="814" spans="1:2" ht="12.5">
      <c r="A814" s="6"/>
      <c r="B814" s="6"/>
    </row>
    <row r="815" spans="1:2" ht="12.5">
      <c r="A815" s="6"/>
      <c r="B815" s="6"/>
    </row>
    <row r="816" spans="1:2" ht="12.5">
      <c r="A816" s="6"/>
      <c r="B816" s="6"/>
    </row>
    <row r="817" spans="1:2" ht="12.5">
      <c r="A817" s="6"/>
      <c r="B817" s="6"/>
    </row>
    <row r="818" spans="1:2" ht="12.5">
      <c r="A818" s="6"/>
      <c r="B818" s="6"/>
    </row>
    <row r="819" spans="1:2" ht="12.5">
      <c r="A819" s="6"/>
      <c r="B819" s="6"/>
    </row>
    <row r="820" spans="1:2" ht="12.5">
      <c r="A820" s="6"/>
      <c r="B820" s="6"/>
    </row>
    <row r="821" spans="1:2" ht="12.5">
      <c r="A821" s="6"/>
      <c r="B821" s="6"/>
    </row>
    <row r="822" spans="1:2" ht="12.5">
      <c r="A822" s="6"/>
      <c r="B822" s="6"/>
    </row>
    <row r="823" spans="1:2" ht="12.5">
      <c r="A823" s="6"/>
      <c r="B823" s="6"/>
    </row>
    <row r="824" spans="1:2" ht="12.5">
      <c r="A824" s="6"/>
      <c r="B824" s="6"/>
    </row>
    <row r="825" spans="1:2" ht="12.5">
      <c r="A825" s="6"/>
      <c r="B825" s="6"/>
    </row>
    <row r="826" spans="1:2" ht="12.5">
      <c r="A826" s="6"/>
      <c r="B826" s="6"/>
    </row>
    <row r="827" spans="1:2" ht="12.5">
      <c r="A827" s="6"/>
      <c r="B827" s="6"/>
    </row>
    <row r="828" spans="1:2" ht="12.5">
      <c r="A828" s="6"/>
      <c r="B828" s="6"/>
    </row>
    <row r="829" spans="1:2" ht="12.5">
      <c r="A829" s="6"/>
      <c r="B829" s="6"/>
    </row>
    <row r="830" spans="1:2" ht="12.5">
      <c r="A830" s="6"/>
      <c r="B830" s="6"/>
    </row>
    <row r="831" spans="1:2" ht="12.5">
      <c r="A831" s="6"/>
      <c r="B831" s="6"/>
    </row>
    <row r="832" spans="1:2" ht="12.5">
      <c r="A832" s="6"/>
      <c r="B832" s="6"/>
    </row>
    <row r="833" spans="1:2" ht="12.5">
      <c r="A833" s="6"/>
      <c r="B833" s="6"/>
    </row>
    <row r="834" spans="1:2" ht="12.5">
      <c r="A834" s="6"/>
      <c r="B834" s="6"/>
    </row>
    <row r="835" spans="1:2" ht="12.5">
      <c r="A835" s="6"/>
      <c r="B835" s="6"/>
    </row>
    <row r="836" spans="1:2" ht="12.5">
      <c r="A836" s="6"/>
      <c r="B836" s="6"/>
    </row>
    <row r="837" spans="1:2" ht="12.5">
      <c r="A837" s="6"/>
      <c r="B837" s="6"/>
    </row>
    <row r="838" spans="1:2" ht="12.5">
      <c r="A838" s="6"/>
      <c r="B838" s="6"/>
    </row>
    <row r="839" spans="1:2" ht="12.5">
      <c r="A839" s="6"/>
      <c r="B839" s="6"/>
    </row>
    <row r="840" spans="1:2" ht="12.5">
      <c r="A840" s="6"/>
      <c r="B840" s="6"/>
    </row>
    <row r="841" spans="1:2" ht="12.5">
      <c r="A841" s="6"/>
      <c r="B841" s="6"/>
    </row>
    <row r="842" spans="1:2" ht="12.5">
      <c r="A842" s="6"/>
      <c r="B842" s="6"/>
    </row>
    <row r="843" spans="1:2" ht="12.5">
      <c r="A843" s="6"/>
      <c r="B843" s="6"/>
    </row>
    <row r="844" spans="1:2" ht="12.5">
      <c r="A844" s="6"/>
      <c r="B844" s="6"/>
    </row>
    <row r="845" spans="1:2" ht="12.5">
      <c r="A845" s="6"/>
      <c r="B845" s="6"/>
    </row>
    <row r="846" spans="1:2" ht="12.5">
      <c r="A846" s="6"/>
      <c r="B846" s="6"/>
    </row>
    <row r="847" spans="1:2" ht="12.5">
      <c r="A847" s="6"/>
      <c r="B847" s="6"/>
    </row>
    <row r="848" spans="1:2" ht="12.5">
      <c r="A848" s="6"/>
      <c r="B848" s="6"/>
    </row>
    <row r="849" spans="1:2" ht="12.5">
      <c r="A849" s="6"/>
      <c r="B849" s="6"/>
    </row>
    <row r="850" spans="1:2" ht="12.5">
      <c r="A850" s="6"/>
      <c r="B850" s="6"/>
    </row>
    <row r="851" spans="1:2" ht="12.5">
      <c r="A851" s="6"/>
      <c r="B851" s="6"/>
    </row>
    <row r="852" spans="1:2" ht="12.5">
      <c r="A852" s="6"/>
      <c r="B852" s="6"/>
    </row>
    <row r="853" spans="1:2" ht="12.5">
      <c r="A853" s="6"/>
      <c r="B853" s="6"/>
    </row>
    <row r="854" spans="1:2" ht="12.5">
      <c r="A854" s="6"/>
      <c r="B854" s="6"/>
    </row>
    <row r="855" spans="1:2" ht="12.5">
      <c r="A855" s="6"/>
      <c r="B855" s="6"/>
    </row>
    <row r="856" spans="1:2" ht="12.5">
      <c r="A856" s="6"/>
      <c r="B856" s="6"/>
    </row>
    <row r="857" spans="1:2" ht="12.5">
      <c r="A857" s="6"/>
      <c r="B857" s="6"/>
    </row>
    <row r="858" spans="1:2" ht="12.5">
      <c r="A858" s="6"/>
      <c r="B858" s="6"/>
    </row>
    <row r="859" spans="1:2" ht="12.5">
      <c r="A859" s="6"/>
      <c r="B859" s="6"/>
    </row>
    <row r="860" spans="1:2" ht="12.5">
      <c r="A860" s="6"/>
      <c r="B860" s="6"/>
    </row>
    <row r="861" spans="1:2" ht="12.5">
      <c r="A861" s="6"/>
      <c r="B861" s="6"/>
    </row>
    <row r="862" spans="1:2" ht="12.5">
      <c r="A862" s="6"/>
      <c r="B862" s="6"/>
    </row>
    <row r="863" spans="1:2" ht="12.5">
      <c r="A863" s="6"/>
      <c r="B863" s="6"/>
    </row>
    <row r="864" spans="1:2" ht="12.5">
      <c r="A864" s="6"/>
      <c r="B864" s="6"/>
    </row>
    <row r="865" spans="1:2" ht="12.5">
      <c r="A865" s="6"/>
      <c r="B865" s="6"/>
    </row>
    <row r="866" spans="1:2" ht="12.5">
      <c r="A866" s="6"/>
      <c r="B866" s="6"/>
    </row>
    <row r="867" spans="1:2" ht="12.5">
      <c r="A867" s="6"/>
      <c r="B867" s="6"/>
    </row>
    <row r="868" spans="1:2" ht="12.5">
      <c r="A868" s="6"/>
      <c r="B868" s="6"/>
    </row>
    <row r="869" spans="1:2" ht="12.5">
      <c r="A869" s="6"/>
      <c r="B869" s="6"/>
    </row>
    <row r="870" spans="1:2" ht="12.5">
      <c r="A870" s="6"/>
      <c r="B870" s="6"/>
    </row>
    <row r="871" spans="1:2" ht="12.5">
      <c r="A871" s="6"/>
      <c r="B871" s="6"/>
    </row>
    <row r="872" spans="1:2" ht="12.5">
      <c r="A872" s="6"/>
      <c r="B872" s="6"/>
    </row>
    <row r="873" spans="1:2" ht="12.5">
      <c r="A873" s="6"/>
      <c r="B873" s="6"/>
    </row>
    <row r="874" spans="1:2" ht="12.5">
      <c r="A874" s="6"/>
      <c r="B874" s="6"/>
    </row>
    <row r="875" spans="1:2" ht="12.5">
      <c r="A875" s="6"/>
      <c r="B875" s="6"/>
    </row>
    <row r="876" spans="1:2" ht="12.5">
      <c r="A876" s="6"/>
      <c r="B876" s="6"/>
    </row>
    <row r="877" spans="1:2" ht="12.5">
      <c r="A877" s="6"/>
      <c r="B877" s="6"/>
    </row>
    <row r="878" spans="1:2" ht="12.5">
      <c r="A878" s="6"/>
      <c r="B878" s="6"/>
    </row>
    <row r="879" spans="1:2" ht="12.5">
      <c r="A879" s="6"/>
      <c r="B879" s="6"/>
    </row>
    <row r="880" spans="1:2" ht="12.5">
      <c r="A880" s="6"/>
      <c r="B880" s="6"/>
    </row>
    <row r="881" spans="1:2" ht="12.5">
      <c r="A881" s="6"/>
      <c r="B881" s="6"/>
    </row>
    <row r="882" spans="1:2" ht="12.5">
      <c r="A882" s="6"/>
      <c r="B882" s="6"/>
    </row>
    <row r="883" spans="1:2" ht="12.5">
      <c r="A883" s="6"/>
      <c r="B883" s="6"/>
    </row>
    <row r="884" spans="1:2" ht="12.5">
      <c r="A884" s="6"/>
      <c r="B884" s="6"/>
    </row>
    <row r="885" spans="1:2" ht="12.5">
      <c r="A885" s="6"/>
      <c r="B885" s="6"/>
    </row>
    <row r="886" spans="1:2" ht="12.5">
      <c r="A886" s="6"/>
      <c r="B886" s="6"/>
    </row>
    <row r="887" spans="1:2" ht="12.5">
      <c r="A887" s="6"/>
      <c r="B887" s="6"/>
    </row>
    <row r="888" spans="1:2" ht="12.5">
      <c r="A888" s="6"/>
      <c r="B888" s="6"/>
    </row>
    <row r="889" spans="1:2" ht="12.5">
      <c r="A889" s="6"/>
      <c r="B889" s="6"/>
    </row>
    <row r="890" spans="1:2" ht="12.5">
      <c r="A890" s="6"/>
      <c r="B890" s="6"/>
    </row>
    <row r="891" spans="1:2" ht="12.5">
      <c r="A891" s="6"/>
      <c r="B891" s="6"/>
    </row>
    <row r="892" spans="1:2" ht="12.5">
      <c r="A892" s="6"/>
      <c r="B892" s="6"/>
    </row>
    <row r="893" spans="1:2" ht="12.5">
      <c r="A893" s="6"/>
      <c r="B893" s="6"/>
    </row>
    <row r="894" spans="1:2" ht="12.5">
      <c r="A894" s="6"/>
      <c r="B894" s="6"/>
    </row>
    <row r="895" spans="1:2" ht="12.5">
      <c r="A895" s="6"/>
      <c r="B895" s="6"/>
    </row>
    <row r="896" spans="1:2" ht="12.5">
      <c r="A896" s="6"/>
      <c r="B896" s="6"/>
    </row>
    <row r="897" spans="1:2" ht="12.5">
      <c r="A897" s="6"/>
      <c r="B897" s="6"/>
    </row>
    <row r="898" spans="1:2" ht="12.5">
      <c r="A898" s="6"/>
      <c r="B898" s="6"/>
    </row>
    <row r="899" spans="1:2" ht="12.5">
      <c r="A899" s="6"/>
      <c r="B899" s="6"/>
    </row>
    <row r="900" spans="1:2" ht="12.5">
      <c r="A900" s="6"/>
      <c r="B900" s="6"/>
    </row>
    <row r="901" spans="1:2" ht="12.5">
      <c r="A901" s="6"/>
      <c r="B901" s="6"/>
    </row>
    <row r="902" spans="1:2" ht="12.5">
      <c r="A902" s="6"/>
      <c r="B902" s="6"/>
    </row>
    <row r="903" spans="1:2" ht="12.5">
      <c r="A903" s="6"/>
      <c r="B903" s="6"/>
    </row>
    <row r="904" spans="1:2" ht="12.5">
      <c r="A904" s="6"/>
      <c r="B904" s="6"/>
    </row>
    <row r="905" spans="1:2" ht="12.5">
      <c r="A905" s="6"/>
      <c r="B905" s="6"/>
    </row>
    <row r="906" spans="1:2" ht="12.5">
      <c r="A906" s="6"/>
      <c r="B906" s="6"/>
    </row>
    <row r="907" spans="1:2" ht="12.5">
      <c r="A907" s="6"/>
      <c r="B907" s="6"/>
    </row>
    <row r="908" spans="1:2" ht="12.5">
      <c r="A908" s="6"/>
      <c r="B908" s="6"/>
    </row>
    <row r="909" spans="1:2" ht="12.5">
      <c r="A909" s="6"/>
      <c r="B909" s="6"/>
    </row>
    <row r="910" spans="1:2" ht="12.5">
      <c r="A910" s="6"/>
      <c r="B910" s="6"/>
    </row>
    <row r="911" spans="1:2" ht="12.5">
      <c r="A911" s="6"/>
      <c r="B911" s="6"/>
    </row>
    <row r="912" spans="1:2" ht="12.5">
      <c r="A912" s="6"/>
      <c r="B912" s="6"/>
    </row>
    <row r="913" spans="1:2" ht="12.5">
      <c r="A913" s="6"/>
      <c r="B913" s="6"/>
    </row>
    <row r="914" spans="1:2" ht="12.5">
      <c r="A914" s="6"/>
      <c r="B914" s="6"/>
    </row>
    <row r="915" spans="1:2" ht="12.5">
      <c r="A915" s="6"/>
      <c r="B915" s="6"/>
    </row>
    <row r="916" spans="1:2" ht="12.5">
      <c r="A916" s="6"/>
      <c r="B916" s="6"/>
    </row>
    <row r="917" spans="1:2" ht="12.5">
      <c r="A917" s="6"/>
      <c r="B917" s="6"/>
    </row>
    <row r="918" spans="1:2" ht="12.5">
      <c r="A918" s="6"/>
      <c r="B918" s="6"/>
    </row>
    <row r="919" spans="1:2" ht="12.5">
      <c r="A919" s="6"/>
      <c r="B919" s="6"/>
    </row>
    <row r="920" spans="1:2" ht="12.5">
      <c r="A920" s="6"/>
      <c r="B920" s="6"/>
    </row>
    <row r="921" spans="1:2" ht="12.5">
      <c r="A921" s="6"/>
      <c r="B921" s="6"/>
    </row>
    <row r="922" spans="1:2" ht="12.5">
      <c r="A922" s="6"/>
      <c r="B922" s="6"/>
    </row>
    <row r="923" spans="1:2" ht="12.5">
      <c r="A923" s="6"/>
      <c r="B923" s="6"/>
    </row>
    <row r="924" spans="1:2" ht="12.5">
      <c r="A924" s="6"/>
      <c r="B924" s="6"/>
    </row>
    <row r="925" spans="1:2" ht="12.5">
      <c r="A925" s="6"/>
      <c r="B925" s="6"/>
    </row>
    <row r="926" spans="1:2" ht="12.5">
      <c r="A926" s="6"/>
      <c r="B926" s="6"/>
    </row>
    <row r="927" spans="1:2" ht="12.5">
      <c r="A927" s="6"/>
      <c r="B927" s="6"/>
    </row>
    <row r="928" spans="1:2" ht="12.5">
      <c r="A928" s="6"/>
      <c r="B928" s="6"/>
    </row>
    <row r="929" spans="1:2" ht="12.5">
      <c r="A929" s="6"/>
      <c r="B929" s="6"/>
    </row>
    <row r="930" spans="1:2" ht="12.5">
      <c r="A930" s="6"/>
      <c r="B930" s="6"/>
    </row>
    <row r="931" spans="1:2" ht="12.5">
      <c r="A931" s="6"/>
      <c r="B931" s="6"/>
    </row>
    <row r="932" spans="1:2" ht="12.5">
      <c r="A932" s="6"/>
      <c r="B932" s="6"/>
    </row>
    <row r="933" spans="1:2" ht="12.5">
      <c r="A933" s="6"/>
      <c r="B933" s="6"/>
    </row>
    <row r="934" spans="1:2" ht="12.5">
      <c r="A934" s="6"/>
      <c r="B934" s="6"/>
    </row>
    <row r="935" spans="1:2" ht="12.5">
      <c r="A935" s="6"/>
      <c r="B935" s="6"/>
    </row>
    <row r="936" spans="1:2" ht="12.5">
      <c r="A936" s="6"/>
      <c r="B936" s="6"/>
    </row>
    <row r="937" spans="1:2" ht="12.5">
      <c r="A937" s="6"/>
      <c r="B937" s="6"/>
    </row>
    <row r="938" spans="1:2" ht="12.5">
      <c r="A938" s="6"/>
      <c r="B938" s="6"/>
    </row>
    <row r="939" spans="1:2" ht="12.5">
      <c r="A939" s="6"/>
      <c r="B939" s="6"/>
    </row>
    <row r="940" spans="1:2" ht="12.5">
      <c r="A940" s="6"/>
      <c r="B940" s="6"/>
    </row>
    <row r="941" spans="1:2" ht="12.5">
      <c r="A941" s="6"/>
      <c r="B941" s="6"/>
    </row>
    <row r="942" spans="1:2" ht="12.5">
      <c r="A942" s="6"/>
      <c r="B942" s="6"/>
    </row>
    <row r="943" spans="1:2" ht="12.5">
      <c r="A943" s="6"/>
      <c r="B943" s="6"/>
    </row>
    <row r="944" spans="1:2" ht="12.5">
      <c r="A944" s="6"/>
      <c r="B944" s="6"/>
    </row>
    <row r="945" spans="1:2" ht="12.5">
      <c r="A945" s="6"/>
      <c r="B945" s="6"/>
    </row>
    <row r="946" spans="1:2" ht="12.5">
      <c r="A946" s="6"/>
      <c r="B946" s="6"/>
    </row>
    <row r="947" spans="1:2" ht="12.5">
      <c r="A947" s="6"/>
      <c r="B947" s="6"/>
    </row>
    <row r="948" spans="1:2" ht="12.5">
      <c r="A948" s="6"/>
      <c r="B948" s="6"/>
    </row>
    <row r="949" spans="1:2" ht="12.5">
      <c r="A949" s="6"/>
      <c r="B949" s="6"/>
    </row>
    <row r="950" spans="1:2" ht="12.5">
      <c r="A950" s="6"/>
      <c r="B950" s="6"/>
    </row>
    <row r="951" spans="1:2" ht="12.5">
      <c r="A951" s="6"/>
      <c r="B951" s="6"/>
    </row>
    <row r="952" spans="1:2" ht="12.5">
      <c r="A952" s="6"/>
      <c r="B952" s="6"/>
    </row>
    <row r="953" spans="1:2" ht="12.5">
      <c r="A953" s="6"/>
      <c r="B953" s="6"/>
    </row>
    <row r="954" spans="1:2" ht="12.5">
      <c r="A954" s="6"/>
      <c r="B954" s="6"/>
    </row>
    <row r="955" spans="1:2" ht="12.5">
      <c r="A955" s="6"/>
      <c r="B955" s="6"/>
    </row>
    <row r="956" spans="1:2" ht="12.5">
      <c r="A956" s="6"/>
      <c r="B956" s="6"/>
    </row>
    <row r="957" spans="1:2" ht="12.5">
      <c r="A957" s="6"/>
      <c r="B957" s="6"/>
    </row>
    <row r="958" spans="1:2" ht="12.5">
      <c r="A958" s="6"/>
      <c r="B958" s="6"/>
    </row>
    <row r="959" spans="1:2" ht="12.5">
      <c r="A959" s="6"/>
      <c r="B959" s="6"/>
    </row>
    <row r="960" spans="1:2" ht="12.5">
      <c r="A960" s="6"/>
      <c r="B960" s="6"/>
    </row>
    <row r="961" spans="1:2" ht="12.5">
      <c r="A961" s="6"/>
      <c r="B961" s="6"/>
    </row>
    <row r="962" spans="1:2" ht="12.5">
      <c r="A962" s="6"/>
      <c r="B962" s="6"/>
    </row>
    <row r="963" spans="1:2" ht="12.5">
      <c r="A963" s="6"/>
      <c r="B963" s="6"/>
    </row>
    <row r="964" spans="1:2" ht="12.5">
      <c r="A964" s="6"/>
      <c r="B964" s="6"/>
    </row>
    <row r="965" spans="1:2" ht="12.5">
      <c r="A965" s="6"/>
      <c r="B965" s="6"/>
    </row>
    <row r="966" spans="1:2" ht="12.5">
      <c r="A966" s="6"/>
      <c r="B966" s="6"/>
    </row>
    <row r="967" spans="1:2" ht="12.5">
      <c r="A967" s="6"/>
      <c r="B967" s="6"/>
    </row>
    <row r="968" spans="1:2" ht="12.5">
      <c r="A968" s="6"/>
      <c r="B968" s="6"/>
    </row>
    <row r="969" spans="1:2" ht="12.5">
      <c r="A969" s="6"/>
      <c r="B969" s="6"/>
    </row>
    <row r="970" spans="1:2" ht="12.5">
      <c r="A970" s="6"/>
      <c r="B970" s="6"/>
    </row>
    <row r="971" spans="1:2" ht="12.5">
      <c r="A971" s="6"/>
      <c r="B971" s="6"/>
    </row>
    <row r="972" spans="1:2" ht="12.5">
      <c r="A972" s="6"/>
      <c r="B972" s="6"/>
    </row>
    <row r="973" spans="1:2" ht="12.5">
      <c r="A973" s="6"/>
      <c r="B973" s="6"/>
    </row>
    <row r="974" spans="1:2" ht="12.5">
      <c r="A974" s="6"/>
      <c r="B974" s="6"/>
    </row>
    <row r="975" spans="1:2" ht="12.5">
      <c r="A975" s="6"/>
      <c r="B975" s="6"/>
    </row>
    <row r="976" spans="1:2" ht="12.5">
      <c r="A976" s="6"/>
      <c r="B976" s="6"/>
    </row>
    <row r="977" spans="1:2" ht="12.5">
      <c r="A977" s="6"/>
      <c r="B977" s="6"/>
    </row>
    <row r="978" spans="1:2" ht="12.5">
      <c r="A978" s="6"/>
      <c r="B978" s="6"/>
    </row>
    <row r="979" spans="1:2" ht="12.5">
      <c r="A979" s="6"/>
      <c r="B979" s="6"/>
    </row>
    <row r="980" spans="1:2" ht="12.5">
      <c r="A980" s="6"/>
      <c r="B980" s="6"/>
    </row>
    <row r="981" spans="1:2" ht="12.5">
      <c r="A981" s="6"/>
      <c r="B981" s="6"/>
    </row>
    <row r="982" spans="1:2" ht="12.5">
      <c r="A982" s="6"/>
      <c r="B982" s="6"/>
    </row>
    <row r="983" spans="1:2" ht="12.5">
      <c r="A983" s="6"/>
      <c r="B983" s="6"/>
    </row>
    <row r="984" spans="1:2" ht="12.5">
      <c r="A984" s="6"/>
      <c r="B984" s="6"/>
    </row>
    <row r="985" spans="1:2" ht="12.5">
      <c r="A985" s="6"/>
      <c r="B985" s="6"/>
    </row>
    <row r="986" spans="1:2" ht="12.5">
      <c r="A986" s="6"/>
      <c r="B986" s="6"/>
    </row>
    <row r="987" spans="1:2" ht="12.5">
      <c r="A987" s="6"/>
      <c r="B987" s="6"/>
    </row>
    <row r="988" spans="1:2" ht="12.5">
      <c r="A988" s="6"/>
      <c r="B988" s="6"/>
    </row>
    <row r="989" spans="1:2" ht="12.5">
      <c r="A989" s="6"/>
      <c r="B989" s="6"/>
    </row>
    <row r="990" spans="1:2" ht="12.5">
      <c r="A990" s="6"/>
      <c r="B990" s="6"/>
    </row>
    <row r="991" spans="1:2" ht="12.5">
      <c r="A991" s="6"/>
      <c r="B991" s="6"/>
    </row>
    <row r="992" spans="1:2" ht="12.5">
      <c r="A992" s="6"/>
      <c r="B992" s="6"/>
    </row>
    <row r="993" spans="1:2" ht="12.5">
      <c r="A993" s="6"/>
      <c r="B993" s="6"/>
    </row>
    <row r="994" spans="1:2" ht="12.5">
      <c r="A994" s="6"/>
      <c r="B994" s="6"/>
    </row>
    <row r="995" spans="1:2" ht="12.5">
      <c r="A995" s="6"/>
      <c r="B995" s="6"/>
    </row>
    <row r="996" spans="1:2" ht="12.5">
      <c r="A996" s="6"/>
      <c r="B996" s="6"/>
    </row>
    <row r="997" spans="1:2" ht="12.5">
      <c r="A997" s="6"/>
      <c r="B997" s="6"/>
    </row>
    <row r="998" spans="1:2" ht="12.5">
      <c r="A998" s="6"/>
      <c r="B998" s="6"/>
    </row>
    <row r="999" spans="1:2" ht="12.5">
      <c r="A999" s="6"/>
      <c r="B999" s="6"/>
    </row>
  </sheetData>
  <conditionalFormatting sqref="A2:C21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Rishav Sharma</cp:lastModifiedBy>
  <dcterms:modified xsi:type="dcterms:W3CDTF">2021-10-24T07:24:22Z</dcterms:modified>
</cp:coreProperties>
</file>