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na\Desktop\Documentos\Cursos\DIO\"/>
    </mc:Choice>
  </mc:AlternateContent>
  <xr:revisionPtr revIDLastSave="0" documentId="13_ncr:1_{70984784-C066-47BE-B0D9-8A46D128674B}" xr6:coauthVersionLast="47" xr6:coauthVersionMax="47" xr10:uidLastSave="{00000000-0000-0000-0000-000000000000}"/>
  <bookViews>
    <workbookView xWindow="-108" yWindow="-108" windowWidth="23256" windowHeight="12576" tabRatio="499" xr2:uid="{15DDB35D-977E-4E52-B3AA-B1E7FDCFBBC8}"/>
  </bookViews>
  <sheets>
    <sheet name="Simulador" sheetId="1" r:id="rId1"/>
    <sheet name="tabela_apoio" sheetId="2" r:id="rId2"/>
  </sheets>
  <definedNames>
    <definedName name="aporte">Simulador!$D$17</definedName>
    <definedName name="patrimonio">Simulador!$D$20</definedName>
    <definedName name="qtd_anos">Simulador!$D$18</definedName>
    <definedName name="rendimento_carteira">Simulador!$D$13</definedName>
    <definedName name="salario">Simulador!$D$12</definedName>
    <definedName name="sugestao_ivestimento">Simulador!$D$14</definedName>
    <definedName name="taxa_mensal">Simulador!$D$19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D40" i="1" s="1"/>
  <c r="C41" i="1"/>
  <c r="C36" i="1"/>
  <c r="A15" i="2"/>
  <c r="A16" i="2"/>
  <c r="A17" i="2"/>
  <c r="A18" i="2"/>
  <c r="A19" i="2"/>
  <c r="A20" i="2"/>
  <c r="A9" i="2"/>
  <c r="A10" i="2"/>
  <c r="A11" i="2"/>
  <c r="A12" i="2"/>
  <c r="A13" i="2"/>
  <c r="A14" i="2"/>
  <c r="A4" i="2"/>
  <c r="A5" i="2"/>
  <c r="A6" i="2"/>
  <c r="A7" i="2"/>
  <c r="A8" i="2"/>
  <c r="A3" i="2"/>
  <c r="D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8" i="1" l="1"/>
  <c r="D37" i="1"/>
  <c r="D39" i="1"/>
  <c r="D36" i="1"/>
  <c r="D41" i="1"/>
  <c r="D42" i="1" l="1"/>
</calcChain>
</file>

<file path=xl/sharedStrings.xml><?xml version="1.0" encoding="utf-8"?>
<sst xmlns="http://schemas.openxmlformats.org/spreadsheetml/2006/main" count="69" uniqueCount="34">
  <si>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</si>
  <si>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</si>
  <si>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</si>
  <si>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</si>
  <si>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</si>
  <si>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</si>
  <si>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</si>
  <si>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</si>
  <si>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</si>
  <si>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</si>
  <si>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</si>
  <si>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Dividendo</t>
  </si>
  <si>
    <t>Salário</t>
  </si>
  <si>
    <t>Rendimento da Carteira</t>
  </si>
  <si>
    <t>CONFIGURAÇÕES</t>
  </si>
  <si>
    <t>INVESTIMENTO MENSAL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</si>
  <si>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</si>
  <si>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</si>
  <si>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</si>
  <si>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</si>
  <si>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</si>
  <si>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</si>
  <si>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</si>
  <si>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</si>
  <si>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</si>
  <si>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DESENVOLVIMENTO</t>
  </si>
  <si>
    <t>FOFs</t>
  </si>
  <si>
    <t>HOTELARIAS</t>
  </si>
  <si>
    <t>Conservador</t>
  </si>
  <si>
    <t>%</t>
  </si>
  <si>
    <t>TIPO FII</t>
  </si>
  <si>
    <t>CHAVE</t>
  </si>
  <si>
    <t>Moderado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</si>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</sst>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6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1"/>
      </right>
      <top/>
      <bottom style="thin">
        <color theme="0" tint="-4.9989318521683403E-2"/>
      </bottom>
      <diagonal/>
    </border>
    <border>
      <left style="medium">
        <color theme="1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4.9989318521683403E-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/>
      </left>
      <right/>
      <top style="medium">
        <color theme="1"/>
      </top>
      <bottom style="thin">
        <color theme="1" tint="4.9989318521683403E-2"/>
      </bottom>
      <diagonal/>
    </border>
    <border>
      <left/>
      <right/>
      <top style="medium">
        <color theme="1"/>
      </top>
      <bottom style="thin">
        <color theme="1" tint="4.9989318521683403E-2"/>
      </bottom>
      <diagonal/>
    </border>
    <border>
      <left/>
      <right style="medium">
        <color theme="1"/>
      </right>
      <top style="medium">
        <color theme="1"/>
      </top>
      <bottom style="thin">
        <color theme="1" tint="4.9989318521683403E-2"/>
      </bottom>
      <diagonal/>
    </border>
    <border>
      <left style="medium">
        <color theme="1"/>
      </left>
      <right/>
      <top style="thin">
        <color theme="1" tint="4.9989318521683403E-2"/>
      </top>
      <bottom style="thin">
        <color theme="1" tint="0.499984740745262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thin">
        <color theme="1" tint="0.499984740745262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medium">
        <color theme="1"/>
      </bottom>
      <diagonal/>
    </border>
    <border>
      <left/>
      <right style="thin">
        <color theme="0"/>
      </right>
      <top style="thin">
        <color theme="0"/>
      </top>
      <bottom style="medium">
        <color theme="1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4" borderId="0" xfId="0" applyFont="1" applyFill="1"/>
    <xf numFmtId="0" fontId="0" fillId="4" borderId="0" xfId="0" applyFill="1"/>
    <xf numFmtId="0" fontId="0" fillId="4" borderId="0" xfId="0" applyFill="1" applyBorder="1"/>
    <xf numFmtId="0" fontId="3" fillId="4" borderId="0" xfId="0" applyFont="1" applyFill="1" applyBorder="1"/>
    <xf numFmtId="164" fontId="3" fillId="2" borderId="10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Continuous" vertical="center"/>
    </xf>
    <xf numFmtId="0" fontId="2" fillId="3" borderId="13" xfId="0" applyFont="1" applyFill="1" applyBorder="1" applyAlignment="1">
      <alignment horizontal="centerContinuous" vertical="center"/>
    </xf>
    <xf numFmtId="0" fontId="5" fillId="3" borderId="14" xfId="0" applyFont="1" applyFill="1" applyBorder="1" applyAlignment="1">
      <alignment horizontal="centerContinuous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16" xfId="0" applyNumberFormat="1" applyFont="1" applyFill="1" applyBorder="1" applyAlignment="1">
      <alignment horizontal="center" vertical="center"/>
    </xf>
    <xf numFmtId="164" fontId="3" fillId="2" borderId="17" xfId="0" applyNumberFormat="1" applyFont="1" applyFill="1" applyBorder="1" applyAlignment="1">
      <alignment horizontal="center" vertical="center"/>
    </xf>
    <xf numFmtId="0" fontId="5" fillId="5" borderId="5" xfId="0" applyNumberFormat="1" applyFont="1" applyFill="1" applyBorder="1" applyAlignment="1">
      <alignment horizontal="centerContinuous" vertical="center"/>
    </xf>
    <xf numFmtId="0" fontId="5" fillId="5" borderId="6" xfId="0" applyNumberFormat="1" applyFont="1" applyFill="1" applyBorder="1" applyAlignment="1">
      <alignment horizontal="centerContinuous" vertical="center"/>
    </xf>
    <xf numFmtId="0" fontId="0" fillId="0" borderId="0" xfId="0" applyFill="1"/>
    <xf numFmtId="164" fontId="3" fillId="2" borderId="2" xfId="0" applyNumberFormat="1" applyFont="1" applyFill="1" applyBorder="1" applyAlignment="1">
      <alignment horizontal="center"/>
    </xf>
    <xf numFmtId="10" fontId="3" fillId="4" borderId="7" xfId="0" applyNumberFormat="1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164" fontId="4" fillId="4" borderId="25" xfId="0" applyNumberFormat="1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10" fontId="4" fillId="4" borderId="27" xfId="1" applyNumberFormat="1" applyFont="1" applyFill="1" applyBorder="1" applyAlignment="1">
      <alignment horizontal="center" vertical="center"/>
    </xf>
    <xf numFmtId="8" fontId="4" fillId="2" borderId="28" xfId="0" applyNumberFormat="1" applyFont="1" applyFill="1" applyBorder="1" applyAlignment="1">
      <alignment horizontal="center"/>
    </xf>
    <xf numFmtId="8" fontId="4" fillId="2" borderId="3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left" indent="3"/>
    </xf>
    <xf numFmtId="0" fontId="3" fillId="2" borderId="0" xfId="0" applyFont="1" applyFill="1" applyBorder="1" applyAlignment="1">
      <alignment horizontal="left" indent="3"/>
    </xf>
    <xf numFmtId="0" fontId="3" fillId="2" borderId="23" xfId="0" applyFont="1" applyFill="1" applyBorder="1" applyAlignment="1">
      <alignment horizontal="left" indent="3"/>
    </xf>
    <xf numFmtId="0" fontId="3" fillId="2" borderId="19" xfId="0" applyFont="1" applyFill="1" applyBorder="1" applyAlignment="1">
      <alignment horizontal="left" indent="3"/>
    </xf>
    <xf numFmtId="0" fontId="3" fillId="2" borderId="4" xfId="0" applyFont="1" applyFill="1" applyBorder="1" applyAlignment="1">
      <alignment horizontal="left" indent="3"/>
    </xf>
    <xf numFmtId="0" fontId="3" fillId="2" borderId="16" xfId="0" applyFont="1" applyFill="1" applyBorder="1" applyAlignment="1">
      <alignment horizontal="left" indent="3"/>
    </xf>
    <xf numFmtId="0" fontId="3" fillId="4" borderId="24" xfId="0" applyFont="1" applyFill="1" applyBorder="1" applyAlignment="1">
      <alignment horizontal="left" indent="3"/>
    </xf>
    <xf numFmtId="0" fontId="3" fillId="4" borderId="20" xfId="0" applyFont="1" applyFill="1" applyBorder="1" applyAlignment="1">
      <alignment horizontal="left" indent="3"/>
    </xf>
    <xf numFmtId="0" fontId="3" fillId="4" borderId="26" xfId="0" applyFont="1" applyFill="1" applyBorder="1" applyAlignment="1">
      <alignment horizontal="left" indent="3"/>
    </xf>
    <xf numFmtId="0" fontId="3" fillId="4" borderId="21" xfId="0" applyFont="1" applyFill="1" applyBorder="1" applyAlignment="1">
      <alignment horizontal="left" indent="3"/>
    </xf>
    <xf numFmtId="0" fontId="3" fillId="4" borderId="26" xfId="0" applyFont="1" applyFill="1" applyBorder="1" applyAlignment="1">
      <alignment horizontal="left" vertical="center" indent="3"/>
    </xf>
    <xf numFmtId="0" fontId="3" fillId="4" borderId="21" xfId="0" applyFont="1" applyFill="1" applyBorder="1" applyAlignment="1">
      <alignment horizontal="left" vertical="center" indent="3"/>
    </xf>
    <xf numFmtId="0" fontId="4" fillId="2" borderId="3" xfId="0" applyFont="1" applyFill="1" applyBorder="1" applyAlignment="1">
      <alignment horizontal="left" indent="3"/>
    </xf>
    <xf numFmtId="0" fontId="4" fillId="2" borderId="22" xfId="0" applyFont="1" applyFill="1" applyBorder="1" applyAlignment="1">
      <alignment horizontal="left" indent="3"/>
    </xf>
    <xf numFmtId="0" fontId="4" fillId="2" borderId="29" xfId="0" applyFont="1" applyFill="1" applyBorder="1" applyAlignment="1">
      <alignment horizontal="left" indent="3"/>
    </xf>
    <xf numFmtId="0" fontId="4" fillId="2" borderId="30" xfId="0" applyFont="1" applyFill="1" applyBorder="1" applyAlignment="1">
      <alignment horizontal="left" indent="3"/>
    </xf>
    <xf numFmtId="0" fontId="3" fillId="2" borderId="15" xfId="0" applyFont="1" applyFill="1" applyBorder="1" applyAlignment="1">
      <alignment horizontal="left" indent="3"/>
    </xf>
    <xf numFmtId="0" fontId="3" fillId="2" borderId="3" xfId="0" applyFont="1" applyFill="1" applyBorder="1" applyAlignment="1">
      <alignment horizontal="left" indent="3"/>
    </xf>
    <xf numFmtId="0" fontId="3" fillId="2" borderId="9" xfId="0" applyFont="1" applyFill="1" applyBorder="1" applyAlignment="1">
      <alignment horizontal="left" indent="3"/>
    </xf>
    <xf numFmtId="0" fontId="3" fillId="2" borderId="4" xfId="0" applyFont="1" applyFill="1" applyBorder="1" applyAlignment="1">
      <alignment horizontal="left" indent="3"/>
    </xf>
    <xf numFmtId="0" fontId="5" fillId="5" borderId="18" xfId="0" applyNumberFormat="1" applyFont="1" applyFill="1" applyBorder="1" applyAlignment="1">
      <alignment horizontal="centerContinuous" vertical="center"/>
    </xf>
    <xf numFmtId="0" fontId="5" fillId="3" borderId="5" xfId="0" applyFont="1" applyFill="1" applyBorder="1" applyAlignment="1">
      <alignment horizontal="centerContinuous" vertical="center"/>
    </xf>
    <xf numFmtId="0" fontId="5" fillId="3" borderId="18" xfId="0" applyFont="1" applyFill="1" applyBorder="1" applyAlignment="1">
      <alignment horizontal="centerContinuous" vertical="center"/>
    </xf>
    <xf numFmtId="0" fontId="5" fillId="3" borderId="6" xfId="0" applyFont="1" applyFill="1" applyBorder="1" applyAlignment="1">
      <alignment horizontal="centerContinuous" vertical="center"/>
    </xf>
    <xf numFmtId="164" fontId="0" fillId="2" borderId="0" xfId="0" applyNumberFormat="1" applyFill="1"/>
    <xf numFmtId="9" fontId="0" fillId="4" borderId="0" xfId="0" applyNumberFormat="1" applyFill="1" applyAlignment="1">
      <alignment horizontal="center"/>
    </xf>
    <xf numFmtId="0" fontId="6" fillId="7" borderId="0" xfId="0" applyFont="1" applyFill="1"/>
    <xf numFmtId="164" fontId="6" fillId="7" borderId="0" xfId="0" applyNumberFormat="1" applyFont="1" applyFill="1"/>
    <xf numFmtId="9" fontId="0" fillId="0" borderId="0" xfId="0" applyNumberFormat="1" applyFill="1" applyAlignment="1">
      <alignment horizontal="center"/>
    </xf>
    <xf numFmtId="0" fontId="0" fillId="0" borderId="32" xfId="0" applyBorder="1"/>
    <xf numFmtId="0" fontId="0" fillId="0" borderId="32" xfId="0" applyFill="1" applyBorder="1"/>
    <xf numFmtId="9" fontId="0" fillId="0" borderId="32" xfId="0" applyNumberForma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4" borderId="0" xfId="0" applyFill="1" applyAlignment="1">
      <alignment horizontal="left" indent="2"/>
    </xf>
    <xf numFmtId="0" fontId="0" fillId="2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6" borderId="16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C99FF"/>
      <color rgb="FFFF99FF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45-4CAE-A433-69E972AD5E5A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45-4CAE-A433-69E972AD5E5A}"/>
              </c:ext>
            </c:extLst>
          </c:dPt>
          <c:dPt>
            <c:idx val="2"/>
            <c:bubble3D val="0"/>
            <c:spPr>
              <a:solidFill>
                <a:srgbClr val="CC99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D45-4CAE-A433-69E972AD5E5A}"/>
              </c:ext>
            </c:extLst>
          </c:dPt>
          <c:dPt>
            <c:idx val="3"/>
            <c:bubble3D val="0"/>
            <c:spPr>
              <a:solidFill>
                <a:srgbClr val="FF99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45-4CAE-A433-69E972AD5E5A}"/>
              </c:ext>
            </c:extLst>
          </c:dPt>
          <c:dPt>
            <c:idx val="4"/>
            <c:bubble3D val="0"/>
            <c:spPr>
              <a:solidFill>
                <a:srgbClr val="FFFF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D45-4CAE-A433-69E972AD5E5A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45-4CAE-A433-69E972AD5E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5-4CAE-A433-69E972AD5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152400</xdr:colOff>
      <xdr:row>0</xdr:row>
      <xdr:rowOff>76200</xdr:rowOff>
    </xdr:from>
    <xdr:to>
      <xdr:col>3</xdr:col>
      <xdr:colOff>1112520</xdr:colOff>
      <xdr:row>9</xdr:row>
      <xdr:rowOff>129540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39C3E7-396F-40C1-B825-535BBDD39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601980" y="76200"/>
          <a:ext cx="5326380" cy="1699260"/>
        </a:xfrm>
        <a:prstGeom prst="rect">
          <a:avLst/>
        </a:prstGeom>
      </xdr:spPr>
    </xdr:pic>
    <xdr:clientData/>
  </xdr:twoCellAnchor>
  <xdr:twoCellAnchor>
    <xdr:from>
      <xdr:col>1</xdr:col>
      <xdr:colOff>392430</xdr:colOff>
      <xdr:row>43</xdr:row>
      <xdr:rowOff>19050</xdr:rowOff>
    </xdr:from>
    <xdr:to>
      <xdr:col>3</xdr:col>
      <xdr:colOff>598170</xdr:colOff>
      <xdr:row>58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C36EAD-381E-4BE7-2A23-4FA8A5A73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3F84-1569-477A-AF0A-D2FBEF027F68}">
  <dimension ref="A10:H42"/>
  <sheetViews>
    <sheetView tabSelected="1" topLeftCell="A36" zoomScaleNormal="100" workbookViewId="0">
      <selection activeCell="E52" sqref="E52"/>
    </sheetView>
  </sheetViews>
  <sheetFormatPr defaultColWidth="0" defaultRowHeight="14.4" x14ac:dyDescent="0.3"/>
  <cols>
    <col min="1" max="1" width="6.5546875" style="2" customWidth="1"/>
    <col min="2" max="2" width="37" style="2" customWidth="1"/>
    <col min="3" max="3" width="26.6640625" style="2" bestFit="1" customWidth="1"/>
    <col min="4" max="4" width="19.88671875" style="2" customWidth="1"/>
    <col min="5" max="5" width="26.5546875" style="2" bestFit="1" customWidth="1"/>
    <col min="6" max="6" width="13.44140625" style="2" customWidth="1"/>
    <col min="7" max="8" width="8.88671875" style="2" customWidth="1"/>
    <col min="9" max="16384" width="8.88671875" style="16" hidden="1"/>
  </cols>
  <sheetData>
    <row r="10" spans="2:4" ht="15" thickBot="1" x14ac:dyDescent="0.35"/>
    <row r="11" spans="2:4" ht="21.6" thickBot="1" x14ac:dyDescent="0.35">
      <c r="B11" s="14" t="s">
        <v>14</v>
      </c>
      <c r="C11" s="45"/>
      <c r="D11" s="15"/>
    </row>
    <row r="12" spans="2:4" ht="19.2" x14ac:dyDescent="0.45">
      <c r="B12" s="25" t="s">
        <v>12</v>
      </c>
      <c r="C12" s="26"/>
      <c r="D12" s="19">
        <v>2000</v>
      </c>
    </row>
    <row r="13" spans="2:4" ht="19.2" x14ac:dyDescent="0.45">
      <c r="B13" s="27" t="s">
        <v>13</v>
      </c>
      <c r="C13" s="28"/>
      <c r="D13" s="18">
        <v>6.0000000000000001E-3</v>
      </c>
    </row>
    <row r="14" spans="2:4" ht="19.8" thickBot="1" x14ac:dyDescent="0.5">
      <c r="B14" s="29" t="s">
        <v>33</v>
      </c>
      <c r="C14" s="30"/>
      <c r="D14" s="17">
        <f>D12*30%</f>
        <v>600</v>
      </c>
    </row>
    <row r="15" spans="2:4" ht="15" thickBot="1" x14ac:dyDescent="0.35"/>
    <row r="16" spans="2:4" ht="21.6" thickBot="1" x14ac:dyDescent="0.35">
      <c r="B16" s="46" t="s">
        <v>15</v>
      </c>
      <c r="C16" s="47"/>
      <c r="D16" s="48"/>
    </row>
    <row r="17" spans="1:6" ht="19.2" x14ac:dyDescent="0.45">
      <c r="B17" s="31" t="s">
        <v>0</v>
      </c>
      <c r="C17" s="32"/>
      <c r="D17" s="20">
        <v>200</v>
      </c>
    </row>
    <row r="18" spans="1:6" ht="19.2" x14ac:dyDescent="0.45">
      <c r="B18" s="33" t="s">
        <v>1</v>
      </c>
      <c r="C18" s="34"/>
      <c r="D18" s="21">
        <v>5</v>
      </c>
    </row>
    <row r="19" spans="1:6" ht="19.2" x14ac:dyDescent="0.3">
      <c r="B19" s="35" t="s">
        <v>2</v>
      </c>
      <c r="C19" s="36"/>
      <c r="D19" s="22">
        <v>1.0789999999999999E-2</v>
      </c>
    </row>
    <row r="20" spans="1:6" ht="19.2" x14ac:dyDescent="0.45">
      <c r="B20" s="37" t="s">
        <v>3</v>
      </c>
      <c r="C20" s="38"/>
      <c r="D20" s="23">
        <f>FV(taxa_mensal,qtd_anos*12,aporte*-1)</f>
        <v>16755.382799697527</v>
      </c>
      <c r="E20" s="3"/>
      <c r="F20" s="4"/>
    </row>
    <row r="21" spans="1:6" ht="19.8" thickBot="1" x14ac:dyDescent="0.5">
      <c r="B21" s="39" t="s">
        <v>4</v>
      </c>
      <c r="C21" s="40"/>
      <c r="D21" s="24">
        <f>patrimonio*rendimento_carteira</f>
        <v>100.53229679818516</v>
      </c>
    </row>
    <row r="22" spans="1:6" ht="15" thickBot="1" x14ac:dyDescent="0.35"/>
    <row r="23" spans="1:6" ht="21" x14ac:dyDescent="0.3">
      <c r="B23" s="8" t="s">
        <v>10</v>
      </c>
      <c r="C23" s="9"/>
      <c r="D23" s="10" t="s">
        <v>11</v>
      </c>
    </row>
    <row r="24" spans="1:6" ht="19.2" x14ac:dyDescent="0.45">
      <c r="A24" s="1">
        <v>2</v>
      </c>
      <c r="B24" s="41" t="s">
        <v>5</v>
      </c>
      <c r="C24" s="5">
        <f>FV($D$19,$A24*12,$D$17*-1)</f>
        <v>5445.5254595290435</v>
      </c>
      <c r="D24" s="11">
        <f>C24*rendimento_carteira</f>
        <v>32.673152757174265</v>
      </c>
    </row>
    <row r="25" spans="1:6" ht="19.2" x14ac:dyDescent="0.45">
      <c r="A25" s="1">
        <v>5</v>
      </c>
      <c r="B25" s="42" t="s">
        <v>6</v>
      </c>
      <c r="C25" s="7">
        <f>FV($D$19,$A25*12,$D$17*-1)</f>
        <v>16755.382799697527</v>
      </c>
      <c r="D25" s="11">
        <f>C25*rendimento_carteira</f>
        <v>100.53229679818516</v>
      </c>
    </row>
    <row r="26" spans="1:6" ht="19.2" x14ac:dyDescent="0.45">
      <c r="A26" s="1">
        <v>10</v>
      </c>
      <c r="B26" s="43" t="s">
        <v>7</v>
      </c>
      <c r="C26" s="6">
        <f>FV($D$19,$A26*12,$D$17*-1)</f>
        <v>48656.842506034438</v>
      </c>
      <c r="D26" s="11">
        <f>C26*rendimento_carteira</f>
        <v>291.94105503620665</v>
      </c>
    </row>
    <row r="27" spans="1:6" ht="19.2" x14ac:dyDescent="0.45">
      <c r="A27" s="1">
        <v>20</v>
      </c>
      <c r="B27" s="43" t="s">
        <v>8</v>
      </c>
      <c r="C27" s="6">
        <f>FV($D$19,$A27*12,$D$17*-1)</f>
        <v>225039.68001941612</v>
      </c>
      <c r="D27" s="11">
        <f>C27*rendimento_carteira</f>
        <v>1350.2380801164968</v>
      </c>
    </row>
    <row r="28" spans="1:6" ht="19.8" thickBot="1" x14ac:dyDescent="0.5">
      <c r="A28" s="1">
        <v>30</v>
      </c>
      <c r="B28" s="44" t="s">
        <v>9</v>
      </c>
      <c r="C28" s="12">
        <f>FV($D$19,$A28*12,$D$17*-1)</f>
        <v>864433.93100094295</v>
      </c>
      <c r="D28" s="13">
        <f>C28*rendimento_carteira</f>
        <v>5186.6035860056581</v>
      </c>
    </row>
    <row r="32" spans="1:6" x14ac:dyDescent="0.3">
      <c r="B32" s="60" t="s">
        <v>18</v>
      </c>
      <c r="C32" s="60"/>
      <c r="D32" s="60" t="s">
        <v>32</v>
      </c>
    </row>
    <row r="33" spans="2:4" x14ac:dyDescent="0.3">
      <c r="B33" s="59" t="s">
        <v>17</v>
      </c>
      <c r="C33" s="49"/>
      <c r="D33" s="61">
        <f>aporte</f>
        <v>200</v>
      </c>
    </row>
    <row r="35" spans="2:4" x14ac:dyDescent="0.3">
      <c r="B35" s="62" t="s">
        <v>19</v>
      </c>
      <c r="C35" s="62" t="s">
        <v>20</v>
      </c>
      <c r="D35" s="62" t="s">
        <v>21</v>
      </c>
    </row>
    <row r="36" spans="2:4" x14ac:dyDescent="0.3">
      <c r="B36" s="58" t="s">
        <v>22</v>
      </c>
      <c r="C36" s="50">
        <f>VLOOKUP($D$32&amp;"-"&amp;B36,tabela_apoio!$A:$D,4,FALSE)</f>
        <v>0.32</v>
      </c>
      <c r="D36" s="61">
        <f>C36*$D$33</f>
        <v>64</v>
      </c>
    </row>
    <row r="37" spans="2:4" x14ac:dyDescent="0.3">
      <c r="B37" s="58" t="s">
        <v>23</v>
      </c>
      <c r="C37" s="50">
        <f>VLOOKUP($D$32&amp;"-"&amp;B37,tabela_apoio!$A:$D,4,FALSE)</f>
        <v>0.35</v>
      </c>
      <c r="D37" s="61">
        <f>C37*$D$33</f>
        <v>70</v>
      </c>
    </row>
    <row r="38" spans="2:4" x14ac:dyDescent="0.3">
      <c r="B38" s="58" t="s">
        <v>24</v>
      </c>
      <c r="C38" s="50">
        <f>VLOOKUP($D$32&amp;"-"&amp;B38,tabela_apoio!$A:$D,4,FALSE)</f>
        <v>0.08</v>
      </c>
      <c r="D38" s="61">
        <f>C38*$D$33</f>
        <v>16</v>
      </c>
    </row>
    <row r="39" spans="2:4" x14ac:dyDescent="0.3">
      <c r="B39" s="58" t="s">
        <v>26</v>
      </c>
      <c r="C39" s="50">
        <f>VLOOKUP($D$32&amp;"-"&amp;B39,tabela_apoio!$A:$D,4,FALSE)</f>
        <v>0.05</v>
      </c>
      <c r="D39" s="61">
        <f>C39*$D$33</f>
        <v>10</v>
      </c>
    </row>
    <row r="40" spans="2:4" x14ac:dyDescent="0.3">
      <c r="B40" s="58" t="s">
        <v>25</v>
      </c>
      <c r="C40" s="50">
        <f>VLOOKUP($D$32&amp;"-"&amp;B40,tabela_apoio!$A:$D,4,FALSE)</f>
        <v>0.1</v>
      </c>
      <c r="D40" s="61">
        <f>C40*$D$33</f>
        <v>20</v>
      </c>
    </row>
    <row r="41" spans="2:4" x14ac:dyDescent="0.3">
      <c r="B41" s="58" t="s">
        <v>27</v>
      </c>
      <c r="C41" s="50">
        <f>VLOOKUP($D$32&amp;"-"&amp;B41,tabela_apoio!$A:$D,4,FALSE)</f>
        <v>0.1</v>
      </c>
      <c r="D41" s="61">
        <f>C41*$D$33</f>
        <v>20</v>
      </c>
    </row>
    <row r="42" spans="2:4" x14ac:dyDescent="0.3">
      <c r="B42" s="51"/>
      <c r="C42" s="51"/>
      <c r="D42" s="52">
        <f>SUM(D36:D41)</f>
        <v>200</v>
      </c>
    </row>
  </sheetData>
  <mergeCells count="8">
    <mergeCell ref="B18:C18"/>
    <mergeCell ref="B19:C19"/>
    <mergeCell ref="B20:C20"/>
    <mergeCell ref="B21:C21"/>
    <mergeCell ref="B12:C12"/>
    <mergeCell ref="B13:C13"/>
    <mergeCell ref="B14:C14"/>
    <mergeCell ref="B17:C17"/>
  </mergeCells>
  <dataValidations count="1">
    <dataValidation type="list" allowBlank="1" showInputMessage="1" showErrorMessage="1" sqref="D32" xr:uid="{105AD2B7-B441-437B-B4FC-5BE26849D1A8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E405-8F8F-492F-A048-9DFF4C7EEE7A}">
  <dimension ref="A2:D20"/>
  <sheetViews>
    <sheetView workbookViewId="0">
      <selection activeCell="H12" sqref="H12"/>
    </sheetView>
  </sheetViews>
  <sheetFormatPr defaultRowHeight="14.4" x14ac:dyDescent="0.3"/>
  <cols>
    <col min="1" max="1" width="28.77734375" bestFit="1" customWidth="1"/>
    <col min="2" max="2" width="11.21875" bestFit="1" customWidth="1"/>
    <col min="3" max="3" width="17.6640625" bestFit="1" customWidth="1"/>
    <col min="4" max="4" width="8.6640625" customWidth="1"/>
  </cols>
  <sheetData>
    <row r="2" spans="1:4" ht="15" thickBot="1" x14ac:dyDescent="0.35">
      <c r="A2" s="63" t="s">
        <v>31</v>
      </c>
      <c r="B2" s="63" t="s">
        <v>18</v>
      </c>
      <c r="C2" s="63" t="s">
        <v>30</v>
      </c>
      <c r="D2" s="63" t="s">
        <v>29</v>
      </c>
    </row>
    <row r="3" spans="1:4" x14ac:dyDescent="0.3">
      <c r="A3" t="str">
        <f>B3&amp;"-"&amp;C3</f>
        <v>Conservador-PAPEL</v>
      </c>
      <c r="B3" s="16" t="s">
        <v>28</v>
      </c>
      <c r="C3" s="16" t="s">
        <v>22</v>
      </c>
      <c r="D3" s="53">
        <v>0.3</v>
      </c>
    </row>
    <row r="4" spans="1:4" x14ac:dyDescent="0.3">
      <c r="A4" t="str">
        <f t="shared" ref="A4:A20" si="0">B4&amp;"-"&amp;C4</f>
        <v>Conservador-TIJOLO</v>
      </c>
      <c r="B4" s="16" t="s">
        <v>28</v>
      </c>
      <c r="C4" s="16" t="s">
        <v>23</v>
      </c>
      <c r="D4" s="53">
        <v>0.5</v>
      </c>
    </row>
    <row r="5" spans="1:4" x14ac:dyDescent="0.3">
      <c r="A5" t="str">
        <f t="shared" si="0"/>
        <v>Conservador-HÍBRIDOS</v>
      </c>
      <c r="B5" s="16" t="s">
        <v>28</v>
      </c>
      <c r="C5" s="16" t="s">
        <v>24</v>
      </c>
      <c r="D5" s="53">
        <v>0.1</v>
      </c>
    </row>
    <row r="6" spans="1:4" x14ac:dyDescent="0.3">
      <c r="A6" t="str">
        <f t="shared" si="0"/>
        <v>Conservador-FOFs</v>
      </c>
      <c r="B6" s="16" t="s">
        <v>28</v>
      </c>
      <c r="C6" s="16" t="s">
        <v>26</v>
      </c>
      <c r="D6" s="53">
        <v>0.1</v>
      </c>
    </row>
    <row r="7" spans="1:4" x14ac:dyDescent="0.3">
      <c r="A7" t="str">
        <f t="shared" si="0"/>
        <v>Conservador-DESENVOLVIMENTO</v>
      </c>
      <c r="B7" s="16" t="s">
        <v>28</v>
      </c>
      <c r="C7" s="16" t="s">
        <v>25</v>
      </c>
      <c r="D7" s="53">
        <v>0</v>
      </c>
    </row>
    <row r="8" spans="1:4" x14ac:dyDescent="0.3">
      <c r="A8" s="54" t="str">
        <f t="shared" si="0"/>
        <v>Conservador-HOTELARIAS</v>
      </c>
      <c r="B8" s="55" t="s">
        <v>28</v>
      </c>
      <c r="C8" s="55" t="s">
        <v>27</v>
      </c>
      <c r="D8" s="56">
        <v>0</v>
      </c>
    </row>
    <row r="9" spans="1:4" x14ac:dyDescent="0.3">
      <c r="A9" t="str">
        <f t="shared" si="0"/>
        <v>Moderado-PAPEL</v>
      </c>
      <c r="B9" t="s">
        <v>32</v>
      </c>
      <c r="C9" s="16" t="s">
        <v>22</v>
      </c>
      <c r="D9" s="57">
        <v>0.32</v>
      </c>
    </row>
    <row r="10" spans="1:4" x14ac:dyDescent="0.3">
      <c r="A10" t="str">
        <f t="shared" si="0"/>
        <v>Moderado-TIJOLO</v>
      </c>
      <c r="B10" t="s">
        <v>32</v>
      </c>
      <c r="C10" s="16" t="s">
        <v>23</v>
      </c>
      <c r="D10" s="57">
        <v>0.35</v>
      </c>
    </row>
    <row r="11" spans="1:4" x14ac:dyDescent="0.3">
      <c r="A11" t="str">
        <f t="shared" si="0"/>
        <v>Moderado-HÍBRIDOS</v>
      </c>
      <c r="B11" t="s">
        <v>32</v>
      </c>
      <c r="C11" s="16" t="s">
        <v>24</v>
      </c>
      <c r="D11" s="57">
        <v>0.08</v>
      </c>
    </row>
    <row r="12" spans="1:4" x14ac:dyDescent="0.3">
      <c r="A12" t="str">
        <f t="shared" si="0"/>
        <v>Moderado-FOFs</v>
      </c>
      <c r="B12" t="s">
        <v>32</v>
      </c>
      <c r="C12" s="16" t="s">
        <v>26</v>
      </c>
      <c r="D12" s="57">
        <v>0.05</v>
      </c>
    </row>
    <row r="13" spans="1:4" x14ac:dyDescent="0.3">
      <c r="A13" t="str">
        <f t="shared" si="0"/>
        <v>Moderado-DESENVOLVIMENTO</v>
      </c>
      <c r="B13" t="s">
        <v>32</v>
      </c>
      <c r="C13" s="16" t="s">
        <v>25</v>
      </c>
      <c r="D13" s="57">
        <v>0.1</v>
      </c>
    </row>
    <row r="14" spans="1:4" x14ac:dyDescent="0.3">
      <c r="A14" s="54" t="str">
        <f t="shared" si="0"/>
        <v>Moderado-HOTELARIAS</v>
      </c>
      <c r="B14" s="54" t="s">
        <v>32</v>
      </c>
      <c r="C14" s="55" t="s">
        <v>27</v>
      </c>
      <c r="D14" s="56">
        <v>0.1</v>
      </c>
    </row>
    <row r="15" spans="1:4" x14ac:dyDescent="0.3">
      <c r="A15" t="str">
        <f t="shared" si="0"/>
        <v>Agressivo-PAPEL</v>
      </c>
      <c r="B15" t="s">
        <v>16</v>
      </c>
      <c r="C15" s="16" t="s">
        <v>22</v>
      </c>
      <c r="D15" s="57">
        <v>0.5</v>
      </c>
    </row>
    <row r="16" spans="1:4" x14ac:dyDescent="0.3">
      <c r="A16" t="str">
        <f t="shared" si="0"/>
        <v>Agressivo-TIJOLO</v>
      </c>
      <c r="B16" t="s">
        <v>16</v>
      </c>
      <c r="C16" s="16" t="s">
        <v>23</v>
      </c>
      <c r="D16" s="57">
        <v>0.1</v>
      </c>
    </row>
    <row r="17" spans="1:4" x14ac:dyDescent="0.3">
      <c r="A17" t="str">
        <f t="shared" si="0"/>
        <v>Agressivo-HÍBRIDOS</v>
      </c>
      <c r="B17" t="s">
        <v>16</v>
      </c>
      <c r="C17" s="16" t="s">
        <v>24</v>
      </c>
      <c r="D17" s="57">
        <v>0.05</v>
      </c>
    </row>
    <row r="18" spans="1:4" x14ac:dyDescent="0.3">
      <c r="A18" t="str">
        <f t="shared" si="0"/>
        <v>Agressivo-FOFs</v>
      </c>
      <c r="B18" t="s">
        <v>16</v>
      </c>
      <c r="C18" s="16" t="s">
        <v>26</v>
      </c>
      <c r="D18" s="57">
        <v>0.05</v>
      </c>
    </row>
    <row r="19" spans="1:4" x14ac:dyDescent="0.3">
      <c r="A19" t="str">
        <f t="shared" si="0"/>
        <v>Agressivo-DESENVOLVIMENTO</v>
      </c>
      <c r="B19" t="s">
        <v>16</v>
      </c>
      <c r="C19" s="16" t="s">
        <v>25</v>
      </c>
      <c r="D19" s="57">
        <v>0.2</v>
      </c>
    </row>
    <row r="20" spans="1:4" x14ac:dyDescent="0.3">
      <c r="A20" s="54" t="str">
        <f t="shared" si="0"/>
        <v>Agressivo-HOTELARIAS</v>
      </c>
      <c r="B20" s="54" t="s">
        <v>16</v>
      </c>
      <c r="C20" s="55" t="s">
        <v>27</v>
      </c>
      <c r="D20" s="5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</vt:lpstr>
      <vt:lpstr>tabela_apoio</vt:lpstr>
      <vt:lpstr>aporte</vt:lpstr>
      <vt:lpstr>patrimonio</vt:lpstr>
      <vt:lpstr>qtd_anos</vt:lpstr>
      <vt:lpstr>rendimento_carteira</vt:lpstr>
      <vt:lpstr>salario</vt:lpstr>
      <vt:lpstr>sugestao_ivestimento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Lader</dc:creator>
  <cp:lastModifiedBy>Mariana Lader</cp:lastModifiedBy>
  <dcterms:created xsi:type="dcterms:W3CDTF">2025-06-22T01:57:00Z</dcterms:created>
  <dcterms:modified xsi:type="dcterms:W3CDTF">2025-06-22T18:48:28Z</dcterms:modified>
</cp:coreProperties>
</file>