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5"/>
  </bookViews>
  <sheets>
    <sheet name="From Register" sheetId="1" r:id="rId1"/>
    <sheet name="From Infora" sheetId="2" r:id="rId2"/>
    <sheet name="Comparision" sheetId="3" r:id="rId3"/>
    <sheet name="Observation" sheetId="4" r:id="rId4"/>
    <sheet name="PnL" sheetId="5" r:id="rId5"/>
    <sheet name="Cons." sheetId="6" r:id="rId6"/>
  </sheets>
  <externalReferences>
    <externalReference r:id="rId7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/>
  <c r="G11"/>
  <c r="G5"/>
  <c r="E5"/>
  <c r="E4"/>
  <c r="G4" s="1"/>
  <c r="G10" s="1"/>
  <c r="G156" i="5"/>
  <c r="G153"/>
  <c r="G159" s="1"/>
  <c r="B159" s="1"/>
  <c r="B10" i="6" l="1"/>
  <c r="G7"/>
  <c r="G16" s="1"/>
  <c r="B11"/>
  <c r="G165" i="5"/>
  <c r="B160"/>
  <c r="G98"/>
  <c r="G107" s="1"/>
  <c r="G96"/>
  <c r="G139"/>
  <c r="B139"/>
  <c r="G133"/>
  <c r="B140" s="1"/>
  <c r="G114"/>
  <c r="G117" s="1"/>
  <c r="G101"/>
  <c r="B101"/>
  <c r="G95"/>
  <c r="B102" s="1"/>
  <c r="G76"/>
  <c r="G79" s="1"/>
  <c r="G58"/>
  <c r="B65" s="1"/>
  <c r="G40"/>
  <c r="G43" s="1"/>
  <c r="G22"/>
  <c r="B29" s="1"/>
  <c r="G4"/>
  <c r="G7" s="1"/>
  <c r="G136" l="1"/>
  <c r="G145" s="1"/>
  <c r="G126"/>
  <c r="B121"/>
  <c r="G120"/>
  <c r="B120" s="1"/>
  <c r="B83"/>
  <c r="G82"/>
  <c r="B82" s="1"/>
  <c r="G61"/>
  <c r="G70" s="1"/>
  <c r="G64"/>
  <c r="B64" s="1"/>
  <c r="G46"/>
  <c r="B46" s="1"/>
  <c r="B47"/>
  <c r="G28"/>
  <c r="B28" s="1"/>
  <c r="G25"/>
  <c r="G34" s="1"/>
  <c r="B11"/>
  <c r="G10"/>
  <c r="B10" s="1"/>
  <c r="G88" l="1"/>
  <c r="G52"/>
  <c r="G16"/>
  <c r="F35" i="1"/>
  <c r="F34"/>
  <c r="F25"/>
  <c r="F26"/>
  <c r="F27"/>
  <c r="F28"/>
  <c r="F29"/>
  <c r="F30"/>
  <c r="F31"/>
  <c r="F32"/>
  <c r="F24"/>
  <c r="F21"/>
  <c r="F22"/>
  <c r="F20"/>
  <c r="D35"/>
  <c r="D34"/>
  <c r="D25"/>
  <c r="D26"/>
  <c r="D27"/>
  <c r="D28"/>
  <c r="D29"/>
  <c r="D30"/>
  <c r="D31"/>
  <c r="D32"/>
  <c r="D24"/>
  <c r="D21"/>
  <c r="D20"/>
  <c r="E15" i="4"/>
  <c r="D15"/>
  <c r="C15"/>
  <c r="F18" i="1"/>
  <c r="F16"/>
  <c r="F15"/>
  <c r="F14"/>
  <c r="F13"/>
  <c r="F11"/>
  <c r="F10"/>
  <c r="F8"/>
  <c r="F7"/>
  <c r="F5"/>
  <c r="D18"/>
  <c r="D14"/>
  <c r="D15"/>
  <c r="D16"/>
  <c r="D13"/>
  <c r="D11"/>
  <c r="D10"/>
  <c r="D8"/>
  <c r="D7"/>
  <c r="D5"/>
</calcChain>
</file>

<file path=xl/sharedStrings.xml><?xml version="1.0" encoding="utf-8"?>
<sst xmlns="http://schemas.openxmlformats.org/spreadsheetml/2006/main" count="737" uniqueCount="218">
  <si>
    <t>HHPL</t>
  </si>
  <si>
    <t>Sl.no</t>
  </si>
  <si>
    <t>Date</t>
  </si>
  <si>
    <t>Prn</t>
  </si>
  <si>
    <t>Bill no</t>
  </si>
  <si>
    <t>Consultant Name</t>
  </si>
  <si>
    <t>Dr. Anupam Singh/ Dr. Binay Singh</t>
  </si>
  <si>
    <t>Dr. Aunpam Singh</t>
  </si>
  <si>
    <t>Dr. Binay Singh</t>
  </si>
  <si>
    <t xml:space="preserve">Dr. Anupam Singh </t>
  </si>
  <si>
    <t>PFT REGISTER RECORDS (JANUARY TO JUNE 2023)</t>
  </si>
  <si>
    <t>Pateint Name</t>
  </si>
  <si>
    <t>Bill no. as per infora</t>
  </si>
  <si>
    <t>Bill Date</t>
  </si>
  <si>
    <t>Bill No</t>
  </si>
  <si>
    <t>Rendered Date</t>
  </si>
  <si>
    <t>PRN</t>
  </si>
  <si>
    <t>Visit</t>
  </si>
  <si>
    <t>Patient Name</t>
  </si>
  <si>
    <t>Service</t>
  </si>
  <si>
    <t>Revenue Segment</t>
  </si>
  <si>
    <t>Shared with Dr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</si>
  <si>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</si>
  <si>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</si>
  <si>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</si>
  <si>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</si>
  <si>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</si>
  <si>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</si>
  <si>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</si>
  <si>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</si>
  <si>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Consultant</t>
  </si>
  <si>
    <t>Referred By</t>
  </si>
  <si>
    <t>Rendered By</t>
  </si>
  <si>
    <t>Rendering Dept</t>
  </si>
  <si>
    <t>Schedule</t>
  </si>
  <si>
    <t>Ordering Ward</t>
  </si>
  <si>
    <t>Qty In Pack</t>
  </si>
  <si>
    <t>COLOUR</t>
  </si>
  <si>
    <t>01/05/2023</t>
  </si>
  <si>
    <t>OP/23-24/000711</t>
  </si>
  <si>
    <t>01/05/2023 12:41</t>
  </si>
  <si>
    <t>OP2</t>
  </si>
  <si>
    <t>Mr. JAI MAHTO</t>
  </si>
  <si>
    <t>PFT</t>
  </si>
  <si>
    <t>N</t>
  </si>
  <si>
    <t>Dr. Anupam Singh/Dr.Binay Kumar</t>
  </si>
  <si>
    <t>Followup</t>
  </si>
  <si>
    <t>Cardiology (Interventional)</t>
  </si>
  <si>
    <t>Hospital Std. Schedule</t>
  </si>
  <si>
    <t>OPD</t>
  </si>
  <si>
    <t>B</t>
  </si>
  <si>
    <t>20/04/2023</t>
  </si>
  <si>
    <t>OP/23-24/000453</t>
  </si>
  <si>
    <t>20/04/2023 12:07</t>
  </si>
  <si>
    <t>Mrs. SHANTI DEVI</t>
  </si>
  <si>
    <t>20/02/2023</t>
  </si>
  <si>
    <t>OP/22-23/005211</t>
  </si>
  <si>
    <t>20/02/2023 11:37</t>
  </si>
  <si>
    <t>OP1</t>
  </si>
  <si>
    <t>Mr. SANJAY GAGRAI</t>
  </si>
  <si>
    <t>walk-in</t>
  </si>
  <si>
    <t>26/05/2023</t>
  </si>
  <si>
    <t>OP/23-24/001332</t>
  </si>
  <si>
    <t>26/05/2023 14:38</t>
  </si>
  <si>
    <t>MD KAMAL</t>
  </si>
  <si>
    <t>10/05/2023</t>
  </si>
  <si>
    <t>OP/23-24/000993</t>
  </si>
  <si>
    <t>10/05/2023 16:24</t>
  </si>
  <si>
    <t>Mr. NIRANJAN SINGH</t>
  </si>
  <si>
    <t>Dr. P.C RUNU</t>
  </si>
  <si>
    <t>KC ROY MEMORIAL HOSPITAL</t>
  </si>
  <si>
    <t>22/06/2023</t>
  </si>
  <si>
    <t>OP/23-24/001933</t>
  </si>
  <si>
    <t>22/06/2023 12:24</t>
  </si>
  <si>
    <t>Mr. SRI NITAI MUKHARJEE</t>
  </si>
  <si>
    <t>DR.G.D. BANERJEE</t>
  </si>
  <si>
    <t>14/03/2023</t>
  </si>
  <si>
    <t>OP/22-23/005715</t>
  </si>
  <si>
    <t>14/03/2023 15:10</t>
  </si>
  <si>
    <t>Mrs. ANITA TRIPATHI</t>
  </si>
  <si>
    <t>29/03/2023</t>
  </si>
  <si>
    <t>OP/22-23/006129</t>
  </si>
  <si>
    <t>29/03/2023 12:35</t>
  </si>
  <si>
    <t>Mrs. BALIKA KUMARI</t>
  </si>
  <si>
    <t>OP/23-24/001338</t>
  </si>
  <si>
    <t>26/05/2023 17:02</t>
  </si>
  <si>
    <t>Mrs. KUMARI RASHMI SINGH</t>
  </si>
  <si>
    <t>27/04/2023</t>
  </si>
  <si>
    <t>OP/23-24/000621</t>
  </si>
  <si>
    <t>27/04/2023 12:26</t>
  </si>
  <si>
    <t>Miss. NISHA KUMARI</t>
  </si>
  <si>
    <t>SELF</t>
  </si>
  <si>
    <t>Remarks</t>
  </si>
  <si>
    <t>Register</t>
  </si>
  <si>
    <t>Infora</t>
  </si>
  <si>
    <t>Febuarary</t>
  </si>
  <si>
    <t>March</t>
  </si>
  <si>
    <t>April</t>
  </si>
  <si>
    <t>May</t>
  </si>
  <si>
    <t>Wrong PRN mentioned(4215)</t>
  </si>
  <si>
    <t>Observation:</t>
  </si>
  <si>
    <t>Month</t>
  </si>
  <si>
    <t>No. of Pateint as per Register</t>
  </si>
  <si>
    <t>No. of Pateint as per Infora</t>
  </si>
  <si>
    <t>Cases in which PRN is incorrect</t>
  </si>
  <si>
    <t>January</t>
  </si>
  <si>
    <t>February</t>
  </si>
  <si>
    <t>June</t>
  </si>
  <si>
    <t>Total</t>
  </si>
  <si>
    <t>PFT REPORT Jan2023 to June2023</t>
  </si>
  <si>
    <t>Monitor Records are not available as data got corrupted and monitor sent to Spars Clinic confirmed by IT Department.</t>
  </si>
  <si>
    <t>Amount charged from pateint Rs. 1200/- per TMT.</t>
  </si>
  <si>
    <t>➤</t>
  </si>
  <si>
    <t>25-7-23</t>
  </si>
  <si>
    <t>CCU</t>
  </si>
  <si>
    <t>Staff</t>
  </si>
  <si>
    <t>Dr.Anupam singh</t>
  </si>
  <si>
    <t>13-8-23</t>
  </si>
  <si>
    <t>16-8-23</t>
  </si>
  <si>
    <t>19-8-23</t>
  </si>
  <si>
    <t>22-8-23</t>
  </si>
  <si>
    <t>30-8-23</t>
  </si>
  <si>
    <t xml:space="preserve">Dr.Debdutta </t>
  </si>
  <si>
    <t>Dr.Binay kumar</t>
  </si>
  <si>
    <t>15-9-23</t>
  </si>
  <si>
    <t>30-9-23</t>
  </si>
  <si>
    <t>IP/23-24/000277</t>
  </si>
  <si>
    <t>01/07/2023 08:42</t>
  </si>
  <si>
    <t>IP</t>
  </si>
  <si>
    <t>IP1</t>
  </si>
  <si>
    <t>MD SERAJ</t>
  </si>
  <si>
    <t>DR. PRAKASH KUMAR</t>
  </si>
  <si>
    <t>Delux Ward</t>
  </si>
  <si>
    <t>OP/23-24/002477</t>
  </si>
  <si>
    <t>14/07/2023 14:03</t>
  </si>
  <si>
    <t>OP</t>
  </si>
  <si>
    <t>Mrs. MAMTA DEVI</t>
  </si>
  <si>
    <t>OP/23-24/003720</t>
  </si>
  <si>
    <t>30/08/2023 18:28</t>
  </si>
  <si>
    <t>Mr. SHAHNAWAJ ALAM</t>
  </si>
  <si>
    <t>Dr. Debdutta Bandyopadhyay</t>
  </si>
  <si>
    <t>DR.ANUPAM SINGH</t>
  </si>
  <si>
    <t>OP/23-24/003246</t>
  </si>
  <si>
    <t>12/08/2023 13:55</t>
  </si>
  <si>
    <t>Mrs. ANU KUMARI</t>
  </si>
  <si>
    <t>DR. S.K. PAL</t>
  </si>
  <si>
    <t>OP/23-24/003519</t>
  </si>
  <si>
    <t>22/08/2023 16:44</t>
  </si>
  <si>
    <t>Mr. VIVEK ASTHANA</t>
  </si>
  <si>
    <t>OP/23-24/003176</t>
  </si>
  <si>
    <t>11/08/2023 10:52</t>
  </si>
  <si>
    <t>Mr. MD. SHAKIL</t>
  </si>
  <si>
    <t>OP/23-24/003697</t>
  </si>
  <si>
    <t>30/08/2023 11:35</t>
  </si>
  <si>
    <t>Miss. PUJA SINGH</t>
  </si>
  <si>
    <t>OP/23-24/003398</t>
  </si>
  <si>
    <t>19/08/2023 11:54</t>
  </si>
  <si>
    <t>OP3</t>
  </si>
  <si>
    <t>Mrs. MANGLA GUPTA</t>
  </si>
  <si>
    <t>DR. DEBDUTTA BANDOPADHYA</t>
  </si>
  <si>
    <t>OP/23-24/003321</t>
  </si>
  <si>
    <t>16/08/2023 11:36</t>
  </si>
  <si>
    <t>Mr. AKSHAY KUMAR</t>
  </si>
  <si>
    <t>DR. P.C. RUNU</t>
  </si>
  <si>
    <t>OP/23-24/003110</t>
  </si>
  <si>
    <t>08/08/2023 16:46</t>
  </si>
  <si>
    <t>OP8</t>
  </si>
  <si>
    <t>Mrs. PRATHAMA  DEVI</t>
  </si>
  <si>
    <t>OP/23-24/003695</t>
  </si>
  <si>
    <t>30/08/2023 11:26</t>
  </si>
  <si>
    <t>Miss. RAGINI KUMARI</t>
  </si>
  <si>
    <t>OP/23-24/004700</t>
  </si>
  <si>
    <t>30/09/2023 16:13</t>
  </si>
  <si>
    <t>OP4</t>
  </si>
  <si>
    <t>OP/23-24/003916</t>
  </si>
  <si>
    <t>07/09/2023 12:37</t>
  </si>
  <si>
    <t>Miss. ANUSHKA LAKRA</t>
  </si>
  <si>
    <t>St.Barnabas Hospital church Road Ranchi</t>
  </si>
  <si>
    <t>OP/23-24/004208</t>
  </si>
  <si>
    <t>15/09/2023 15:44</t>
  </si>
  <si>
    <t>Mrs. RAHIL TIGGA</t>
  </si>
  <si>
    <t>Shinu maam</t>
  </si>
  <si>
    <t>July</t>
  </si>
  <si>
    <t>Aug</t>
  </si>
  <si>
    <t>Sept</t>
  </si>
  <si>
    <t>August</t>
  </si>
  <si>
    <t>September</t>
  </si>
  <si>
    <t>Atendent signature is missing</t>
  </si>
  <si>
    <t>Pateint whose bill in not made</t>
  </si>
  <si>
    <t>Shinu Maam</t>
  </si>
  <si>
    <t>Pateint whose bill is made but not recorded in register</t>
  </si>
  <si>
    <t>Miss. ANUSHKA LAKRA(5717)</t>
  </si>
  <si>
    <t>Net Income from TMT is RS. 27480/-</t>
  </si>
  <si>
    <t>Total Concession provided Rs. 1320/-</t>
  </si>
  <si>
    <t>Particulars</t>
  </si>
  <si>
    <t>No. of cases</t>
  </si>
  <si>
    <t>Expenses</t>
  </si>
  <si>
    <t>Effective %age</t>
  </si>
  <si>
    <t>Variable expenses</t>
  </si>
  <si>
    <t>Operator's  Share</t>
  </si>
  <si>
    <t>Concession- OPD</t>
  </si>
  <si>
    <t>Others</t>
  </si>
  <si>
    <t>Non-Variable Expenses</t>
  </si>
  <si>
    <t>Profit from Department</t>
  </si>
  <si>
    <t>PFT (Feb, 2023)</t>
  </si>
  <si>
    <t xml:space="preserve">Other Receipt </t>
  </si>
  <si>
    <t>Revenue from operation  - IPD</t>
  </si>
  <si>
    <t>Revenue from operation - OPD</t>
  </si>
  <si>
    <t>Concession- IPD</t>
  </si>
  <si>
    <t>PFT (Mar, 2023)</t>
  </si>
  <si>
    <t>PFT (Apr, 2023)</t>
  </si>
  <si>
    <t>PFT (May, 2023)</t>
  </si>
  <si>
    <t>PFT (June, 2023)</t>
  </si>
  <si>
    <t>PFT (July, 2023)</t>
  </si>
  <si>
    <t>PFT (Aug, 2023)</t>
  </si>
  <si>
    <t>PFT (Sept, 2023)</t>
  </si>
  <si>
    <t>PFT (Oct, 2023)</t>
  </si>
  <si>
    <t>PFT (Jan-Oct, 2023)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</si>
</sst>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0"/>
      <color theme="4" tint="-0.249977111117893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5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1" fontId="0" fillId="0" borderId="1" xfId="0" applyNumberFormat="1" applyBorder="1"/>
    <xf numFmtId="0" fontId="0" fillId="3" borderId="1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0" fillId="0" borderId="19" xfId="1" applyNumberFormat="1" applyFont="1" applyBorder="1"/>
    <xf numFmtId="0" fontId="0" fillId="0" borderId="21" xfId="1" applyNumberFormat="1" applyFont="1" applyBorder="1"/>
    <xf numFmtId="0" fontId="0" fillId="0" borderId="24" xfId="1" applyNumberFormat="1" applyFont="1" applyBorder="1"/>
    <xf numFmtId="0" fontId="3" fillId="2" borderId="20" xfId="0" applyFont="1" applyFill="1" applyBorder="1"/>
    <xf numFmtId="0" fontId="3" fillId="2" borderId="21" xfId="0" applyFont="1" applyFill="1" applyBorder="1"/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7" fillId="0" borderId="0" xfId="0" applyFont="1" applyAlignment="1">
      <alignment horizontal="right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/>
    <xf numFmtId="14" fontId="0" fillId="0" borderId="23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Border="1"/>
    <xf numFmtId="14" fontId="0" fillId="0" borderId="18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19" xfId="0" applyBorder="1"/>
    <xf numFmtId="0" fontId="0" fillId="0" borderId="35" xfId="0" applyFont="1" applyBorder="1" applyAlignment="1">
      <alignment horizontal="center"/>
    </xf>
    <xf numFmtId="0" fontId="8" fillId="0" borderId="23" xfId="0" applyFont="1" applyBorder="1"/>
    <xf numFmtId="0" fontId="9" fillId="0" borderId="15" xfId="0" applyFont="1" applyBorder="1"/>
    <xf numFmtId="43" fontId="9" fillId="0" borderId="16" xfId="1" applyFont="1" applyBorder="1"/>
    <xf numFmtId="0" fontId="10" fillId="0" borderId="18" xfId="0" applyFont="1" applyBorder="1"/>
    <xf numFmtId="43" fontId="0" fillId="0" borderId="19" xfId="1" applyFont="1" applyBorder="1"/>
    <xf numFmtId="43" fontId="0" fillId="0" borderId="24" xfId="1" applyFont="1" applyBorder="1"/>
    <xf numFmtId="0" fontId="0" fillId="0" borderId="2" xfId="0" applyBorder="1"/>
    <xf numFmtId="43" fontId="0" fillId="0" borderId="37" xfId="1" applyFont="1" applyBorder="1"/>
    <xf numFmtId="0" fontId="1" fillId="0" borderId="20" xfId="0" applyFont="1" applyBorder="1" applyAlignment="1">
      <alignment horizontal="center"/>
    </xf>
    <xf numFmtId="0" fontId="1" fillId="0" borderId="1" xfId="0" applyFont="1" applyBorder="1"/>
    <xf numFmtId="43" fontId="0" fillId="0" borderId="21" xfId="1" applyFont="1" applyBorder="1"/>
    <xf numFmtId="10" fontId="0" fillId="0" borderId="20" xfId="2" applyNumberFormat="1" applyFont="1" applyBorder="1"/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9" fontId="1" fillId="0" borderId="1" xfId="0" applyNumberFormat="1" applyFont="1" applyBorder="1"/>
    <xf numFmtId="0" fontId="0" fillId="0" borderId="15" xfId="0" applyBorder="1"/>
    <xf numFmtId="0" fontId="0" fillId="0" borderId="38" xfId="0" applyBorder="1"/>
    <xf numFmtId="43" fontId="12" fillId="0" borderId="37" xfId="1" applyFont="1" applyBorder="1"/>
    <xf numFmtId="43" fontId="0" fillId="0" borderId="36" xfId="1" applyFont="1" applyBorder="1"/>
    <xf numFmtId="17" fontId="1" fillId="4" borderId="28" xfId="0" applyNumberFormat="1" applyFont="1" applyFill="1" applyBorder="1" applyAlignment="1">
      <alignment horizontal="center"/>
    </xf>
    <xf numFmtId="17" fontId="1" fillId="4" borderId="3" xfId="0" applyNumberFormat="1" applyFont="1" applyFill="1" applyBorder="1" applyAlignment="1">
      <alignment horizontal="center"/>
    </xf>
    <xf numFmtId="17" fontId="1" fillId="4" borderId="29" xfId="0" applyNumberFormat="1" applyFont="1" applyFill="1" applyBorder="1" applyAlignment="1">
      <alignment horizontal="center"/>
    </xf>
    <xf numFmtId="17" fontId="1" fillId="4" borderId="11" xfId="0" applyNumberFormat="1" applyFont="1" applyFill="1" applyBorder="1" applyAlignment="1">
      <alignment horizontal="center"/>
    </xf>
    <xf numFmtId="17" fontId="1" fillId="4" borderId="12" xfId="0" applyNumberFormat="1" applyFont="1" applyFill="1" applyBorder="1" applyAlignment="1">
      <alignment horizontal="center"/>
    </xf>
    <xf numFmtId="17" fontId="1" fillId="4" borderId="13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0" xfId="0" applyFont="1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1" fillId="0" borderId="20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CC"/>
      <color rgb="FF9999FF"/>
      <color rgb="FFFF99FF"/>
      <color rgb="FFCC99FF"/>
      <color rgb="FFFF5050"/>
      <color rgb="FFFF66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depthPercent val="100"/>
      <c:rAngAx val="1"/>
    </c:view3D>
    <c:floor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Observation!$C$5</c:f>
              <c:strCache>
                <c:ptCount val="1"/>
                <c:pt idx="0">
                  <c:v>No. of Pateint as per Register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Observation!$B$6:$B$14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8C-483A-8516-ABEE7B0ECF88}"/>
            </c:ext>
          </c:extLst>
        </c:ser>
        <c:ser>
          <c:idx val="1"/>
          <c:order val="1"/>
          <c:tx>
            <c:strRef>
              <c:f>Observation!$D$5</c:f>
              <c:strCache>
                <c:ptCount val="1"/>
                <c:pt idx="0">
                  <c:v>No. of Pateint as per Infora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Observation!$B$6:$B$14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Observation!$D$6:$D$14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8C-483A-8516-ABEE7B0ECF88}"/>
            </c:ext>
          </c:extLst>
        </c:ser>
        <c:dLbls>
          <c:showVal val="1"/>
        </c:dLbls>
        <c:gapWidth val="84"/>
        <c:gapDepth val="53"/>
        <c:shape val="box"/>
        <c:axId val="93844608"/>
        <c:axId val="93846912"/>
        <c:axId val="0"/>
      </c:bar3DChart>
      <c:catAx>
        <c:axId val="93844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6912"/>
        <c:crosses val="autoZero"/>
        <c:auto val="1"/>
        <c:lblAlgn val="ctr"/>
        <c:lblOffset val="100"/>
      </c:catAx>
      <c:valAx>
        <c:axId val="93846912"/>
        <c:scaling>
          <c:orientation val="minMax"/>
        </c:scaling>
        <c:delete val="1"/>
        <c:axPos val="l"/>
        <c:numFmt formatCode="General" sourceLinked="1"/>
        <c:tickLblPos val="nextTo"/>
        <c:crossAx val="938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098165265573709E-2"/>
          <c:y val="0.22062492623466018"/>
          <c:w val="0.83098298196596376"/>
          <c:h val="9.825391775084291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17</xdr:row>
      <xdr:rowOff>9525</xdr:rowOff>
    </xdr:from>
    <xdr:to>
      <xdr:col>7</xdr:col>
      <xdr:colOff>133350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039ACA-EA6C-4AE6-2276-6484C92C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Income%20Analysis%20by%20Service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098">
          <cell r="B11098" t="str">
            <v>OP/23-24/000711</v>
          </cell>
          <cell r="D11098">
            <v>4215</v>
          </cell>
          <cell r="F11098" t="str">
            <v>Mr. JAI MAHTO</v>
          </cell>
        </row>
        <row r="11099">
          <cell r="B11099" t="str">
            <v>OP/23-24/000453</v>
          </cell>
          <cell r="D11099">
            <v>3933</v>
          </cell>
          <cell r="F11099" t="str">
            <v>Mrs. SHANTI DEVI</v>
          </cell>
        </row>
        <row r="11100">
          <cell r="B11100" t="str">
            <v>OP/22-23/005211</v>
          </cell>
          <cell r="D11100">
            <v>3443</v>
          </cell>
          <cell r="F11100" t="str">
            <v>Mr. SANJAY GAGRAI</v>
          </cell>
        </row>
        <row r="11101">
          <cell r="B11101" t="str">
            <v>OP/23-24/001332</v>
          </cell>
          <cell r="D11101">
            <v>4520</v>
          </cell>
          <cell r="F11101" t="str">
            <v>MD KAMAL</v>
          </cell>
        </row>
        <row r="11102">
          <cell r="B11102" t="str">
            <v>OP/23-24/000993</v>
          </cell>
          <cell r="D11102">
            <v>4373</v>
          </cell>
          <cell r="F11102" t="str">
            <v>Mr. NIRANJAN SINGH</v>
          </cell>
        </row>
        <row r="11103">
          <cell r="B11103" t="str">
            <v>OP/23-24/001933</v>
          </cell>
          <cell r="D11103">
            <v>4781</v>
          </cell>
          <cell r="F11103" t="str">
            <v>Mr. SRI NITAI MUKHARJEE</v>
          </cell>
        </row>
        <row r="11104">
          <cell r="B11104" t="str">
            <v>OP/22-23/005715</v>
          </cell>
          <cell r="D11104">
            <v>3694</v>
          </cell>
          <cell r="F11104" t="str">
            <v>Mrs. ANITA TRIPATHI</v>
          </cell>
        </row>
        <row r="11105">
          <cell r="B11105" t="str">
            <v>OP/22-23/006129</v>
          </cell>
          <cell r="D11105">
            <v>3896</v>
          </cell>
          <cell r="F11105" t="str">
            <v>Mrs. BALIKA KUMARI</v>
          </cell>
        </row>
        <row r="11106">
          <cell r="B11106" t="str">
            <v>OP/23-24/001338</v>
          </cell>
          <cell r="D11106">
            <v>4493</v>
          </cell>
          <cell r="F11106" t="str">
            <v>Mrs. KUMARI RASHMI SINGH</v>
          </cell>
        </row>
        <row r="11107">
          <cell r="B11107" t="str">
            <v>OP/23-24/000621</v>
          </cell>
          <cell r="D11107">
            <v>4203</v>
          </cell>
          <cell r="F11107" t="str">
            <v>Miss. NISHA KUMARI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H38" sqref="H38"/>
    </sheetView>
  </sheetViews>
  <sheetFormatPr defaultRowHeight="15"/>
  <cols>
    <col min="1" max="1" width="7.42578125" bestFit="1" customWidth="1"/>
    <col min="2" max="2" width="11.85546875" customWidth="1"/>
    <col min="3" max="3" width="7.42578125" customWidth="1"/>
    <col min="4" max="4" width="26.42578125" bestFit="1" customWidth="1"/>
    <col min="5" max="5" width="9" bestFit="1" customWidth="1"/>
    <col min="6" max="6" width="26.5703125" bestFit="1" customWidth="1"/>
    <col min="7" max="7" width="31.85546875" bestFit="1" customWidth="1"/>
    <col min="8" max="8" width="27.28515625" bestFit="1" customWidth="1"/>
  </cols>
  <sheetData>
    <row r="1" spans="1:8" ht="21">
      <c r="A1" s="71" t="s">
        <v>0</v>
      </c>
      <c r="B1" s="72"/>
      <c r="C1" s="72"/>
      <c r="D1" s="72"/>
      <c r="E1" s="72"/>
      <c r="F1" s="72"/>
      <c r="G1" s="72"/>
      <c r="H1" s="73"/>
    </row>
    <row r="2" spans="1:8" ht="21">
      <c r="A2" s="74" t="s">
        <v>10</v>
      </c>
      <c r="B2" s="75"/>
      <c r="C2" s="75"/>
      <c r="D2" s="75"/>
      <c r="E2" s="75"/>
      <c r="F2" s="75"/>
      <c r="G2" s="75"/>
      <c r="H2" s="76"/>
    </row>
    <row r="3" spans="1:8" ht="21">
      <c r="A3" s="24" t="s">
        <v>1</v>
      </c>
      <c r="B3" s="6" t="s">
        <v>2</v>
      </c>
      <c r="C3" s="6" t="s">
        <v>3</v>
      </c>
      <c r="D3" s="6" t="s">
        <v>11</v>
      </c>
      <c r="E3" s="6" t="s">
        <v>4</v>
      </c>
      <c r="F3" s="6" t="s">
        <v>12</v>
      </c>
      <c r="G3" s="6" t="s">
        <v>5</v>
      </c>
      <c r="H3" s="25" t="s">
        <v>92</v>
      </c>
    </row>
    <row r="4" spans="1:8">
      <c r="A4" s="65">
        <v>44958</v>
      </c>
      <c r="B4" s="66"/>
      <c r="C4" s="66"/>
      <c r="D4" s="66"/>
      <c r="E4" s="66"/>
      <c r="F4" s="66"/>
      <c r="G4" s="66"/>
      <c r="H4" s="67"/>
    </row>
    <row r="5" spans="1:8">
      <c r="A5" s="26">
        <v>1</v>
      </c>
      <c r="B5" s="2">
        <v>44977</v>
      </c>
      <c r="C5" s="1">
        <v>3443</v>
      </c>
      <c r="D5" s="1" t="str">
        <f>_xlfn.XLOOKUP(C5,[1]Sheet1!$D$11098:$D$11107,[1]Sheet1!$F$11098:$F$11107)</f>
        <v>Mr. SANJAY GAGRAI</v>
      </c>
      <c r="E5" s="1">
        <v>5211</v>
      </c>
      <c r="F5" s="1" t="str">
        <f>_xlfn.XLOOKUP(C5,[1]Sheet1!$D$11098:$D$11107,[1]Sheet1!$B$11098:$B$11107)</f>
        <v>OP/22-23/005211</v>
      </c>
      <c r="G5" s="1" t="s">
        <v>6</v>
      </c>
      <c r="H5" s="12"/>
    </row>
    <row r="6" spans="1:8">
      <c r="A6" s="65">
        <v>44986</v>
      </c>
      <c r="B6" s="66"/>
      <c r="C6" s="66"/>
      <c r="D6" s="66"/>
      <c r="E6" s="66"/>
      <c r="F6" s="66"/>
      <c r="G6" s="66"/>
      <c r="H6" s="67"/>
    </row>
    <row r="7" spans="1:8">
      <c r="A7" s="26">
        <v>2</v>
      </c>
      <c r="B7" s="2">
        <v>44999</v>
      </c>
      <c r="C7" s="1">
        <v>3694</v>
      </c>
      <c r="D7" s="1" t="str">
        <f>_xlfn.XLOOKUP(C7,[1]Sheet1!$D$11098:$D$11107,[1]Sheet1!$F$11098:$F$11107)</f>
        <v>Mrs. ANITA TRIPATHI</v>
      </c>
      <c r="E7" s="1">
        <v>5715</v>
      </c>
      <c r="F7" s="1" t="str">
        <f>_xlfn.XLOOKUP(C7,[1]Sheet1!$D$11098:$D$11107,[1]Sheet1!$B$11098:$B$11107)</f>
        <v>OP/22-23/005715</v>
      </c>
      <c r="G7" s="1" t="s">
        <v>7</v>
      </c>
      <c r="H7" s="12"/>
    </row>
    <row r="8" spans="1:8">
      <c r="A8" s="26">
        <v>3</v>
      </c>
      <c r="B8" s="2">
        <v>45013</v>
      </c>
      <c r="C8" s="1">
        <v>3896</v>
      </c>
      <c r="D8" s="1" t="str">
        <f>_xlfn.XLOOKUP(C8,[1]Sheet1!$D$11098:$D$11107,[1]Sheet1!$F$11098:$F$11107)</f>
        <v>Mrs. BALIKA KUMARI</v>
      </c>
      <c r="E8" s="1">
        <v>6129</v>
      </c>
      <c r="F8" s="1" t="str">
        <f>_xlfn.XLOOKUP(C8,[1]Sheet1!$D$11098:$D$11107,[1]Sheet1!$B$11098:$B$11107)</f>
        <v>OP/22-23/006129</v>
      </c>
      <c r="G8" s="1" t="s">
        <v>7</v>
      </c>
      <c r="H8" s="12"/>
    </row>
    <row r="9" spans="1:8">
      <c r="A9" s="65">
        <v>45017</v>
      </c>
      <c r="B9" s="66"/>
      <c r="C9" s="66"/>
      <c r="D9" s="66"/>
      <c r="E9" s="66"/>
      <c r="F9" s="66"/>
      <c r="G9" s="66"/>
      <c r="H9" s="67"/>
    </row>
    <row r="10" spans="1:8">
      <c r="A10" s="26">
        <v>4</v>
      </c>
      <c r="B10" s="2">
        <v>45036</v>
      </c>
      <c r="C10" s="1">
        <v>3933</v>
      </c>
      <c r="D10" s="1" t="str">
        <f>_xlfn.XLOOKUP(C10,[1]Sheet1!$D$11098:$D$11107,[1]Sheet1!$F$11098:$F$11107)</f>
        <v>Mrs. SHANTI DEVI</v>
      </c>
      <c r="E10" s="1">
        <v>453</v>
      </c>
      <c r="F10" s="1" t="str">
        <f>_xlfn.XLOOKUP(C10,[1]Sheet1!$D$11098:$D$11107,[1]Sheet1!$B$11098:$B$11107)</f>
        <v>OP/23-24/000453</v>
      </c>
      <c r="G10" s="1" t="s">
        <v>8</v>
      </c>
      <c r="H10" s="12"/>
    </row>
    <row r="11" spans="1:8">
      <c r="A11" s="26">
        <v>5</v>
      </c>
      <c r="B11" s="2">
        <v>45043</v>
      </c>
      <c r="C11" s="1">
        <v>4203</v>
      </c>
      <c r="D11" s="1" t="str">
        <f>_xlfn.XLOOKUP(C11,[1]Sheet1!$D$11098:$D$11107,[1]Sheet1!$F$11098:$F$11107)</f>
        <v>Miss. NISHA KUMARI</v>
      </c>
      <c r="E11" s="1">
        <v>621</v>
      </c>
      <c r="F11" s="1" t="str">
        <f>_xlfn.XLOOKUP(C11,[1]Sheet1!$D$11098:$D$11107,[1]Sheet1!$B$11098:$B$11107)</f>
        <v>OP/23-24/000621</v>
      </c>
      <c r="G11" s="1" t="s">
        <v>8</v>
      </c>
      <c r="H11" s="12"/>
    </row>
    <row r="12" spans="1:8">
      <c r="A12" s="65">
        <v>45047</v>
      </c>
      <c r="B12" s="66"/>
      <c r="C12" s="66"/>
      <c r="D12" s="66"/>
      <c r="E12" s="66"/>
      <c r="F12" s="66"/>
      <c r="G12" s="66"/>
      <c r="H12" s="67"/>
    </row>
    <row r="13" spans="1:8">
      <c r="A13" s="26">
        <v>6</v>
      </c>
      <c r="B13" s="2">
        <v>45047</v>
      </c>
      <c r="C13" s="1">
        <v>4125</v>
      </c>
      <c r="D13" s="1" t="e">
        <f>_xlfn.XLOOKUP(C13,[1]Sheet1!$D$11098:$D$11107,[1]Sheet1!$F$11098:$F$11107)</f>
        <v>#N/A</v>
      </c>
      <c r="E13" s="1">
        <v>711</v>
      </c>
      <c r="F13" s="1" t="e">
        <f>_xlfn.XLOOKUP(C13,[1]Sheet1!$D$11098:$D$11107,[1]Sheet1!$B$11098:$B$11107)</f>
        <v>#N/A</v>
      </c>
      <c r="G13" s="1" t="s">
        <v>9</v>
      </c>
      <c r="H13" s="12" t="s">
        <v>99</v>
      </c>
    </row>
    <row r="14" spans="1:8">
      <c r="A14" s="26">
        <v>7</v>
      </c>
      <c r="B14" s="2">
        <v>45056</v>
      </c>
      <c r="C14" s="1">
        <v>4373</v>
      </c>
      <c r="D14" s="1" t="str">
        <f>_xlfn.XLOOKUP(C14,[1]Sheet1!$D$11098:$D$11107,[1]Sheet1!$F$11098:$F$11107)</f>
        <v>Mr. NIRANJAN SINGH</v>
      </c>
      <c r="E14" s="1">
        <v>993</v>
      </c>
      <c r="F14" s="1" t="str">
        <f>_xlfn.XLOOKUP(C14,[1]Sheet1!$D$11098:$D$11107,[1]Sheet1!$B$11098:$B$11107)</f>
        <v>OP/23-24/000993</v>
      </c>
      <c r="G14" s="1" t="s">
        <v>9</v>
      </c>
      <c r="H14" s="12"/>
    </row>
    <row r="15" spans="1:8">
      <c r="A15" s="26">
        <v>8</v>
      </c>
      <c r="B15" s="2">
        <v>45066</v>
      </c>
      <c r="C15" s="1">
        <v>4520</v>
      </c>
      <c r="D15" s="1" t="str">
        <f>_xlfn.XLOOKUP(C15,[1]Sheet1!$D$11098:$D$11107,[1]Sheet1!$F$11098:$F$11107)</f>
        <v>MD KAMAL</v>
      </c>
      <c r="E15" s="1">
        <v>1332</v>
      </c>
      <c r="F15" s="1" t="str">
        <f>_xlfn.XLOOKUP(C15,[1]Sheet1!$D$11098:$D$11107,[1]Sheet1!$B$11098:$B$11107)</f>
        <v>OP/23-24/001332</v>
      </c>
      <c r="G15" s="1" t="s">
        <v>9</v>
      </c>
      <c r="H15" s="12"/>
    </row>
    <row r="16" spans="1:8">
      <c r="A16" s="26">
        <v>9</v>
      </c>
      <c r="B16" s="2">
        <v>45072</v>
      </c>
      <c r="C16" s="1">
        <v>4493</v>
      </c>
      <c r="D16" s="1" t="str">
        <f>_xlfn.XLOOKUP(C16,[1]Sheet1!$D$11098:$D$11107,[1]Sheet1!$F$11098:$F$11107)</f>
        <v>Mrs. KUMARI RASHMI SINGH</v>
      </c>
      <c r="E16" s="1">
        <v>1338</v>
      </c>
      <c r="F16" s="1" t="str">
        <f>_xlfn.XLOOKUP(C16,[1]Sheet1!$D$11098:$D$11107,[1]Sheet1!$B$11098:$B$11107)</f>
        <v>OP/23-24/001338</v>
      </c>
      <c r="G16" s="1" t="s">
        <v>9</v>
      </c>
      <c r="H16" s="12"/>
    </row>
    <row r="17" spans="1:8">
      <c r="A17" s="65">
        <v>45078</v>
      </c>
      <c r="B17" s="66"/>
      <c r="C17" s="66"/>
      <c r="D17" s="66"/>
      <c r="E17" s="66"/>
      <c r="F17" s="66"/>
      <c r="G17" s="66"/>
      <c r="H17" s="67"/>
    </row>
    <row r="18" spans="1:8" ht="15.75" thickBot="1">
      <c r="A18" s="27">
        <v>10</v>
      </c>
      <c r="B18" s="28">
        <v>45099</v>
      </c>
      <c r="C18" s="29">
        <v>4781</v>
      </c>
      <c r="D18" s="29" t="str">
        <f>_xlfn.XLOOKUP(C18,[1]Sheet1!$D$11098:$D$11107,[1]Sheet1!$F$11098:$F$11107)</f>
        <v>Mr. SRI NITAI MUKHARJEE</v>
      </c>
      <c r="E18" s="29">
        <v>1933</v>
      </c>
      <c r="F18" s="29" t="str">
        <f>_xlfn.XLOOKUP(C18,[1]Sheet1!$D$11098:$D$11107,[1]Sheet1!$B$11098:$B$11107)</f>
        <v>OP/23-24/001933</v>
      </c>
      <c r="G18" s="29" t="s">
        <v>9</v>
      </c>
      <c r="H18" s="30"/>
    </row>
    <row r="19" spans="1:8" ht="15.75" thickBot="1">
      <c r="A19" s="68">
        <v>45108</v>
      </c>
      <c r="B19" s="69"/>
      <c r="C19" s="69"/>
      <c r="D19" s="69"/>
      <c r="E19" s="69"/>
      <c r="F19" s="69"/>
      <c r="G19" s="69"/>
      <c r="H19" s="70"/>
    </row>
    <row r="20" spans="1:8" ht="15.75" thickBot="1">
      <c r="A20" s="45">
        <v>11</v>
      </c>
      <c r="B20" s="41">
        <v>45108</v>
      </c>
      <c r="C20" s="42">
        <v>4859</v>
      </c>
      <c r="D20" s="43" t="str">
        <f>_xlfn.XLOOKUP(C20,'From Infora'!D23:D38,'From Infora'!G23:G38)</f>
        <v>MD SERAJ</v>
      </c>
      <c r="E20" s="42" t="s">
        <v>114</v>
      </c>
      <c r="F20" s="43" t="str">
        <f>_xlfn.XLOOKUP(C20,'From Infora'!D23:D38,'From Infora'!B23:B38)</f>
        <v>IP/23-24/000277</v>
      </c>
      <c r="G20" s="42" t="s">
        <v>8</v>
      </c>
      <c r="H20" s="44"/>
    </row>
    <row r="21" spans="1:8" ht="15.75" thickBot="1">
      <c r="A21" s="35">
        <v>12</v>
      </c>
      <c r="B21" s="32">
        <v>45121</v>
      </c>
      <c r="C21" s="33">
        <v>5035</v>
      </c>
      <c r="D21" s="34" t="str">
        <f>_xlfn.XLOOKUP(C21,'From Infora'!D24:D39,'From Infora'!G24:G39)</f>
        <v>Mrs. MAMTA DEVI</v>
      </c>
      <c r="E21" s="33">
        <v>2477</v>
      </c>
      <c r="F21" s="34" t="str">
        <f>_xlfn.XLOOKUP(C21,'From Infora'!D24:D39,'From Infora'!B24:B39)</f>
        <v>OP/23-24/002477</v>
      </c>
      <c r="G21" s="33" t="s">
        <v>9</v>
      </c>
      <c r="H21" s="12"/>
    </row>
    <row r="22" spans="1:8" ht="15.75" thickBot="1">
      <c r="A22" s="35">
        <v>13</v>
      </c>
      <c r="B22" s="38" t="s">
        <v>113</v>
      </c>
      <c r="C22" s="39"/>
      <c r="D22" s="39" t="s">
        <v>181</v>
      </c>
      <c r="E22" s="39" t="s">
        <v>115</v>
      </c>
      <c r="F22" s="39">
        <f>_xlfn.XLOOKUP(C22,'From Infora'!D25:D40,'From Infora'!B25:B40)</f>
        <v>0</v>
      </c>
      <c r="G22" s="39" t="s">
        <v>9</v>
      </c>
      <c r="H22" s="40"/>
    </row>
    <row r="23" spans="1:8" ht="15.75" thickBot="1">
      <c r="A23" s="68">
        <v>45139</v>
      </c>
      <c r="B23" s="69"/>
      <c r="C23" s="69"/>
      <c r="D23" s="69"/>
      <c r="E23" s="69"/>
      <c r="F23" s="69"/>
      <c r="G23" s="69"/>
      <c r="H23" s="70"/>
    </row>
    <row r="24" spans="1:8" ht="15.75" thickBot="1">
      <c r="A24" s="36">
        <v>14</v>
      </c>
      <c r="B24" s="41">
        <v>45146</v>
      </c>
      <c r="C24" s="42">
        <v>950</v>
      </c>
      <c r="D24" s="43" t="str">
        <f>_xlfn.XLOOKUP(C24,'From Infora'!D27:D42,'From Infora'!G27:G42)</f>
        <v>Mrs. PRATHAMA  DEVI</v>
      </c>
      <c r="E24" s="42">
        <v>3110</v>
      </c>
      <c r="F24" s="43" t="str">
        <f>_xlfn.XLOOKUP(C24,'From Infora'!D27:D42,'From Infora'!B27:B42)</f>
        <v>OP/23-24/003110</v>
      </c>
      <c r="G24" s="42" t="s">
        <v>122</v>
      </c>
      <c r="H24" s="44"/>
    </row>
    <row r="25" spans="1:8" ht="15.75" thickBot="1">
      <c r="A25" s="36">
        <v>15</v>
      </c>
      <c r="B25" s="32">
        <v>45149</v>
      </c>
      <c r="C25" s="33">
        <v>5351</v>
      </c>
      <c r="D25" s="34" t="str">
        <f>_xlfn.XLOOKUP(C25,'From Infora'!D28:D43,'From Infora'!G28:G43)</f>
        <v>Mr. MD. SHAKIL</v>
      </c>
      <c r="E25" s="33">
        <v>3176</v>
      </c>
      <c r="F25" s="34" t="str">
        <f>_xlfn.XLOOKUP(C25,'From Infora'!D28:D43,'From Infora'!B28:B43)</f>
        <v>OP/23-24/003176</v>
      </c>
      <c r="G25" s="33" t="s">
        <v>116</v>
      </c>
      <c r="H25" s="12"/>
    </row>
    <row r="26" spans="1:8" ht="15.75" thickBot="1">
      <c r="A26" s="36">
        <v>16</v>
      </c>
      <c r="B26" s="33" t="s">
        <v>117</v>
      </c>
      <c r="C26" s="33">
        <v>5394</v>
      </c>
      <c r="D26" s="34" t="e">
        <f>_xlfn.XLOOKUP(C26,'From Infora'!D29:D44,'From Infora'!G29:G44)</f>
        <v>#N/A</v>
      </c>
      <c r="E26" s="33">
        <v>3246</v>
      </c>
      <c r="F26" s="34" t="e">
        <f>_xlfn.XLOOKUP(C26,'From Infora'!D29:D44,'From Infora'!B29:B44)</f>
        <v>#N/A</v>
      </c>
      <c r="G26" s="33" t="s">
        <v>116</v>
      </c>
      <c r="H26" s="12"/>
    </row>
    <row r="27" spans="1:8" ht="15.75" thickBot="1">
      <c r="A27" s="36">
        <v>17</v>
      </c>
      <c r="B27" s="33" t="s">
        <v>118</v>
      </c>
      <c r="C27" s="33">
        <v>5444</v>
      </c>
      <c r="D27" s="34" t="str">
        <f>_xlfn.XLOOKUP(C27,'From Infora'!D30:D45,'From Infora'!G30:G45)</f>
        <v>Mr. AKSHAY KUMAR</v>
      </c>
      <c r="E27" s="33">
        <v>3321</v>
      </c>
      <c r="F27" s="34" t="str">
        <f>_xlfn.XLOOKUP(C27,'From Infora'!D30:D45,'From Infora'!B30:B45)</f>
        <v>OP/23-24/003321</v>
      </c>
      <c r="G27" s="33" t="s">
        <v>123</v>
      </c>
      <c r="H27" s="12"/>
    </row>
    <row r="28" spans="1:8" ht="15.75" thickBot="1">
      <c r="A28" s="36">
        <v>18</v>
      </c>
      <c r="B28" s="33" t="s">
        <v>119</v>
      </c>
      <c r="C28" s="33">
        <v>4779</v>
      </c>
      <c r="D28" s="34" t="str">
        <f>_xlfn.XLOOKUP(C28,'From Infora'!D31:D46,'From Infora'!G31:G46)</f>
        <v>Mrs. MANGLA GUPTA</v>
      </c>
      <c r="E28" s="33">
        <v>3398</v>
      </c>
      <c r="F28" s="34" t="str">
        <f>_xlfn.XLOOKUP(C28,'From Infora'!D31:D46,'From Infora'!B31:B46)</f>
        <v>OP/23-24/003398</v>
      </c>
      <c r="G28" s="33" t="s">
        <v>123</v>
      </c>
      <c r="H28" s="12" t="s">
        <v>187</v>
      </c>
    </row>
    <row r="29" spans="1:8" ht="15.75" thickBot="1">
      <c r="A29" s="36">
        <v>19</v>
      </c>
      <c r="B29" s="33" t="s">
        <v>120</v>
      </c>
      <c r="C29" s="33">
        <v>5527</v>
      </c>
      <c r="D29" s="34" t="e">
        <f>_xlfn.XLOOKUP(C29,'From Infora'!D32:D47,'From Infora'!G32:G47)</f>
        <v>#N/A</v>
      </c>
      <c r="E29" s="33">
        <v>3519</v>
      </c>
      <c r="F29" s="34" t="e">
        <f>_xlfn.XLOOKUP(C29,'From Infora'!D32:D47,'From Infora'!B32:B47)</f>
        <v>#N/A</v>
      </c>
      <c r="G29" s="33" t="s">
        <v>116</v>
      </c>
      <c r="H29" s="12"/>
    </row>
    <row r="30" spans="1:8" ht="15.75" thickBot="1">
      <c r="A30" s="36">
        <v>20</v>
      </c>
      <c r="B30" s="33" t="s">
        <v>121</v>
      </c>
      <c r="C30" s="33">
        <v>5606</v>
      </c>
      <c r="D30" s="34" t="e">
        <f>_xlfn.XLOOKUP(C30,'From Infora'!D33:D48,'From Infora'!G33:G48)</f>
        <v>#N/A</v>
      </c>
      <c r="E30" s="33">
        <v>3696</v>
      </c>
      <c r="F30" s="34" t="e">
        <f>_xlfn.XLOOKUP(C30,'From Infora'!D33:D48,'From Infora'!B33:B48)</f>
        <v>#N/A</v>
      </c>
      <c r="G30" s="33" t="s">
        <v>116</v>
      </c>
      <c r="H30" s="12"/>
    </row>
    <row r="31" spans="1:8" ht="15.75" thickBot="1">
      <c r="A31" s="36">
        <v>21</v>
      </c>
      <c r="B31" s="33" t="s">
        <v>121</v>
      </c>
      <c r="C31" s="33">
        <v>5605</v>
      </c>
      <c r="D31" s="34" t="str">
        <f>_xlfn.XLOOKUP(C31,'From Infora'!D34:D49,'From Infora'!G34:G49)</f>
        <v>Miss. RAGINI KUMARI</v>
      </c>
      <c r="E31" s="33">
        <v>3695</v>
      </c>
      <c r="F31" s="34" t="str">
        <f>_xlfn.XLOOKUP(C31,'From Infora'!D34:D49,'From Infora'!B34:B49)</f>
        <v>OP/23-24/003695</v>
      </c>
      <c r="G31" s="33" t="s">
        <v>116</v>
      </c>
      <c r="H31" s="12"/>
    </row>
    <row r="32" spans="1:8" ht="15.75" thickBot="1">
      <c r="A32" s="36">
        <v>22</v>
      </c>
      <c r="B32" s="39" t="s">
        <v>121</v>
      </c>
      <c r="C32" s="39">
        <v>5613</v>
      </c>
      <c r="D32" s="39" t="str">
        <f>_xlfn.XLOOKUP(C32,'From Infora'!D35:D50,'From Infora'!G35:G50)</f>
        <v>Mr. SHAHNAWAJ ALAM</v>
      </c>
      <c r="E32" s="39">
        <v>3720</v>
      </c>
      <c r="F32" s="39" t="str">
        <f>_xlfn.XLOOKUP(C32,'From Infora'!D35:D50,'From Infora'!B35:B50)</f>
        <v>OP/23-24/004700</v>
      </c>
      <c r="G32" s="39" t="s">
        <v>116</v>
      </c>
      <c r="H32" s="40"/>
    </row>
    <row r="33" spans="1:8" ht="15.75" thickBot="1">
      <c r="A33" s="68">
        <v>45170</v>
      </c>
      <c r="B33" s="69"/>
      <c r="C33" s="69"/>
      <c r="D33" s="69"/>
      <c r="E33" s="69"/>
      <c r="F33" s="69"/>
      <c r="G33" s="69"/>
      <c r="H33" s="70"/>
    </row>
    <row r="34" spans="1:8" ht="15.75" thickBot="1">
      <c r="A34" s="36">
        <v>23</v>
      </c>
      <c r="B34" s="42" t="s">
        <v>124</v>
      </c>
      <c r="C34" s="42">
        <v>5845</v>
      </c>
      <c r="D34" s="43" t="str">
        <f>_xlfn.XLOOKUP(C34,'From Infora'!D37:D52,'From Infora'!G37:G52)</f>
        <v>Mrs. RAHIL TIGGA</v>
      </c>
      <c r="E34" s="42">
        <v>4208</v>
      </c>
      <c r="F34" s="43" t="str">
        <f>_xlfn.XLOOKUP(C34,'From Infora'!D37:D52,'From Infora'!B37:B52)</f>
        <v>OP/23-24/004208</v>
      </c>
      <c r="G34" s="42" t="s">
        <v>116</v>
      </c>
      <c r="H34" s="12" t="s">
        <v>187</v>
      </c>
    </row>
    <row r="35" spans="1:8" ht="15.75" thickBot="1">
      <c r="A35" s="36">
        <v>24</v>
      </c>
      <c r="B35" s="33" t="s">
        <v>125</v>
      </c>
      <c r="C35" s="33">
        <v>5613</v>
      </c>
      <c r="D35" s="34" t="e">
        <f>_xlfn.XLOOKUP(C35,'From Infora'!D38:D53,'From Infora'!G38:G53)</f>
        <v>#N/A</v>
      </c>
      <c r="E35" s="33">
        <v>4700</v>
      </c>
      <c r="F35" s="34" t="e">
        <f>_xlfn.XLOOKUP(C35,'From Infora'!D38:D53,'From Infora'!B38:B53)</f>
        <v>#N/A</v>
      </c>
      <c r="G35" s="33" t="s">
        <v>123</v>
      </c>
      <c r="H35" s="12" t="s">
        <v>187</v>
      </c>
    </row>
  </sheetData>
  <mergeCells count="10">
    <mergeCell ref="A1:H1"/>
    <mergeCell ref="A2:H2"/>
    <mergeCell ref="A6:H6"/>
    <mergeCell ref="A9:H9"/>
    <mergeCell ref="A12:H12"/>
    <mergeCell ref="A17:H17"/>
    <mergeCell ref="A4:H4"/>
    <mergeCell ref="A19:H19"/>
    <mergeCell ref="A23:H23"/>
    <mergeCell ref="A33:H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8"/>
  <sheetViews>
    <sheetView topLeftCell="A19" workbookViewId="0">
      <selection activeCell="G36" sqref="G36"/>
    </sheetView>
  </sheetViews>
  <sheetFormatPr defaultRowHeight="15"/>
  <cols>
    <col min="1" max="1" width="10.7109375" bestFit="1" customWidth="1"/>
    <col min="2" max="2" width="16.140625" bestFit="1" customWidth="1"/>
    <col min="3" max="3" width="15.85546875" bestFit="1" customWidth="1"/>
    <col min="6" max="6" width="26.42578125" bestFit="1" customWidth="1"/>
    <col min="7" max="7" width="21.85546875" bestFit="1" customWidth="1"/>
  </cols>
  <sheetData>
    <row r="1" spans="1: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</row>
    <row r="2" spans="1:25">
      <c r="A2" t="s">
        <v>55</v>
      </c>
      <c r="B2" t="s">
        <v>56</v>
      </c>
      <c r="C2" t="s">
        <v>57</v>
      </c>
      <c r="D2" s="4">
        <v>3443</v>
      </c>
      <c r="E2" t="s">
        <v>58</v>
      </c>
      <c r="F2" t="s">
        <v>59</v>
      </c>
      <c r="G2" t="s">
        <v>43</v>
      </c>
      <c r="H2" t="s">
        <v>43</v>
      </c>
      <c r="I2" t="s">
        <v>44</v>
      </c>
      <c r="J2" s="4">
        <v>1</v>
      </c>
      <c r="K2" s="4">
        <v>1200</v>
      </c>
      <c r="L2" s="4">
        <v>1200</v>
      </c>
      <c r="M2" s="4">
        <v>0</v>
      </c>
      <c r="N2" s="4">
        <v>0</v>
      </c>
      <c r="O2" s="4">
        <v>0</v>
      </c>
      <c r="P2" s="4">
        <v>0</v>
      </c>
      <c r="Q2" s="4">
        <v>1200</v>
      </c>
      <c r="R2" t="s">
        <v>45</v>
      </c>
      <c r="S2" t="s">
        <v>60</v>
      </c>
      <c r="T2" t="s">
        <v>45</v>
      </c>
      <c r="U2" t="s">
        <v>47</v>
      </c>
      <c r="V2" t="s">
        <v>48</v>
      </c>
      <c r="W2" t="s">
        <v>49</v>
      </c>
      <c r="Y2" t="s">
        <v>50</v>
      </c>
    </row>
    <row r="3" spans="1:25">
      <c r="D3" s="4"/>
      <c r="J3" s="4"/>
      <c r="K3" s="4"/>
      <c r="L3" s="4"/>
      <c r="M3" s="4"/>
      <c r="N3" s="4"/>
      <c r="O3" s="4"/>
      <c r="P3" s="4"/>
      <c r="Q3" s="4"/>
    </row>
    <row r="4" spans="1:25">
      <c r="D4" s="4"/>
      <c r="J4" s="4"/>
      <c r="K4" s="4"/>
      <c r="L4" s="4"/>
      <c r="M4" s="4"/>
      <c r="N4" s="4"/>
      <c r="O4" s="4"/>
      <c r="P4" s="4"/>
      <c r="Q4" s="4"/>
    </row>
    <row r="5" spans="1:25">
      <c r="A5" t="s">
        <v>76</v>
      </c>
      <c r="B5" t="s">
        <v>77</v>
      </c>
      <c r="C5" t="s">
        <v>78</v>
      </c>
      <c r="D5" s="4">
        <v>3694</v>
      </c>
      <c r="E5" t="s">
        <v>58</v>
      </c>
      <c r="F5" t="s">
        <v>79</v>
      </c>
      <c r="G5" t="s">
        <v>43</v>
      </c>
      <c r="H5" t="s">
        <v>43</v>
      </c>
      <c r="I5" t="s">
        <v>44</v>
      </c>
      <c r="J5" s="4">
        <v>1</v>
      </c>
      <c r="K5" s="4">
        <v>1200</v>
      </c>
      <c r="L5" s="4">
        <v>1200</v>
      </c>
      <c r="M5" s="4">
        <v>0</v>
      </c>
      <c r="N5" s="4">
        <v>0</v>
      </c>
      <c r="O5" s="4">
        <v>0</v>
      </c>
      <c r="P5" s="4">
        <v>0</v>
      </c>
      <c r="Q5" s="4">
        <v>1200</v>
      </c>
      <c r="R5" t="s">
        <v>45</v>
      </c>
      <c r="T5" t="s">
        <v>45</v>
      </c>
      <c r="U5" t="s">
        <v>47</v>
      </c>
      <c r="V5" t="s">
        <v>48</v>
      </c>
      <c r="W5" t="s">
        <v>49</v>
      </c>
      <c r="Y5" t="s">
        <v>50</v>
      </c>
    </row>
    <row r="6" spans="1:25">
      <c r="A6" t="s">
        <v>80</v>
      </c>
      <c r="B6" t="s">
        <v>81</v>
      </c>
      <c r="C6" t="s">
        <v>82</v>
      </c>
      <c r="D6" s="4">
        <v>3896</v>
      </c>
      <c r="E6" t="s">
        <v>41</v>
      </c>
      <c r="F6" t="s">
        <v>83</v>
      </c>
      <c r="G6" t="s">
        <v>43</v>
      </c>
      <c r="H6" t="s">
        <v>43</v>
      </c>
      <c r="I6" t="s">
        <v>44</v>
      </c>
      <c r="J6" s="4">
        <v>1</v>
      </c>
      <c r="K6" s="4">
        <v>1200</v>
      </c>
      <c r="L6" s="4">
        <v>1200</v>
      </c>
      <c r="M6" s="4">
        <v>0</v>
      </c>
      <c r="N6" s="4">
        <v>0</v>
      </c>
      <c r="O6" s="4">
        <v>0</v>
      </c>
      <c r="P6" s="4">
        <v>1200</v>
      </c>
      <c r="Q6" s="4">
        <v>0</v>
      </c>
      <c r="R6" t="s">
        <v>45</v>
      </c>
      <c r="T6" t="s">
        <v>45</v>
      </c>
      <c r="U6" t="s">
        <v>47</v>
      </c>
      <c r="V6" t="s">
        <v>48</v>
      </c>
      <c r="W6" t="s">
        <v>49</v>
      </c>
      <c r="Y6" t="s">
        <v>50</v>
      </c>
    </row>
    <row r="7" spans="1:25">
      <c r="D7" s="4"/>
      <c r="J7" s="4"/>
      <c r="K7" s="4"/>
      <c r="L7" s="4"/>
      <c r="M7" s="4"/>
      <c r="N7" s="4"/>
      <c r="O7" s="4"/>
      <c r="P7" s="4"/>
      <c r="Q7" s="4"/>
    </row>
    <row r="8" spans="1:25">
      <c r="D8" s="4"/>
      <c r="J8" s="4"/>
      <c r="K8" s="4"/>
      <c r="L8" s="4"/>
      <c r="M8" s="4"/>
      <c r="N8" s="4"/>
      <c r="O8" s="4"/>
      <c r="P8" s="4"/>
      <c r="Q8" s="4"/>
    </row>
    <row r="9" spans="1:25">
      <c r="D9" s="4"/>
      <c r="J9" s="4"/>
      <c r="K9" s="4"/>
      <c r="L9" s="4"/>
      <c r="M9" s="4"/>
      <c r="N9" s="4"/>
      <c r="O9" s="4"/>
      <c r="P9" s="4"/>
      <c r="Q9" s="4"/>
    </row>
    <row r="10" spans="1:25">
      <c r="A10" t="s">
        <v>51</v>
      </c>
      <c r="B10" t="s">
        <v>52</v>
      </c>
      <c r="C10" t="s">
        <v>53</v>
      </c>
      <c r="D10" s="4">
        <v>3933</v>
      </c>
      <c r="E10" t="s">
        <v>41</v>
      </c>
      <c r="F10" t="s">
        <v>54</v>
      </c>
      <c r="G10" t="s">
        <v>43</v>
      </c>
      <c r="H10" t="s">
        <v>43</v>
      </c>
      <c r="I10" t="s">
        <v>44</v>
      </c>
      <c r="J10" s="4">
        <v>1</v>
      </c>
      <c r="K10" s="4">
        <v>1200</v>
      </c>
      <c r="L10" s="4">
        <v>1200</v>
      </c>
      <c r="M10" s="4">
        <v>0</v>
      </c>
      <c r="N10" s="4">
        <v>0</v>
      </c>
      <c r="O10" s="4">
        <v>0</v>
      </c>
      <c r="P10" s="4">
        <v>0</v>
      </c>
      <c r="Q10" s="4">
        <v>1200</v>
      </c>
      <c r="R10" t="s">
        <v>45</v>
      </c>
      <c r="S10" t="s">
        <v>46</v>
      </c>
      <c r="T10" t="s">
        <v>45</v>
      </c>
      <c r="U10" t="s">
        <v>47</v>
      </c>
      <c r="V10" t="s">
        <v>48</v>
      </c>
      <c r="W10" t="s">
        <v>49</v>
      </c>
      <c r="Y10" t="s">
        <v>50</v>
      </c>
    </row>
    <row r="11" spans="1:25">
      <c r="A11" t="s">
        <v>87</v>
      </c>
      <c r="B11" t="s">
        <v>88</v>
      </c>
      <c r="C11" t="s">
        <v>89</v>
      </c>
      <c r="D11" s="4">
        <v>4203</v>
      </c>
      <c r="E11" t="s">
        <v>58</v>
      </c>
      <c r="F11" t="s">
        <v>90</v>
      </c>
      <c r="G11" t="s">
        <v>43</v>
      </c>
      <c r="H11" t="s">
        <v>43</v>
      </c>
      <c r="I11" t="s">
        <v>44</v>
      </c>
      <c r="J11" s="4">
        <v>1</v>
      </c>
      <c r="K11" s="4">
        <v>1200</v>
      </c>
      <c r="L11" s="4">
        <v>1200</v>
      </c>
      <c r="M11" s="4">
        <v>0</v>
      </c>
      <c r="N11" s="4">
        <v>0</v>
      </c>
      <c r="O11" s="4">
        <v>0</v>
      </c>
      <c r="P11" s="4">
        <v>0</v>
      </c>
      <c r="Q11" s="4">
        <v>1200</v>
      </c>
      <c r="R11" t="s">
        <v>45</v>
      </c>
      <c r="S11" t="s">
        <v>91</v>
      </c>
      <c r="T11" t="s">
        <v>45</v>
      </c>
      <c r="U11" t="s">
        <v>47</v>
      </c>
      <c r="V11" t="s">
        <v>48</v>
      </c>
      <c r="W11" t="s">
        <v>49</v>
      </c>
      <c r="Y11" t="s">
        <v>50</v>
      </c>
    </row>
    <row r="12" spans="1:25">
      <c r="D12" s="4"/>
      <c r="J12" s="4"/>
      <c r="K12" s="4"/>
      <c r="L12" s="4"/>
      <c r="M12" s="4"/>
      <c r="N12" s="4"/>
      <c r="O12" s="4"/>
      <c r="P12" s="4"/>
      <c r="Q12" s="4"/>
    </row>
    <row r="13" spans="1:25">
      <c r="D13" s="4"/>
      <c r="J13" s="4"/>
      <c r="K13" s="4"/>
      <c r="L13" s="4"/>
      <c r="M13" s="4"/>
      <c r="N13" s="4"/>
      <c r="O13" s="4"/>
      <c r="P13" s="4"/>
      <c r="Q13" s="4"/>
    </row>
    <row r="14" spans="1:25">
      <c r="D14" s="4"/>
      <c r="J14" s="4"/>
      <c r="K14" s="4"/>
      <c r="L14" s="4"/>
      <c r="M14" s="4"/>
      <c r="N14" s="4"/>
      <c r="O14" s="4"/>
      <c r="P14" s="4"/>
      <c r="Q14" s="4"/>
    </row>
    <row r="15" spans="1:25">
      <c r="A15" t="s">
        <v>38</v>
      </c>
      <c r="B15" t="s">
        <v>39</v>
      </c>
      <c r="C15" t="s">
        <v>40</v>
      </c>
      <c r="D15" s="4">
        <v>4215</v>
      </c>
      <c r="E15" t="s">
        <v>41</v>
      </c>
      <c r="F15" t="s">
        <v>42</v>
      </c>
      <c r="G15" t="s">
        <v>43</v>
      </c>
      <c r="H15" t="s">
        <v>43</v>
      </c>
      <c r="I15" t="s">
        <v>44</v>
      </c>
      <c r="J15" s="4">
        <v>1</v>
      </c>
      <c r="K15" s="4">
        <v>1200</v>
      </c>
      <c r="L15" s="4">
        <v>1200</v>
      </c>
      <c r="M15" s="4">
        <v>0</v>
      </c>
      <c r="N15" s="4">
        <v>0</v>
      </c>
      <c r="O15" s="4">
        <v>0</v>
      </c>
      <c r="P15" s="4">
        <v>0</v>
      </c>
      <c r="Q15" s="4">
        <v>1200</v>
      </c>
      <c r="R15" t="s">
        <v>45</v>
      </c>
      <c r="S15" t="s">
        <v>46</v>
      </c>
      <c r="T15" t="s">
        <v>45</v>
      </c>
      <c r="U15" t="s">
        <v>47</v>
      </c>
      <c r="V15" t="s">
        <v>48</v>
      </c>
      <c r="W15" t="s">
        <v>49</v>
      </c>
      <c r="Y15" t="s">
        <v>50</v>
      </c>
    </row>
    <row r="16" spans="1:25">
      <c r="A16" t="s">
        <v>65</v>
      </c>
      <c r="B16" t="s">
        <v>66</v>
      </c>
      <c r="C16" t="s">
        <v>67</v>
      </c>
      <c r="D16" s="4">
        <v>4373</v>
      </c>
      <c r="E16" t="s">
        <v>58</v>
      </c>
      <c r="F16" t="s">
        <v>68</v>
      </c>
      <c r="G16" t="s">
        <v>43</v>
      </c>
      <c r="H16" t="s">
        <v>43</v>
      </c>
      <c r="I16" t="s">
        <v>44</v>
      </c>
      <c r="J16" s="4">
        <v>1</v>
      </c>
      <c r="K16" s="4">
        <v>1200</v>
      </c>
      <c r="L16" s="4">
        <v>1200</v>
      </c>
      <c r="M16" s="4">
        <v>0</v>
      </c>
      <c r="N16" s="4">
        <v>0</v>
      </c>
      <c r="O16" s="4">
        <v>0</v>
      </c>
      <c r="P16" s="4">
        <v>0</v>
      </c>
      <c r="Q16" s="4">
        <v>1200</v>
      </c>
      <c r="R16" t="s">
        <v>69</v>
      </c>
      <c r="S16" t="s">
        <v>70</v>
      </c>
      <c r="T16" t="s">
        <v>69</v>
      </c>
      <c r="U16" t="s">
        <v>47</v>
      </c>
      <c r="V16" t="s">
        <v>70</v>
      </c>
      <c r="W16" t="s">
        <v>49</v>
      </c>
      <c r="Y16" t="s">
        <v>50</v>
      </c>
    </row>
    <row r="17" spans="1:28">
      <c r="A17" t="s">
        <v>61</v>
      </c>
      <c r="B17" t="s">
        <v>62</v>
      </c>
      <c r="C17" t="s">
        <v>63</v>
      </c>
      <c r="D17" s="4">
        <v>4520</v>
      </c>
      <c r="E17" t="s">
        <v>58</v>
      </c>
      <c r="F17" t="s">
        <v>64</v>
      </c>
      <c r="G17" t="s">
        <v>43</v>
      </c>
      <c r="H17" t="s">
        <v>43</v>
      </c>
      <c r="I17" t="s">
        <v>44</v>
      </c>
      <c r="J17" s="4">
        <v>1</v>
      </c>
      <c r="K17" s="4">
        <v>1200</v>
      </c>
      <c r="L17" s="4">
        <v>1200</v>
      </c>
      <c r="M17" s="4">
        <v>0</v>
      </c>
      <c r="N17" s="4">
        <v>0</v>
      </c>
      <c r="O17" s="4">
        <v>0</v>
      </c>
      <c r="P17" s="4">
        <v>0</v>
      </c>
      <c r="Q17" s="4">
        <v>1200</v>
      </c>
      <c r="R17" t="s">
        <v>45</v>
      </c>
      <c r="S17" t="s">
        <v>60</v>
      </c>
      <c r="T17" t="s">
        <v>45</v>
      </c>
      <c r="U17" t="s">
        <v>47</v>
      </c>
      <c r="V17" t="s">
        <v>48</v>
      </c>
      <c r="W17" t="s">
        <v>49</v>
      </c>
      <c r="Y17" t="s">
        <v>50</v>
      </c>
    </row>
    <row r="18" spans="1:28">
      <c r="A18" t="s">
        <v>61</v>
      </c>
      <c r="B18" t="s">
        <v>84</v>
      </c>
      <c r="C18" t="s">
        <v>85</v>
      </c>
      <c r="D18" s="4">
        <v>4493</v>
      </c>
      <c r="E18" t="s">
        <v>41</v>
      </c>
      <c r="F18" t="s">
        <v>86</v>
      </c>
      <c r="G18" t="s">
        <v>43</v>
      </c>
      <c r="H18" t="s">
        <v>43</v>
      </c>
      <c r="I18" t="s">
        <v>44</v>
      </c>
      <c r="J18" s="4">
        <v>1</v>
      </c>
      <c r="K18" s="4">
        <v>1200</v>
      </c>
      <c r="L18" s="4">
        <v>1200</v>
      </c>
      <c r="M18" s="4">
        <v>0</v>
      </c>
      <c r="N18" s="4">
        <v>0</v>
      </c>
      <c r="O18" s="4">
        <v>0</v>
      </c>
      <c r="P18" s="4">
        <v>0</v>
      </c>
      <c r="Q18" s="4">
        <v>1200</v>
      </c>
      <c r="R18" t="s">
        <v>45</v>
      </c>
      <c r="T18" t="s">
        <v>45</v>
      </c>
      <c r="U18" t="s">
        <v>47</v>
      </c>
      <c r="V18" t="s">
        <v>48</v>
      </c>
      <c r="W18" t="s">
        <v>49</v>
      </c>
      <c r="Y18" t="s">
        <v>50</v>
      </c>
    </row>
    <row r="19" spans="1:28">
      <c r="D19" s="4"/>
      <c r="J19" s="4"/>
      <c r="K19" s="4"/>
      <c r="L19" s="4"/>
      <c r="M19" s="4"/>
      <c r="N19" s="4"/>
      <c r="O19" s="4"/>
      <c r="P19" s="4"/>
      <c r="Q19" s="4"/>
    </row>
    <row r="20" spans="1:28">
      <c r="D20" s="4"/>
      <c r="J20" s="4"/>
      <c r="K20" s="4"/>
      <c r="L20" s="4"/>
      <c r="M20" s="4"/>
      <c r="N20" s="4"/>
      <c r="O20" s="4"/>
      <c r="P20" s="4"/>
      <c r="Q20" s="4"/>
    </row>
    <row r="21" spans="1:28">
      <c r="A21" t="s">
        <v>71</v>
      </c>
      <c r="B21" t="s">
        <v>72</v>
      </c>
      <c r="C21" t="s">
        <v>73</v>
      </c>
      <c r="D21" s="4">
        <v>4781</v>
      </c>
      <c r="E21" t="s">
        <v>58</v>
      </c>
      <c r="F21" t="s">
        <v>74</v>
      </c>
      <c r="G21" t="s">
        <v>43</v>
      </c>
      <c r="H21" t="s">
        <v>43</v>
      </c>
      <c r="I21" t="s">
        <v>44</v>
      </c>
      <c r="J21" s="4">
        <v>1</v>
      </c>
      <c r="K21" s="4">
        <v>1200</v>
      </c>
      <c r="L21" s="4">
        <v>1200</v>
      </c>
      <c r="M21" s="4">
        <v>0</v>
      </c>
      <c r="N21" s="4">
        <v>0</v>
      </c>
      <c r="O21" s="4">
        <v>0</v>
      </c>
      <c r="P21" s="4">
        <v>0</v>
      </c>
      <c r="Q21" s="4">
        <v>1200</v>
      </c>
      <c r="R21" t="s">
        <v>45</v>
      </c>
      <c r="S21" t="s">
        <v>75</v>
      </c>
      <c r="T21" t="s">
        <v>45</v>
      </c>
      <c r="U21" t="s">
        <v>47</v>
      </c>
      <c r="V21" t="s">
        <v>48</v>
      </c>
      <c r="W21" t="s">
        <v>49</v>
      </c>
      <c r="Y21" t="s">
        <v>50</v>
      </c>
    </row>
    <row r="23" spans="1:28">
      <c r="A23" s="37">
        <v>45110</v>
      </c>
      <c r="B23" t="s">
        <v>126</v>
      </c>
      <c r="C23" t="s">
        <v>127</v>
      </c>
      <c r="D23" s="4">
        <v>4859</v>
      </c>
      <c r="E23" s="4" t="s">
        <v>128</v>
      </c>
      <c r="F23" t="s">
        <v>129</v>
      </c>
      <c r="G23" t="s">
        <v>130</v>
      </c>
      <c r="H23" t="s">
        <v>43</v>
      </c>
      <c r="I23" t="s">
        <v>43</v>
      </c>
      <c r="J23" t="s">
        <v>44</v>
      </c>
      <c r="K23" s="4">
        <v>1</v>
      </c>
      <c r="L23" s="4">
        <v>1200</v>
      </c>
      <c r="M23" s="4">
        <v>1200</v>
      </c>
      <c r="N23" s="4">
        <v>0</v>
      </c>
      <c r="O23" s="4">
        <v>0</v>
      </c>
      <c r="P23" s="4">
        <v>0</v>
      </c>
      <c r="Q23" s="4">
        <v>0</v>
      </c>
      <c r="R23" s="4">
        <v>1200</v>
      </c>
      <c r="S23" t="s">
        <v>45</v>
      </c>
      <c r="T23" t="s">
        <v>131</v>
      </c>
      <c r="U23" t="s">
        <v>45</v>
      </c>
      <c r="V23" t="s">
        <v>47</v>
      </c>
      <c r="W23" t="s">
        <v>48</v>
      </c>
      <c r="X23" t="s">
        <v>132</v>
      </c>
      <c r="Z23" t="s">
        <v>50</v>
      </c>
      <c r="AB23" t="s">
        <v>50</v>
      </c>
    </row>
    <row r="24" spans="1:28">
      <c r="A24" s="37">
        <v>45121</v>
      </c>
      <c r="B24" t="s">
        <v>133</v>
      </c>
      <c r="C24" t="s">
        <v>134</v>
      </c>
      <c r="D24" s="4">
        <v>5035</v>
      </c>
      <c r="E24" s="4" t="s">
        <v>135</v>
      </c>
      <c r="F24" t="s">
        <v>58</v>
      </c>
      <c r="G24" t="s">
        <v>136</v>
      </c>
      <c r="H24" t="s">
        <v>43</v>
      </c>
      <c r="I24" t="s">
        <v>43</v>
      </c>
      <c r="J24" t="s">
        <v>44</v>
      </c>
      <c r="K24" s="4">
        <v>1</v>
      </c>
      <c r="L24" s="4">
        <v>1200</v>
      </c>
      <c r="M24" s="4">
        <v>1200</v>
      </c>
      <c r="N24" s="4">
        <v>0</v>
      </c>
      <c r="O24" s="4">
        <v>0</v>
      </c>
      <c r="P24" s="4">
        <v>0</v>
      </c>
      <c r="Q24" s="4">
        <v>0</v>
      </c>
      <c r="R24" s="4">
        <v>1200</v>
      </c>
      <c r="S24" t="s">
        <v>45</v>
      </c>
      <c r="T24" t="s">
        <v>60</v>
      </c>
      <c r="U24" t="s">
        <v>45</v>
      </c>
      <c r="V24" t="s">
        <v>47</v>
      </c>
      <c r="W24" t="s">
        <v>48</v>
      </c>
      <c r="X24" t="s">
        <v>49</v>
      </c>
      <c r="Z24" t="s">
        <v>50</v>
      </c>
      <c r="AB24" t="s">
        <v>50</v>
      </c>
    </row>
    <row r="26" spans="1:28">
      <c r="A26" s="37">
        <v>45168</v>
      </c>
      <c r="B26" t="s">
        <v>137</v>
      </c>
      <c r="C26" t="s">
        <v>138</v>
      </c>
      <c r="D26" s="4">
        <v>5613</v>
      </c>
      <c r="E26" s="4" t="s">
        <v>135</v>
      </c>
      <c r="F26" t="s">
        <v>41</v>
      </c>
      <c r="G26" t="s">
        <v>139</v>
      </c>
      <c r="H26" t="s">
        <v>43</v>
      </c>
      <c r="I26" t="s">
        <v>43</v>
      </c>
      <c r="J26" t="s">
        <v>44</v>
      </c>
      <c r="K26" s="4">
        <v>1</v>
      </c>
      <c r="L26" s="4">
        <v>1200</v>
      </c>
      <c r="M26" s="4">
        <v>1200</v>
      </c>
      <c r="N26" s="4">
        <v>0</v>
      </c>
      <c r="O26" s="4">
        <v>0</v>
      </c>
      <c r="P26" s="4">
        <v>0</v>
      </c>
      <c r="Q26" s="4">
        <v>0</v>
      </c>
      <c r="R26" s="4">
        <v>1200</v>
      </c>
      <c r="S26" t="s">
        <v>140</v>
      </c>
      <c r="T26" t="s">
        <v>141</v>
      </c>
      <c r="U26" t="s">
        <v>140</v>
      </c>
      <c r="V26" t="s">
        <v>47</v>
      </c>
      <c r="W26" t="s">
        <v>48</v>
      </c>
      <c r="X26" t="s">
        <v>49</v>
      </c>
      <c r="Z26" t="s">
        <v>50</v>
      </c>
    </row>
    <row r="27" spans="1:28">
      <c r="A27" s="37">
        <v>45150</v>
      </c>
      <c r="B27" t="s">
        <v>142</v>
      </c>
      <c r="C27" t="s">
        <v>143</v>
      </c>
      <c r="D27" s="4">
        <v>5394</v>
      </c>
      <c r="E27" s="4" t="s">
        <v>135</v>
      </c>
      <c r="F27" t="s">
        <v>58</v>
      </c>
      <c r="G27" t="s">
        <v>144</v>
      </c>
      <c r="H27" t="s">
        <v>43</v>
      </c>
      <c r="I27" t="s">
        <v>43</v>
      </c>
      <c r="J27" t="s">
        <v>44</v>
      </c>
      <c r="K27" s="4">
        <v>1</v>
      </c>
      <c r="L27" s="4">
        <v>1200</v>
      </c>
      <c r="M27" s="4">
        <v>1200</v>
      </c>
      <c r="N27" s="4">
        <v>0</v>
      </c>
      <c r="O27" s="4">
        <v>0</v>
      </c>
      <c r="P27" s="4">
        <v>0</v>
      </c>
      <c r="Q27" s="4">
        <v>0</v>
      </c>
      <c r="R27" s="4">
        <v>1200</v>
      </c>
      <c r="S27" t="s">
        <v>45</v>
      </c>
      <c r="T27" t="s">
        <v>145</v>
      </c>
      <c r="U27" t="s">
        <v>45</v>
      </c>
      <c r="V27" t="s">
        <v>47</v>
      </c>
      <c r="W27" t="s">
        <v>48</v>
      </c>
      <c r="X27" t="s">
        <v>49</v>
      </c>
      <c r="Z27" t="s">
        <v>50</v>
      </c>
    </row>
    <row r="28" spans="1:28">
      <c r="A28" s="37">
        <v>45160</v>
      </c>
      <c r="B28" t="s">
        <v>146</v>
      </c>
      <c r="C28" t="s">
        <v>147</v>
      </c>
      <c r="D28" s="4">
        <v>5527</v>
      </c>
      <c r="E28" s="4" t="s">
        <v>135</v>
      </c>
      <c r="F28" t="s">
        <v>58</v>
      </c>
      <c r="G28" t="s">
        <v>148</v>
      </c>
      <c r="H28" t="s">
        <v>43</v>
      </c>
      <c r="I28" t="s">
        <v>43</v>
      </c>
      <c r="J28" t="s">
        <v>44</v>
      </c>
      <c r="K28" s="4">
        <v>1</v>
      </c>
      <c r="L28" s="4">
        <v>1200</v>
      </c>
      <c r="M28" s="4">
        <v>1200</v>
      </c>
      <c r="N28" s="4">
        <v>0</v>
      </c>
      <c r="O28" s="4">
        <v>0</v>
      </c>
      <c r="P28" s="4">
        <v>0</v>
      </c>
      <c r="Q28" s="4">
        <v>0</v>
      </c>
      <c r="R28" s="4">
        <v>1200</v>
      </c>
      <c r="S28" t="s">
        <v>45</v>
      </c>
      <c r="T28" t="s">
        <v>60</v>
      </c>
      <c r="U28" t="s">
        <v>45</v>
      </c>
      <c r="V28" t="s">
        <v>47</v>
      </c>
      <c r="W28" t="s">
        <v>48</v>
      </c>
      <c r="X28" t="s">
        <v>49</v>
      </c>
      <c r="Z28" t="s">
        <v>50</v>
      </c>
    </row>
    <row r="29" spans="1:28">
      <c r="A29" s="37">
        <v>45149</v>
      </c>
      <c r="B29" t="s">
        <v>149</v>
      </c>
      <c r="C29" t="s">
        <v>150</v>
      </c>
      <c r="D29" s="4">
        <v>5351</v>
      </c>
      <c r="E29" s="4" t="s">
        <v>135</v>
      </c>
      <c r="F29" t="s">
        <v>41</v>
      </c>
      <c r="G29" t="s">
        <v>151</v>
      </c>
      <c r="H29" t="s">
        <v>43</v>
      </c>
      <c r="I29" t="s">
        <v>43</v>
      </c>
      <c r="J29" t="s">
        <v>44</v>
      </c>
      <c r="K29" s="4">
        <v>1</v>
      </c>
      <c r="L29" s="4">
        <v>1200</v>
      </c>
      <c r="M29" s="4">
        <v>1200</v>
      </c>
      <c r="N29" s="4">
        <v>0</v>
      </c>
      <c r="O29" s="4">
        <v>0</v>
      </c>
      <c r="P29" s="4">
        <v>0</v>
      </c>
      <c r="Q29" s="4">
        <v>0</v>
      </c>
      <c r="R29" s="4">
        <v>1200</v>
      </c>
      <c r="S29" t="s">
        <v>45</v>
      </c>
      <c r="T29" t="s">
        <v>46</v>
      </c>
      <c r="U29" t="s">
        <v>45</v>
      </c>
      <c r="V29" t="s">
        <v>47</v>
      </c>
      <c r="W29" t="s">
        <v>48</v>
      </c>
      <c r="X29" t="s">
        <v>49</v>
      </c>
      <c r="Z29" t="s">
        <v>50</v>
      </c>
    </row>
    <row r="30" spans="1:28">
      <c r="A30" s="37">
        <v>45168</v>
      </c>
      <c r="B30" t="s">
        <v>152</v>
      </c>
      <c r="C30" t="s">
        <v>153</v>
      </c>
      <c r="D30" s="4">
        <v>5606</v>
      </c>
      <c r="E30" s="4" t="s">
        <v>135</v>
      </c>
      <c r="F30" t="s">
        <v>58</v>
      </c>
      <c r="G30" t="s">
        <v>154</v>
      </c>
      <c r="H30" t="s">
        <v>43</v>
      </c>
      <c r="I30" t="s">
        <v>43</v>
      </c>
      <c r="J30" t="s">
        <v>44</v>
      </c>
      <c r="K30" s="4">
        <v>1</v>
      </c>
      <c r="L30" s="4">
        <v>1200</v>
      </c>
      <c r="M30" s="4">
        <v>1200</v>
      </c>
      <c r="N30" s="4">
        <v>0</v>
      </c>
      <c r="O30" s="4">
        <v>0</v>
      </c>
      <c r="P30" s="4">
        <v>0</v>
      </c>
      <c r="Q30" s="4">
        <v>0</v>
      </c>
      <c r="R30" s="4">
        <v>1200</v>
      </c>
      <c r="S30" t="s">
        <v>45</v>
      </c>
      <c r="T30" t="s">
        <v>60</v>
      </c>
      <c r="U30" t="s">
        <v>45</v>
      </c>
      <c r="V30" t="s">
        <v>47</v>
      </c>
      <c r="W30" t="s">
        <v>48</v>
      </c>
      <c r="X30" t="s">
        <v>49</v>
      </c>
      <c r="Z30" t="s">
        <v>50</v>
      </c>
    </row>
    <row r="31" spans="1:28">
      <c r="A31" s="37">
        <v>45157</v>
      </c>
      <c r="B31" t="s">
        <v>155</v>
      </c>
      <c r="C31" t="s">
        <v>156</v>
      </c>
      <c r="D31" s="4">
        <v>4779</v>
      </c>
      <c r="E31" s="4" t="s">
        <v>135</v>
      </c>
      <c r="F31" t="s">
        <v>157</v>
      </c>
      <c r="G31" t="s">
        <v>158</v>
      </c>
      <c r="H31" t="s">
        <v>43</v>
      </c>
      <c r="I31" t="s">
        <v>43</v>
      </c>
      <c r="J31" t="s">
        <v>44</v>
      </c>
      <c r="K31" s="4">
        <v>1</v>
      </c>
      <c r="L31" s="4">
        <v>1200</v>
      </c>
      <c r="M31" s="4">
        <v>1200</v>
      </c>
      <c r="N31" s="4">
        <v>0</v>
      </c>
      <c r="O31" s="4">
        <v>0</v>
      </c>
      <c r="P31" s="4">
        <v>0</v>
      </c>
      <c r="Q31" s="4">
        <v>0</v>
      </c>
      <c r="R31" s="4">
        <v>1200</v>
      </c>
      <c r="S31" t="s">
        <v>45</v>
      </c>
      <c r="T31" t="s">
        <v>159</v>
      </c>
      <c r="U31" t="s">
        <v>45</v>
      </c>
      <c r="V31" t="s">
        <v>47</v>
      </c>
      <c r="W31" t="s">
        <v>48</v>
      </c>
      <c r="X31" t="s">
        <v>49</v>
      </c>
      <c r="Z31" t="s">
        <v>50</v>
      </c>
    </row>
    <row r="32" spans="1:28">
      <c r="A32" s="37">
        <v>45154</v>
      </c>
      <c r="B32" t="s">
        <v>160</v>
      </c>
      <c r="C32" t="s">
        <v>161</v>
      </c>
      <c r="D32" s="4">
        <v>5444</v>
      </c>
      <c r="E32" s="4" t="s">
        <v>135</v>
      </c>
      <c r="F32" t="s">
        <v>58</v>
      </c>
      <c r="G32" t="s">
        <v>162</v>
      </c>
      <c r="H32" t="s">
        <v>43</v>
      </c>
      <c r="I32" t="s">
        <v>43</v>
      </c>
      <c r="J32" t="s">
        <v>44</v>
      </c>
      <c r="K32" s="4">
        <v>1</v>
      </c>
      <c r="L32" s="4">
        <v>1200</v>
      </c>
      <c r="M32" s="4">
        <v>1200</v>
      </c>
      <c r="N32" s="4">
        <v>0</v>
      </c>
      <c r="O32" s="4">
        <v>0</v>
      </c>
      <c r="P32" s="4">
        <v>0</v>
      </c>
      <c r="Q32" s="4">
        <v>120</v>
      </c>
      <c r="R32" s="4">
        <v>1080</v>
      </c>
      <c r="S32" t="s">
        <v>45</v>
      </c>
      <c r="T32" t="s">
        <v>163</v>
      </c>
      <c r="U32" t="s">
        <v>45</v>
      </c>
      <c r="V32" t="s">
        <v>47</v>
      </c>
      <c r="W32" t="s">
        <v>48</v>
      </c>
      <c r="X32" t="s">
        <v>49</v>
      </c>
      <c r="Z32" t="s">
        <v>50</v>
      </c>
    </row>
    <row r="33" spans="1:26">
      <c r="A33" s="37">
        <v>45146</v>
      </c>
      <c r="B33" t="s">
        <v>164</v>
      </c>
      <c r="C33" t="s">
        <v>165</v>
      </c>
      <c r="D33" s="4">
        <v>950</v>
      </c>
      <c r="E33" s="4" t="s">
        <v>135</v>
      </c>
      <c r="F33" t="s">
        <v>166</v>
      </c>
      <c r="G33" t="s">
        <v>167</v>
      </c>
      <c r="H33" t="s">
        <v>43</v>
      </c>
      <c r="I33" t="s">
        <v>43</v>
      </c>
      <c r="J33" t="s">
        <v>44</v>
      </c>
      <c r="K33" s="4">
        <v>1</v>
      </c>
      <c r="L33" s="4">
        <v>1200</v>
      </c>
      <c r="M33" s="4">
        <v>1200</v>
      </c>
      <c r="N33" s="4">
        <v>0</v>
      </c>
      <c r="O33" s="4">
        <v>0</v>
      </c>
      <c r="P33" s="4">
        <v>0</v>
      </c>
      <c r="Q33" s="4">
        <v>0</v>
      </c>
      <c r="R33" s="4">
        <v>1200</v>
      </c>
      <c r="S33" t="s">
        <v>140</v>
      </c>
      <c r="T33" t="s">
        <v>46</v>
      </c>
      <c r="U33" t="s">
        <v>140</v>
      </c>
      <c r="V33" t="s">
        <v>47</v>
      </c>
      <c r="W33" t="s">
        <v>48</v>
      </c>
      <c r="X33" t="s">
        <v>49</v>
      </c>
      <c r="Z33" t="s">
        <v>50</v>
      </c>
    </row>
    <row r="34" spans="1:26">
      <c r="A34" s="37">
        <v>45168</v>
      </c>
      <c r="B34" t="s">
        <v>168</v>
      </c>
      <c r="C34" t="s">
        <v>169</v>
      </c>
      <c r="D34" s="4">
        <v>5605</v>
      </c>
      <c r="E34" s="4" t="s">
        <v>135</v>
      </c>
      <c r="F34" t="s">
        <v>58</v>
      </c>
      <c r="G34" t="s">
        <v>170</v>
      </c>
      <c r="H34" t="s">
        <v>43</v>
      </c>
      <c r="I34" t="s">
        <v>43</v>
      </c>
      <c r="J34" t="s">
        <v>44</v>
      </c>
      <c r="K34" s="4">
        <v>1</v>
      </c>
      <c r="L34" s="4">
        <v>1200</v>
      </c>
      <c r="M34" s="4">
        <v>1200</v>
      </c>
      <c r="N34" s="4">
        <v>0</v>
      </c>
      <c r="O34" s="4">
        <v>0</v>
      </c>
      <c r="P34" s="4">
        <v>0</v>
      </c>
      <c r="Q34" s="4">
        <v>0</v>
      </c>
      <c r="R34" s="4">
        <v>1200</v>
      </c>
      <c r="S34" t="s">
        <v>45</v>
      </c>
      <c r="T34" t="s">
        <v>60</v>
      </c>
      <c r="U34" t="s">
        <v>45</v>
      </c>
      <c r="V34" t="s">
        <v>47</v>
      </c>
      <c r="W34" t="s">
        <v>48</v>
      </c>
      <c r="X34" t="s">
        <v>49</v>
      </c>
      <c r="Z34" t="s">
        <v>50</v>
      </c>
    </row>
    <row r="36" spans="1:26">
      <c r="A36" s="37">
        <v>45199</v>
      </c>
      <c r="B36" t="s">
        <v>171</v>
      </c>
      <c r="C36" t="s">
        <v>172</v>
      </c>
      <c r="D36" s="4">
        <v>5613</v>
      </c>
      <c r="E36" s="4" t="s">
        <v>135</v>
      </c>
      <c r="F36" t="s">
        <v>173</v>
      </c>
      <c r="G36" t="s">
        <v>139</v>
      </c>
      <c r="H36" t="s">
        <v>43</v>
      </c>
      <c r="I36" t="s">
        <v>43</v>
      </c>
      <c r="J36" t="s">
        <v>44</v>
      </c>
      <c r="K36" s="4">
        <v>1</v>
      </c>
      <c r="L36" s="4">
        <v>1200</v>
      </c>
      <c r="M36" s="4">
        <v>1200</v>
      </c>
      <c r="N36" s="4">
        <v>0</v>
      </c>
      <c r="O36" s="4">
        <v>0</v>
      </c>
      <c r="P36" s="4">
        <v>0</v>
      </c>
      <c r="Q36" s="4">
        <v>0</v>
      </c>
      <c r="R36" s="4">
        <v>1200</v>
      </c>
      <c r="S36" t="s">
        <v>140</v>
      </c>
      <c r="T36" t="s">
        <v>46</v>
      </c>
      <c r="U36" t="s">
        <v>140</v>
      </c>
      <c r="V36" t="s">
        <v>47</v>
      </c>
      <c r="W36" t="s">
        <v>48</v>
      </c>
      <c r="X36" t="s">
        <v>49</v>
      </c>
      <c r="Z36" t="s">
        <v>50</v>
      </c>
    </row>
    <row r="37" spans="1:26">
      <c r="A37" s="37">
        <v>45176</v>
      </c>
      <c r="B37" t="s">
        <v>174</v>
      </c>
      <c r="C37" t="s">
        <v>175</v>
      </c>
      <c r="D37" s="4">
        <v>5717</v>
      </c>
      <c r="E37" s="4" t="s">
        <v>135</v>
      </c>
      <c r="F37" t="s">
        <v>58</v>
      </c>
      <c r="G37" t="s">
        <v>176</v>
      </c>
      <c r="H37" t="s">
        <v>43</v>
      </c>
      <c r="I37" t="s">
        <v>43</v>
      </c>
      <c r="J37" t="s">
        <v>44</v>
      </c>
      <c r="K37" s="4">
        <v>1</v>
      </c>
      <c r="L37" s="4">
        <v>1200</v>
      </c>
      <c r="M37" s="4">
        <v>1200</v>
      </c>
      <c r="N37" s="4">
        <v>0</v>
      </c>
      <c r="O37" s="4">
        <v>0</v>
      </c>
      <c r="P37" s="4">
        <v>0</v>
      </c>
      <c r="Q37" s="4">
        <v>0</v>
      </c>
      <c r="R37" s="4">
        <v>1200</v>
      </c>
      <c r="S37" t="s">
        <v>45</v>
      </c>
      <c r="T37" t="s">
        <v>177</v>
      </c>
      <c r="U37" t="s">
        <v>45</v>
      </c>
      <c r="V37" t="s">
        <v>47</v>
      </c>
      <c r="W37" t="s">
        <v>48</v>
      </c>
      <c r="X37" t="s">
        <v>49</v>
      </c>
      <c r="Z37" t="s">
        <v>50</v>
      </c>
    </row>
    <row r="38" spans="1:26">
      <c r="A38" s="37">
        <v>45184</v>
      </c>
      <c r="B38" t="s">
        <v>178</v>
      </c>
      <c r="C38" t="s">
        <v>179</v>
      </c>
      <c r="D38" s="4">
        <v>5845</v>
      </c>
      <c r="E38" s="4" t="s">
        <v>135</v>
      </c>
      <c r="F38" t="s">
        <v>58</v>
      </c>
      <c r="G38" t="s">
        <v>180</v>
      </c>
      <c r="H38" t="s">
        <v>43</v>
      </c>
      <c r="I38" t="s">
        <v>43</v>
      </c>
      <c r="J38" t="s">
        <v>44</v>
      </c>
      <c r="K38" s="4">
        <v>1</v>
      </c>
      <c r="L38" s="4">
        <v>1200</v>
      </c>
      <c r="M38" s="4">
        <v>1200</v>
      </c>
      <c r="N38" s="4">
        <v>0</v>
      </c>
      <c r="O38" s="4">
        <v>0</v>
      </c>
      <c r="P38" s="4">
        <v>0</v>
      </c>
      <c r="Q38" s="4">
        <v>0</v>
      </c>
      <c r="R38" s="4">
        <v>1200</v>
      </c>
      <c r="S38" t="s">
        <v>45</v>
      </c>
      <c r="T38" t="s">
        <v>70</v>
      </c>
      <c r="U38" t="s">
        <v>45</v>
      </c>
      <c r="V38" t="s">
        <v>47</v>
      </c>
      <c r="W38" t="s">
        <v>48</v>
      </c>
      <c r="X38" t="s">
        <v>49</v>
      </c>
      <c r="Z38" t="s">
        <v>50</v>
      </c>
    </row>
  </sheetData>
  <sortState ref="A2:Y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9"/>
  <sheetViews>
    <sheetView workbookViewId="0">
      <selection activeCell="D38" sqref="D38"/>
    </sheetView>
  </sheetViews>
  <sheetFormatPr defaultRowHeight="15"/>
  <cols>
    <col min="3" max="4" width="26.42578125" bestFit="1" customWidth="1"/>
  </cols>
  <sheetData>
    <row r="2" spans="2:4">
      <c r="B2" s="8" t="s">
        <v>16</v>
      </c>
      <c r="C2" s="8" t="s">
        <v>93</v>
      </c>
      <c r="D2" s="8" t="s">
        <v>94</v>
      </c>
    </row>
    <row r="3" spans="2:4">
      <c r="B3" s="78" t="s">
        <v>95</v>
      </c>
      <c r="C3" s="79"/>
      <c r="D3" s="80"/>
    </row>
    <row r="4" spans="2:4">
      <c r="B4" s="7">
        <v>3443</v>
      </c>
      <c r="C4" s="1" t="s">
        <v>59</v>
      </c>
      <c r="D4" s="5" t="s">
        <v>59</v>
      </c>
    </row>
    <row r="5" spans="2:4">
      <c r="B5" s="7"/>
      <c r="C5" s="5"/>
      <c r="D5" s="5"/>
    </row>
    <row r="6" spans="2:4">
      <c r="B6" s="78" t="s">
        <v>96</v>
      </c>
      <c r="C6" s="79"/>
      <c r="D6" s="80"/>
    </row>
    <row r="7" spans="2:4">
      <c r="B7" s="7">
        <v>3694</v>
      </c>
      <c r="C7" s="5" t="s">
        <v>79</v>
      </c>
      <c r="D7" s="5" t="s">
        <v>79</v>
      </c>
    </row>
    <row r="8" spans="2:4">
      <c r="B8" s="7">
        <v>3896</v>
      </c>
      <c r="C8" s="5" t="s">
        <v>83</v>
      </c>
      <c r="D8" s="5" t="s">
        <v>83</v>
      </c>
    </row>
    <row r="9" spans="2:4">
      <c r="B9" s="7"/>
      <c r="C9" s="5"/>
      <c r="D9" s="5"/>
    </row>
    <row r="10" spans="2:4">
      <c r="B10" s="78" t="s">
        <v>97</v>
      </c>
      <c r="C10" s="79"/>
      <c r="D10" s="80"/>
    </row>
    <row r="11" spans="2:4">
      <c r="B11" s="7">
        <v>3933</v>
      </c>
      <c r="C11" s="5" t="s">
        <v>54</v>
      </c>
      <c r="D11" s="5" t="s">
        <v>54</v>
      </c>
    </row>
    <row r="12" spans="2:4">
      <c r="B12" s="7">
        <v>4203</v>
      </c>
      <c r="C12" s="5" t="s">
        <v>90</v>
      </c>
      <c r="D12" s="5" t="s">
        <v>90</v>
      </c>
    </row>
    <row r="13" spans="2:4">
      <c r="B13" s="7"/>
      <c r="C13" s="5"/>
      <c r="D13" s="5"/>
    </row>
    <row r="14" spans="2:4">
      <c r="B14" s="78" t="s">
        <v>98</v>
      </c>
      <c r="C14" s="79"/>
      <c r="D14" s="80"/>
    </row>
    <row r="15" spans="2:4">
      <c r="B15" s="7">
        <v>4215</v>
      </c>
      <c r="C15" s="5" t="s">
        <v>42</v>
      </c>
      <c r="D15" s="5" t="s">
        <v>42</v>
      </c>
    </row>
    <row r="16" spans="2:4">
      <c r="B16" s="7">
        <v>4373</v>
      </c>
      <c r="C16" s="5" t="s">
        <v>68</v>
      </c>
      <c r="D16" s="5" t="s">
        <v>68</v>
      </c>
    </row>
    <row r="17" spans="2:4">
      <c r="B17" s="7">
        <v>4520</v>
      </c>
      <c r="C17" s="5" t="s">
        <v>64</v>
      </c>
      <c r="D17" s="5" t="s">
        <v>64</v>
      </c>
    </row>
    <row r="18" spans="2:4">
      <c r="B18" s="7">
        <v>4493</v>
      </c>
      <c r="C18" s="5" t="s">
        <v>86</v>
      </c>
      <c r="D18" s="5" t="s">
        <v>86</v>
      </c>
    </row>
    <row r="19" spans="2:4">
      <c r="B19" s="7"/>
      <c r="C19" s="5"/>
      <c r="D19" s="5"/>
    </row>
    <row r="20" spans="2:4">
      <c r="B20" s="78" t="s">
        <v>107</v>
      </c>
      <c r="C20" s="79"/>
      <c r="D20" s="80"/>
    </row>
    <row r="21" spans="2:4">
      <c r="B21" s="7">
        <v>4781</v>
      </c>
      <c r="C21" s="5" t="s">
        <v>74</v>
      </c>
      <c r="D21" s="5" t="s">
        <v>74</v>
      </c>
    </row>
    <row r="22" spans="2:4">
      <c r="B22" s="77" t="s">
        <v>182</v>
      </c>
      <c r="C22" s="77"/>
      <c r="D22" s="77"/>
    </row>
    <row r="23" spans="2:4">
      <c r="B23" s="7">
        <v>4859</v>
      </c>
      <c r="C23" s="33" t="s">
        <v>130</v>
      </c>
      <c r="D23" s="5" t="s">
        <v>130</v>
      </c>
    </row>
    <row r="24" spans="2:4">
      <c r="B24" s="7">
        <v>5035</v>
      </c>
      <c r="C24" s="33" t="s">
        <v>136</v>
      </c>
      <c r="D24" s="5" t="s">
        <v>136</v>
      </c>
    </row>
    <row r="25" spans="2:4">
      <c r="B25" s="5"/>
      <c r="C25" s="33" t="s">
        <v>181</v>
      </c>
      <c r="D25" s="5"/>
    </row>
    <row r="26" spans="2:4">
      <c r="B26" s="77" t="s">
        <v>183</v>
      </c>
      <c r="C26" s="77"/>
      <c r="D26" s="77"/>
    </row>
    <row r="27" spans="2:4">
      <c r="B27" s="7">
        <v>5613</v>
      </c>
      <c r="C27" s="5" t="s">
        <v>139</v>
      </c>
      <c r="D27" s="5" t="s">
        <v>139</v>
      </c>
    </row>
    <row r="28" spans="2:4">
      <c r="B28" s="7">
        <v>5394</v>
      </c>
      <c r="C28" s="5" t="e">
        <v>#N/A</v>
      </c>
      <c r="D28" s="5" t="s">
        <v>144</v>
      </c>
    </row>
    <row r="29" spans="2:4">
      <c r="B29" s="7">
        <v>5527</v>
      </c>
      <c r="C29" s="5" t="e">
        <v>#N/A</v>
      </c>
      <c r="D29" s="5" t="s">
        <v>148</v>
      </c>
    </row>
    <row r="30" spans="2:4">
      <c r="B30" s="7">
        <v>5351</v>
      </c>
      <c r="C30" s="5" t="s">
        <v>151</v>
      </c>
      <c r="D30" s="5" t="s">
        <v>151</v>
      </c>
    </row>
    <row r="31" spans="2:4">
      <c r="B31" s="7">
        <v>5606</v>
      </c>
      <c r="C31" s="5" t="e">
        <v>#N/A</v>
      </c>
      <c r="D31" s="5" t="s">
        <v>154</v>
      </c>
    </row>
    <row r="32" spans="2:4">
      <c r="B32" s="7">
        <v>4779</v>
      </c>
      <c r="C32" s="5" t="s">
        <v>158</v>
      </c>
      <c r="D32" s="5" t="s">
        <v>158</v>
      </c>
    </row>
    <row r="33" spans="2:4">
      <c r="B33" s="7">
        <v>5444</v>
      </c>
      <c r="C33" s="5" t="s">
        <v>162</v>
      </c>
      <c r="D33" s="5" t="s">
        <v>162</v>
      </c>
    </row>
    <row r="34" spans="2:4">
      <c r="B34" s="7">
        <v>950</v>
      </c>
      <c r="C34" s="5" t="s">
        <v>167</v>
      </c>
      <c r="D34" s="5" t="s">
        <v>167</v>
      </c>
    </row>
    <row r="35" spans="2:4">
      <c r="B35" s="7">
        <v>5605</v>
      </c>
      <c r="C35" s="5" t="s">
        <v>170</v>
      </c>
      <c r="D35" s="5" t="s">
        <v>170</v>
      </c>
    </row>
    <row r="36" spans="2:4">
      <c r="B36" s="77" t="s">
        <v>184</v>
      </c>
      <c r="C36" s="77"/>
      <c r="D36" s="77"/>
    </row>
    <row r="37" spans="2:4">
      <c r="B37" s="7">
        <v>5613</v>
      </c>
      <c r="C37" t="s">
        <v>139</v>
      </c>
      <c r="D37" s="5" t="s">
        <v>139</v>
      </c>
    </row>
    <row r="38" spans="2:4">
      <c r="B38" s="7">
        <v>5717</v>
      </c>
      <c r="C38" s="5" t="e">
        <v>#N/A</v>
      </c>
      <c r="D38" s="5" t="s">
        <v>176</v>
      </c>
    </row>
    <row r="39" spans="2:4">
      <c r="B39" s="7">
        <v>5845</v>
      </c>
      <c r="C39" s="5" t="s">
        <v>180</v>
      </c>
      <c r="D39" s="5" t="s">
        <v>180</v>
      </c>
    </row>
  </sheetData>
  <mergeCells count="8">
    <mergeCell ref="B22:D22"/>
    <mergeCell ref="B26:D26"/>
    <mergeCell ref="B36:D36"/>
    <mergeCell ref="B3:D3"/>
    <mergeCell ref="B6:D6"/>
    <mergeCell ref="B10:D10"/>
    <mergeCell ref="B14:D14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5"/>
  <sheetViews>
    <sheetView topLeftCell="A3" workbookViewId="0">
      <selection activeCell="H11" sqref="H11"/>
    </sheetView>
  </sheetViews>
  <sheetFormatPr defaultRowHeight="15"/>
  <cols>
    <col min="2" max="2" width="12.140625" customWidth="1"/>
    <col min="3" max="3" width="26.85546875" bestFit="1" customWidth="1"/>
    <col min="4" max="4" width="24.7109375" customWidth="1"/>
    <col min="5" max="5" width="30.140625" customWidth="1"/>
  </cols>
  <sheetData>
    <row r="1" spans="2:5" ht="15.75" thickBot="1"/>
    <row r="2" spans="2:5">
      <c r="B2" s="81" t="s">
        <v>109</v>
      </c>
      <c r="C2" s="82"/>
      <c r="D2" s="82"/>
      <c r="E2" s="83"/>
    </row>
    <row r="3" spans="2:5" ht="15.75" thickBot="1">
      <c r="B3" s="84"/>
      <c r="C3" s="85"/>
      <c r="D3" s="85"/>
      <c r="E3" s="86"/>
    </row>
    <row r="4" spans="2:5" ht="19.5" thickBot="1">
      <c r="B4" s="87" t="s">
        <v>100</v>
      </c>
      <c r="C4" s="88"/>
      <c r="D4" s="88"/>
      <c r="E4" s="89"/>
    </row>
    <row r="5" spans="2:5" ht="30.75" thickBot="1">
      <c r="B5" s="15" t="s">
        <v>101</v>
      </c>
      <c r="C5" s="16" t="s">
        <v>102</v>
      </c>
      <c r="D5" s="16" t="s">
        <v>103</v>
      </c>
      <c r="E5" s="17" t="s">
        <v>104</v>
      </c>
    </row>
    <row r="6" spans="2:5">
      <c r="B6" s="9" t="s">
        <v>105</v>
      </c>
      <c r="C6" s="10">
        <v>0</v>
      </c>
      <c r="D6" s="10">
        <v>0</v>
      </c>
      <c r="E6" s="21">
        <v>0</v>
      </c>
    </row>
    <row r="7" spans="2:5">
      <c r="B7" s="11" t="s">
        <v>106</v>
      </c>
      <c r="C7" s="10">
        <v>1</v>
      </c>
      <c r="D7" s="10">
        <v>1</v>
      </c>
      <c r="E7" s="22">
        <v>0</v>
      </c>
    </row>
    <row r="8" spans="2:5">
      <c r="B8" s="11" t="s">
        <v>96</v>
      </c>
      <c r="C8" s="5">
        <v>2</v>
      </c>
      <c r="D8" s="5">
        <v>2</v>
      </c>
      <c r="E8" s="21">
        <v>0</v>
      </c>
    </row>
    <row r="9" spans="2:5">
      <c r="B9" s="11" t="s">
        <v>97</v>
      </c>
      <c r="C9" s="5">
        <v>2</v>
      </c>
      <c r="D9" s="5">
        <v>2</v>
      </c>
      <c r="E9" s="22">
        <v>0</v>
      </c>
    </row>
    <row r="10" spans="2:5">
      <c r="B10" s="11" t="s">
        <v>98</v>
      </c>
      <c r="C10" s="5">
        <v>4</v>
      </c>
      <c r="D10" s="5">
        <v>4</v>
      </c>
      <c r="E10" s="22">
        <v>1</v>
      </c>
    </row>
    <row r="11" spans="2:5">
      <c r="B11" s="13" t="s">
        <v>107</v>
      </c>
      <c r="C11" s="14">
        <v>1</v>
      </c>
      <c r="D11" s="14">
        <v>1</v>
      </c>
      <c r="E11" s="23">
        <v>0</v>
      </c>
    </row>
    <row r="12" spans="2:5">
      <c r="B12" s="13" t="s">
        <v>182</v>
      </c>
      <c r="C12" s="14">
        <v>3</v>
      </c>
      <c r="D12" s="46">
        <v>2</v>
      </c>
      <c r="E12" s="23">
        <v>0</v>
      </c>
    </row>
    <row r="13" spans="2:5">
      <c r="B13" s="13" t="s">
        <v>185</v>
      </c>
      <c r="C13" s="14">
        <v>9</v>
      </c>
      <c r="D13" s="14">
        <v>9</v>
      </c>
      <c r="E13" s="23">
        <v>3</v>
      </c>
    </row>
    <row r="14" spans="2:5" ht="15.75" thickBot="1">
      <c r="B14" s="13" t="s">
        <v>186</v>
      </c>
      <c r="C14" s="46">
        <v>2</v>
      </c>
      <c r="D14" s="14">
        <v>3</v>
      </c>
      <c r="E14" s="23">
        <v>1</v>
      </c>
    </row>
    <row r="15" spans="2:5" ht="15.75" thickBot="1">
      <c r="B15" s="18" t="s">
        <v>108</v>
      </c>
      <c r="C15" s="19">
        <f>SUM(C7:C14)</f>
        <v>24</v>
      </c>
      <c r="D15" s="19">
        <f>SUM(D7:D14)</f>
        <v>24</v>
      </c>
      <c r="E15" s="20">
        <f>SUM(E6:E14)</f>
        <v>5</v>
      </c>
    </row>
    <row r="17" spans="2:4">
      <c r="B17" t="s">
        <v>110</v>
      </c>
    </row>
    <row r="19" spans="2:4">
      <c r="B19" s="90" t="s">
        <v>192</v>
      </c>
      <c r="C19" s="90"/>
      <c r="D19" s="90"/>
    </row>
    <row r="20" spans="2:4">
      <c r="B20" s="90" t="s">
        <v>193</v>
      </c>
      <c r="C20" s="90"/>
      <c r="D20" s="90"/>
    </row>
    <row r="21" spans="2:4">
      <c r="B21" s="90" t="s">
        <v>111</v>
      </c>
      <c r="C21" s="90"/>
      <c r="D21" s="90"/>
    </row>
    <row r="22" spans="2:4">
      <c r="B22" t="s">
        <v>188</v>
      </c>
    </row>
    <row r="23" spans="2:4">
      <c r="B23" s="31" t="s">
        <v>112</v>
      </c>
      <c r="C23" t="s">
        <v>189</v>
      </c>
    </row>
    <row r="24" spans="2:4">
      <c r="B24" t="s">
        <v>190</v>
      </c>
    </row>
    <row r="25" spans="2:4">
      <c r="B25" s="31" t="s">
        <v>112</v>
      </c>
      <c r="C25" s="5" t="s">
        <v>191</v>
      </c>
    </row>
  </sheetData>
  <mergeCells count="5">
    <mergeCell ref="B2:E3"/>
    <mergeCell ref="B4:E4"/>
    <mergeCell ref="B19:D19"/>
    <mergeCell ref="B20:D20"/>
    <mergeCell ref="B21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65"/>
  <sheetViews>
    <sheetView topLeftCell="A145" workbookViewId="0">
      <selection activeCell="B151" sqref="B151:G165"/>
    </sheetView>
  </sheetViews>
  <sheetFormatPr defaultRowHeight="15"/>
  <cols>
    <col min="2" max="2" width="14.140625" bestFit="1" customWidth="1"/>
    <col min="4" max="4" width="29.28515625" bestFit="1" customWidth="1"/>
    <col min="5" max="5" width="15" bestFit="1" customWidth="1"/>
    <col min="6" max="6" width="6.5703125" bestFit="1" customWidth="1"/>
    <col min="7" max="7" width="11.5703125" bestFit="1" customWidth="1"/>
  </cols>
  <sheetData>
    <row r="1" spans="2:7" ht="15.75" thickBot="1"/>
    <row r="2" spans="2:7" ht="21.75" thickBot="1">
      <c r="B2" s="99" t="s">
        <v>204</v>
      </c>
      <c r="C2" s="100"/>
      <c r="D2" s="100"/>
      <c r="E2" s="100"/>
      <c r="F2" s="100"/>
      <c r="G2" s="101"/>
    </row>
    <row r="3" spans="2:7" ht="19.5" thickBot="1">
      <c r="B3" s="102" t="s">
        <v>194</v>
      </c>
      <c r="C3" s="103"/>
      <c r="D3" s="103"/>
      <c r="E3" s="47" t="s">
        <v>195</v>
      </c>
      <c r="F3" s="47" t="s">
        <v>23</v>
      </c>
      <c r="G3" s="48" t="s">
        <v>108</v>
      </c>
    </row>
    <row r="4" spans="2:7">
      <c r="B4" s="104" t="s">
        <v>207</v>
      </c>
      <c r="C4" s="105"/>
      <c r="D4" s="105"/>
      <c r="E4" s="49">
        <v>1</v>
      </c>
      <c r="F4" s="10">
        <v>1200</v>
      </c>
      <c r="G4" s="50">
        <f>F4*E4</f>
        <v>1200</v>
      </c>
    </row>
    <row r="5" spans="2:7">
      <c r="B5" s="104" t="s">
        <v>206</v>
      </c>
      <c r="C5" s="105"/>
      <c r="D5" s="105"/>
      <c r="E5" s="49"/>
      <c r="F5" s="10"/>
      <c r="G5" s="64"/>
    </row>
    <row r="6" spans="2:7" ht="15.75" thickBot="1">
      <c r="B6" s="91" t="s">
        <v>205</v>
      </c>
      <c r="C6" s="92"/>
      <c r="D6" s="92"/>
      <c r="E6" s="5"/>
      <c r="F6" s="5"/>
      <c r="G6" s="51"/>
    </row>
    <row r="7" spans="2:7" ht="15.75" thickBot="1">
      <c r="B7" s="93" t="s">
        <v>108</v>
      </c>
      <c r="C7" s="94"/>
      <c r="D7" s="94"/>
      <c r="E7" s="5"/>
      <c r="F7" s="52"/>
      <c r="G7" s="53">
        <f>G4+G6</f>
        <v>1200</v>
      </c>
    </row>
    <row r="8" spans="2:7" ht="15.75" thickTop="1">
      <c r="B8" s="95" t="s">
        <v>196</v>
      </c>
      <c r="C8" s="96"/>
      <c r="D8" s="96"/>
      <c r="E8" s="5"/>
      <c r="F8" s="5"/>
      <c r="G8" s="50"/>
    </row>
    <row r="9" spans="2:7">
      <c r="B9" s="54" t="s">
        <v>197</v>
      </c>
      <c r="C9" s="55" t="s">
        <v>198</v>
      </c>
      <c r="D9" s="5"/>
      <c r="E9" s="5"/>
      <c r="F9" s="5"/>
      <c r="G9" s="56"/>
    </row>
    <row r="10" spans="2:7">
      <c r="B10" s="57">
        <f>G10/(G4-G11)</f>
        <v>0.5</v>
      </c>
      <c r="C10" s="58" t="s">
        <v>112</v>
      </c>
      <c r="D10" s="59" t="s">
        <v>199</v>
      </c>
      <c r="E10" s="5"/>
      <c r="F10" s="60">
        <v>0.5</v>
      </c>
      <c r="G10" s="56">
        <f>G4*F10</f>
        <v>600</v>
      </c>
    </row>
    <row r="11" spans="2:7">
      <c r="B11" s="57">
        <f>G11/G4</f>
        <v>0</v>
      </c>
      <c r="C11" s="58" t="s">
        <v>112</v>
      </c>
      <c r="D11" s="59" t="s">
        <v>200</v>
      </c>
      <c r="E11" s="5"/>
      <c r="F11" s="5"/>
      <c r="G11" s="56"/>
    </row>
    <row r="12" spans="2:7">
      <c r="B12" s="57"/>
      <c r="C12" s="58" t="s">
        <v>112</v>
      </c>
      <c r="D12" s="59" t="s">
        <v>208</v>
      </c>
      <c r="E12" s="5"/>
      <c r="F12" s="5"/>
      <c r="G12" s="56"/>
    </row>
    <row r="13" spans="2:7">
      <c r="B13" s="11"/>
      <c r="C13" s="58" t="s">
        <v>112</v>
      </c>
      <c r="D13" s="5" t="s">
        <v>201</v>
      </c>
      <c r="E13" s="5"/>
      <c r="F13" s="5"/>
      <c r="G13" s="56">
        <v>0</v>
      </c>
    </row>
    <row r="14" spans="2:7">
      <c r="B14" s="11"/>
      <c r="C14" s="55" t="s">
        <v>202</v>
      </c>
      <c r="D14" s="5"/>
      <c r="E14" s="5"/>
      <c r="F14" s="5"/>
      <c r="G14" s="56"/>
    </row>
    <row r="15" spans="2:7" ht="15.75" thickBot="1">
      <c r="B15" s="13"/>
      <c r="C15" s="14"/>
      <c r="D15" s="14"/>
      <c r="E15" s="14"/>
      <c r="F15" s="14"/>
      <c r="G15" s="51"/>
    </row>
    <row r="16" spans="2:7" ht="15.75" thickBot="1">
      <c r="B16" s="97" t="s">
        <v>203</v>
      </c>
      <c r="C16" s="98"/>
      <c r="D16" s="98"/>
      <c r="E16" s="61"/>
      <c r="F16" s="62"/>
      <c r="G16" s="63">
        <f>G7-(SUM(G10:G15))</f>
        <v>600</v>
      </c>
    </row>
    <row r="19" spans="2:7" ht="15.75" thickBot="1"/>
    <row r="20" spans="2:7" ht="21.75" thickBot="1">
      <c r="B20" s="99" t="s">
        <v>209</v>
      </c>
      <c r="C20" s="100"/>
      <c r="D20" s="100"/>
      <c r="E20" s="100"/>
      <c r="F20" s="100"/>
      <c r="G20" s="101"/>
    </row>
    <row r="21" spans="2:7" ht="19.5" thickBot="1">
      <c r="B21" s="102" t="s">
        <v>194</v>
      </c>
      <c r="C21" s="103"/>
      <c r="D21" s="103"/>
      <c r="E21" s="47" t="s">
        <v>195</v>
      </c>
      <c r="F21" s="47" t="s">
        <v>23</v>
      </c>
      <c r="G21" s="48" t="s">
        <v>108</v>
      </c>
    </row>
    <row r="22" spans="2:7">
      <c r="B22" s="104" t="s">
        <v>207</v>
      </c>
      <c r="C22" s="105"/>
      <c r="D22" s="105"/>
      <c r="E22" s="49">
        <v>2</v>
      </c>
      <c r="F22" s="10">
        <v>1200</v>
      </c>
      <c r="G22" s="50">
        <f>F22*E22</f>
        <v>2400</v>
      </c>
    </row>
    <row r="23" spans="2:7">
      <c r="B23" s="104" t="s">
        <v>206</v>
      </c>
      <c r="C23" s="105"/>
      <c r="D23" s="105"/>
      <c r="E23" s="49"/>
      <c r="F23" s="10"/>
      <c r="G23" s="64"/>
    </row>
    <row r="24" spans="2:7" ht="15.75" thickBot="1">
      <c r="B24" s="91" t="s">
        <v>205</v>
      </c>
      <c r="C24" s="92"/>
      <c r="D24" s="92"/>
      <c r="E24" s="5"/>
      <c r="F24" s="5"/>
      <c r="G24" s="51"/>
    </row>
    <row r="25" spans="2:7" ht="15.75" thickBot="1">
      <c r="B25" s="93" t="s">
        <v>108</v>
      </c>
      <c r="C25" s="94"/>
      <c r="D25" s="94"/>
      <c r="E25" s="5"/>
      <c r="F25" s="52"/>
      <c r="G25" s="53">
        <f>G22+G24</f>
        <v>2400</v>
      </c>
    </row>
    <row r="26" spans="2:7" ht="15.75" thickTop="1">
      <c r="B26" s="95" t="s">
        <v>196</v>
      </c>
      <c r="C26" s="96"/>
      <c r="D26" s="96"/>
      <c r="E26" s="5"/>
      <c r="F26" s="5"/>
      <c r="G26" s="50"/>
    </row>
    <row r="27" spans="2:7">
      <c r="B27" s="54" t="s">
        <v>197</v>
      </c>
      <c r="C27" s="55" t="s">
        <v>198</v>
      </c>
      <c r="D27" s="5"/>
      <c r="E27" s="5"/>
      <c r="F27" s="5"/>
      <c r="G27" s="56"/>
    </row>
    <row r="28" spans="2:7">
      <c r="B28" s="57">
        <f>G28/(G22-G29)</f>
        <v>1</v>
      </c>
      <c r="C28" s="58" t="s">
        <v>112</v>
      </c>
      <c r="D28" s="59" t="s">
        <v>199</v>
      </c>
      <c r="E28" s="5"/>
      <c r="F28" s="60">
        <v>0.5</v>
      </c>
      <c r="G28" s="56">
        <f>G22*F28</f>
        <v>1200</v>
      </c>
    </row>
    <row r="29" spans="2:7">
      <c r="B29" s="57">
        <f>G29/G22</f>
        <v>0.5</v>
      </c>
      <c r="C29" s="58" t="s">
        <v>112</v>
      </c>
      <c r="D29" s="59" t="s">
        <v>200</v>
      </c>
      <c r="E29" s="5"/>
      <c r="F29" s="5"/>
      <c r="G29" s="56">
        <v>1200</v>
      </c>
    </row>
    <row r="30" spans="2:7">
      <c r="B30" s="57"/>
      <c r="C30" s="58" t="s">
        <v>112</v>
      </c>
      <c r="D30" s="59" t="s">
        <v>208</v>
      </c>
      <c r="E30" s="5"/>
      <c r="F30" s="5"/>
      <c r="G30" s="56"/>
    </row>
    <row r="31" spans="2:7">
      <c r="B31" s="11"/>
      <c r="C31" s="58" t="s">
        <v>112</v>
      </c>
      <c r="D31" s="5" t="s">
        <v>201</v>
      </c>
      <c r="E31" s="5"/>
      <c r="F31" s="5"/>
      <c r="G31" s="56">
        <v>0</v>
      </c>
    </row>
    <row r="32" spans="2:7">
      <c r="B32" s="11"/>
      <c r="C32" s="55" t="s">
        <v>202</v>
      </c>
      <c r="D32" s="5"/>
      <c r="E32" s="5"/>
      <c r="F32" s="5"/>
      <c r="G32" s="56"/>
    </row>
    <row r="33" spans="2:7" ht="15.75" thickBot="1">
      <c r="B33" s="13"/>
      <c r="C33" s="14"/>
      <c r="D33" s="14"/>
      <c r="E33" s="14"/>
      <c r="F33" s="14"/>
      <c r="G33" s="51"/>
    </row>
    <row r="34" spans="2:7" ht="15.75" thickBot="1">
      <c r="B34" s="97" t="s">
        <v>203</v>
      </c>
      <c r="C34" s="98"/>
      <c r="D34" s="98"/>
      <c r="E34" s="61"/>
      <c r="F34" s="62"/>
      <c r="G34" s="63">
        <f>G25-(SUM(G28:G33))</f>
        <v>0</v>
      </c>
    </row>
    <row r="37" spans="2:7" ht="15.75" thickBot="1"/>
    <row r="38" spans="2:7" ht="21.75" thickBot="1">
      <c r="B38" s="99" t="s">
        <v>210</v>
      </c>
      <c r="C38" s="100"/>
      <c r="D38" s="100"/>
      <c r="E38" s="100"/>
      <c r="F38" s="100"/>
      <c r="G38" s="101"/>
    </row>
    <row r="39" spans="2:7" ht="19.5" thickBot="1">
      <c r="B39" s="102" t="s">
        <v>194</v>
      </c>
      <c r="C39" s="103"/>
      <c r="D39" s="103"/>
      <c r="E39" s="47" t="s">
        <v>195</v>
      </c>
      <c r="F39" s="47" t="s">
        <v>23</v>
      </c>
      <c r="G39" s="48" t="s">
        <v>108</v>
      </c>
    </row>
    <row r="40" spans="2:7">
      <c r="B40" s="104" t="s">
        <v>207</v>
      </c>
      <c r="C40" s="105"/>
      <c r="D40" s="105"/>
      <c r="E40" s="49">
        <v>2</v>
      </c>
      <c r="F40" s="10">
        <v>1200</v>
      </c>
      <c r="G40" s="50">
        <f>F40*E40</f>
        <v>2400</v>
      </c>
    </row>
    <row r="41" spans="2:7">
      <c r="B41" s="104" t="s">
        <v>206</v>
      </c>
      <c r="C41" s="105"/>
      <c r="D41" s="105"/>
      <c r="E41" s="49"/>
      <c r="F41" s="10"/>
      <c r="G41" s="64"/>
    </row>
    <row r="42" spans="2:7" ht="15.75" thickBot="1">
      <c r="B42" s="91" t="s">
        <v>205</v>
      </c>
      <c r="C42" s="92"/>
      <c r="D42" s="92"/>
      <c r="E42" s="5"/>
      <c r="F42" s="5"/>
      <c r="G42" s="51"/>
    </row>
    <row r="43" spans="2:7" ht="15.75" thickBot="1">
      <c r="B43" s="93" t="s">
        <v>108</v>
      </c>
      <c r="C43" s="94"/>
      <c r="D43" s="94"/>
      <c r="E43" s="5"/>
      <c r="F43" s="52"/>
      <c r="G43" s="53">
        <f>G40+G42</f>
        <v>2400</v>
      </c>
    </row>
    <row r="44" spans="2:7" ht="15.75" thickTop="1">
      <c r="B44" s="95" t="s">
        <v>196</v>
      </c>
      <c r="C44" s="96"/>
      <c r="D44" s="96"/>
      <c r="E44" s="5"/>
      <c r="F44" s="5"/>
      <c r="G44" s="50"/>
    </row>
    <row r="45" spans="2:7">
      <c r="B45" s="54" t="s">
        <v>197</v>
      </c>
      <c r="C45" s="55" t="s">
        <v>198</v>
      </c>
      <c r="D45" s="5"/>
      <c r="E45" s="5"/>
      <c r="F45" s="5"/>
      <c r="G45" s="56"/>
    </row>
    <row r="46" spans="2:7">
      <c r="B46" s="57">
        <f>G46/(G40-G47)</f>
        <v>0.5</v>
      </c>
      <c r="C46" s="58" t="s">
        <v>112</v>
      </c>
      <c r="D46" s="59" t="s">
        <v>199</v>
      </c>
      <c r="E46" s="5"/>
      <c r="F46" s="60">
        <v>0.5</v>
      </c>
      <c r="G46" s="56">
        <f>G40*F46</f>
        <v>1200</v>
      </c>
    </row>
    <row r="47" spans="2:7">
      <c r="B47" s="57">
        <f>G47/G40</f>
        <v>0</v>
      </c>
      <c r="C47" s="58" t="s">
        <v>112</v>
      </c>
      <c r="D47" s="59" t="s">
        <v>200</v>
      </c>
      <c r="E47" s="5"/>
      <c r="F47" s="5"/>
      <c r="G47" s="56">
        <v>0</v>
      </c>
    </row>
    <row r="48" spans="2:7">
      <c r="B48" s="57"/>
      <c r="C48" s="58" t="s">
        <v>112</v>
      </c>
      <c r="D48" s="59" t="s">
        <v>208</v>
      </c>
      <c r="E48" s="5"/>
      <c r="F48" s="5"/>
      <c r="G48" s="56"/>
    </row>
    <row r="49" spans="2:7">
      <c r="B49" s="11"/>
      <c r="C49" s="58" t="s">
        <v>112</v>
      </c>
      <c r="D49" s="5" t="s">
        <v>201</v>
      </c>
      <c r="E49" s="5"/>
      <c r="F49" s="5"/>
      <c r="G49" s="56">
        <v>0</v>
      </c>
    </row>
    <row r="50" spans="2:7">
      <c r="B50" s="11"/>
      <c r="C50" s="55" t="s">
        <v>202</v>
      </c>
      <c r="D50" s="5"/>
      <c r="E50" s="5"/>
      <c r="F50" s="5"/>
      <c r="G50" s="56"/>
    </row>
    <row r="51" spans="2:7" ht="15.75" thickBot="1">
      <c r="B51" s="13"/>
      <c r="C51" s="14"/>
      <c r="D51" s="14"/>
      <c r="E51" s="14"/>
      <c r="F51" s="14"/>
      <c r="G51" s="51"/>
    </row>
    <row r="52" spans="2:7" ht="15.75" thickBot="1">
      <c r="B52" s="97" t="s">
        <v>203</v>
      </c>
      <c r="C52" s="98"/>
      <c r="D52" s="98"/>
      <c r="E52" s="61"/>
      <c r="F52" s="62"/>
      <c r="G52" s="63">
        <f>G43-(SUM(G46:G51))</f>
        <v>1200</v>
      </c>
    </row>
    <row r="55" spans="2:7" ht="15.75" thickBot="1"/>
    <row r="56" spans="2:7" ht="21.75" thickBot="1">
      <c r="B56" s="99" t="s">
        <v>211</v>
      </c>
      <c r="C56" s="100"/>
      <c r="D56" s="100"/>
      <c r="E56" s="100"/>
      <c r="F56" s="100"/>
      <c r="G56" s="101"/>
    </row>
    <row r="57" spans="2:7" ht="19.5" thickBot="1">
      <c r="B57" s="102" t="s">
        <v>194</v>
      </c>
      <c r="C57" s="103"/>
      <c r="D57" s="103"/>
      <c r="E57" s="47" t="s">
        <v>195</v>
      </c>
      <c r="F57" s="47" t="s">
        <v>23</v>
      </c>
      <c r="G57" s="48" t="s">
        <v>108</v>
      </c>
    </row>
    <row r="58" spans="2:7">
      <c r="B58" s="104" t="s">
        <v>207</v>
      </c>
      <c r="C58" s="105"/>
      <c r="D58" s="105"/>
      <c r="E58" s="49">
        <v>4</v>
      </c>
      <c r="F58" s="10">
        <v>1200</v>
      </c>
      <c r="G58" s="50">
        <f>F58*E58</f>
        <v>4800</v>
      </c>
    </row>
    <row r="59" spans="2:7">
      <c r="B59" s="104" t="s">
        <v>206</v>
      </c>
      <c r="C59" s="105"/>
      <c r="D59" s="105"/>
      <c r="E59" s="49"/>
      <c r="F59" s="10"/>
      <c r="G59" s="64"/>
    </row>
    <row r="60" spans="2:7" ht="15.75" thickBot="1">
      <c r="B60" s="91" t="s">
        <v>205</v>
      </c>
      <c r="C60" s="92"/>
      <c r="D60" s="92"/>
      <c r="E60" s="5"/>
      <c r="F60" s="5"/>
      <c r="G60" s="51"/>
    </row>
    <row r="61" spans="2:7" ht="15.75" thickBot="1">
      <c r="B61" s="93" t="s">
        <v>108</v>
      </c>
      <c r="C61" s="94"/>
      <c r="D61" s="94"/>
      <c r="E61" s="5"/>
      <c r="F61" s="52"/>
      <c r="G61" s="53">
        <f>G58+G60</f>
        <v>4800</v>
      </c>
    </row>
    <row r="62" spans="2:7" ht="15.75" thickTop="1">
      <c r="B62" s="95" t="s">
        <v>196</v>
      </c>
      <c r="C62" s="96"/>
      <c r="D62" s="96"/>
      <c r="E62" s="5"/>
      <c r="F62" s="5"/>
      <c r="G62" s="50"/>
    </row>
    <row r="63" spans="2:7">
      <c r="B63" s="54" t="s">
        <v>197</v>
      </c>
      <c r="C63" s="55" t="s">
        <v>198</v>
      </c>
      <c r="D63" s="5"/>
      <c r="E63" s="5"/>
      <c r="F63" s="5"/>
      <c r="G63" s="56"/>
    </row>
    <row r="64" spans="2:7">
      <c r="B64" s="57">
        <f>G64/(G58-G65)</f>
        <v>0.5</v>
      </c>
      <c r="C64" s="58" t="s">
        <v>112</v>
      </c>
      <c r="D64" s="59" t="s">
        <v>199</v>
      </c>
      <c r="E64" s="5"/>
      <c r="F64" s="60">
        <v>0.5</v>
      </c>
      <c r="G64" s="56">
        <f>G58*F64</f>
        <v>2400</v>
      </c>
    </row>
    <row r="65" spans="2:7">
      <c r="B65" s="57">
        <f>G65/G58</f>
        <v>0</v>
      </c>
      <c r="C65" s="58" t="s">
        <v>112</v>
      </c>
      <c r="D65" s="59" t="s">
        <v>200</v>
      </c>
      <c r="E65" s="5"/>
      <c r="F65" s="5"/>
      <c r="G65" s="56">
        <v>0</v>
      </c>
    </row>
    <row r="66" spans="2:7">
      <c r="B66" s="57"/>
      <c r="C66" s="58" t="s">
        <v>112</v>
      </c>
      <c r="D66" s="59" t="s">
        <v>208</v>
      </c>
      <c r="E66" s="5"/>
      <c r="F66" s="5"/>
      <c r="G66" s="56"/>
    </row>
    <row r="67" spans="2:7">
      <c r="B67" s="11"/>
      <c r="C67" s="58" t="s">
        <v>112</v>
      </c>
      <c r="D67" s="5" t="s">
        <v>201</v>
      </c>
      <c r="E67" s="5"/>
      <c r="F67" s="5"/>
      <c r="G67" s="56">
        <v>0</v>
      </c>
    </row>
    <row r="68" spans="2:7">
      <c r="B68" s="11"/>
      <c r="C68" s="55" t="s">
        <v>202</v>
      </c>
      <c r="D68" s="5"/>
      <c r="E68" s="5"/>
      <c r="F68" s="5"/>
      <c r="G68" s="56"/>
    </row>
    <row r="69" spans="2:7" ht="15.75" thickBot="1">
      <c r="B69" s="13"/>
      <c r="C69" s="14"/>
      <c r="D69" s="14"/>
      <c r="E69" s="14"/>
      <c r="F69" s="14"/>
      <c r="G69" s="51"/>
    </row>
    <row r="70" spans="2:7" ht="15.75" thickBot="1">
      <c r="B70" s="97" t="s">
        <v>203</v>
      </c>
      <c r="C70" s="98"/>
      <c r="D70" s="98"/>
      <c r="E70" s="61"/>
      <c r="F70" s="62"/>
      <c r="G70" s="63">
        <f>G61-(SUM(G64:G69))</f>
        <v>2400</v>
      </c>
    </row>
    <row r="73" spans="2:7" ht="15.75" thickBot="1"/>
    <row r="74" spans="2:7" ht="21.75" thickBot="1">
      <c r="B74" s="99" t="s">
        <v>212</v>
      </c>
      <c r="C74" s="100"/>
      <c r="D74" s="100"/>
      <c r="E74" s="100"/>
      <c r="F74" s="100"/>
      <c r="G74" s="101"/>
    </row>
    <row r="75" spans="2:7" ht="19.5" thickBot="1">
      <c r="B75" s="102" t="s">
        <v>194</v>
      </c>
      <c r="C75" s="103"/>
      <c r="D75" s="103"/>
      <c r="E75" s="47" t="s">
        <v>195</v>
      </c>
      <c r="F75" s="47" t="s">
        <v>23</v>
      </c>
      <c r="G75" s="48" t="s">
        <v>108</v>
      </c>
    </row>
    <row r="76" spans="2:7">
      <c r="B76" s="104" t="s">
        <v>207</v>
      </c>
      <c r="C76" s="105"/>
      <c r="D76" s="105"/>
      <c r="E76" s="49">
        <v>1</v>
      </c>
      <c r="F76" s="10">
        <v>1200</v>
      </c>
      <c r="G76" s="50">
        <f>F76*E76</f>
        <v>1200</v>
      </c>
    </row>
    <row r="77" spans="2:7">
      <c r="B77" s="104" t="s">
        <v>206</v>
      </c>
      <c r="C77" s="105"/>
      <c r="D77" s="105"/>
      <c r="E77" s="49"/>
      <c r="F77" s="10"/>
      <c r="G77" s="64"/>
    </row>
    <row r="78" spans="2:7" ht="15.75" thickBot="1">
      <c r="B78" s="91" t="s">
        <v>205</v>
      </c>
      <c r="C78" s="92"/>
      <c r="D78" s="92"/>
      <c r="E78" s="5"/>
      <c r="F78" s="5"/>
      <c r="G78" s="51"/>
    </row>
    <row r="79" spans="2:7" ht="15.75" thickBot="1">
      <c r="B79" s="93" t="s">
        <v>108</v>
      </c>
      <c r="C79" s="94"/>
      <c r="D79" s="94"/>
      <c r="E79" s="5"/>
      <c r="F79" s="52"/>
      <c r="G79" s="53">
        <f>G76+G78</f>
        <v>1200</v>
      </c>
    </row>
    <row r="80" spans="2:7" ht="15.75" thickTop="1">
      <c r="B80" s="95" t="s">
        <v>196</v>
      </c>
      <c r="C80" s="96"/>
      <c r="D80" s="96"/>
      <c r="E80" s="5"/>
      <c r="F80" s="5"/>
      <c r="G80" s="50"/>
    </row>
    <row r="81" spans="2:7">
      <c r="B81" s="54" t="s">
        <v>197</v>
      </c>
      <c r="C81" s="55" t="s">
        <v>198</v>
      </c>
      <c r="D81" s="5"/>
      <c r="E81" s="5"/>
      <c r="F81" s="5"/>
      <c r="G81" s="56"/>
    </row>
    <row r="82" spans="2:7">
      <c r="B82" s="57">
        <f>G82/(G76-G83)</f>
        <v>0.5</v>
      </c>
      <c r="C82" s="58" t="s">
        <v>112</v>
      </c>
      <c r="D82" s="59" t="s">
        <v>199</v>
      </c>
      <c r="E82" s="5"/>
      <c r="F82" s="60">
        <v>0.5</v>
      </c>
      <c r="G82" s="56">
        <f>G76*F82</f>
        <v>600</v>
      </c>
    </row>
    <row r="83" spans="2:7">
      <c r="B83" s="57">
        <f>G83/G76</f>
        <v>0</v>
      </c>
      <c r="C83" s="58" t="s">
        <v>112</v>
      </c>
      <c r="D83" s="59" t="s">
        <v>200</v>
      </c>
      <c r="E83" s="5"/>
      <c r="F83" s="5"/>
      <c r="G83" s="56">
        <v>0</v>
      </c>
    </row>
    <row r="84" spans="2:7">
      <c r="B84" s="57"/>
      <c r="C84" s="58" t="s">
        <v>112</v>
      </c>
      <c r="D84" s="59" t="s">
        <v>208</v>
      </c>
      <c r="E84" s="5"/>
      <c r="F84" s="5"/>
      <c r="G84" s="56"/>
    </row>
    <row r="85" spans="2:7">
      <c r="B85" s="11"/>
      <c r="C85" s="58" t="s">
        <v>112</v>
      </c>
      <c r="D85" s="5" t="s">
        <v>201</v>
      </c>
      <c r="E85" s="5"/>
      <c r="F85" s="5"/>
      <c r="G85" s="56">
        <v>0</v>
      </c>
    </row>
    <row r="86" spans="2:7">
      <c r="B86" s="11"/>
      <c r="C86" s="55" t="s">
        <v>202</v>
      </c>
      <c r="D86" s="5"/>
      <c r="E86" s="5"/>
      <c r="F86" s="5"/>
      <c r="G86" s="56"/>
    </row>
    <row r="87" spans="2:7" ht="15.75" thickBot="1">
      <c r="B87" s="13"/>
      <c r="C87" s="14"/>
      <c r="D87" s="14"/>
      <c r="E87" s="14"/>
      <c r="F87" s="14"/>
      <c r="G87" s="51"/>
    </row>
    <row r="88" spans="2:7" ht="15.75" thickBot="1">
      <c r="B88" s="97" t="s">
        <v>203</v>
      </c>
      <c r="C88" s="98"/>
      <c r="D88" s="98"/>
      <c r="E88" s="61"/>
      <c r="F88" s="62"/>
      <c r="G88" s="63">
        <f>G79-(SUM(G82:G87))</f>
        <v>600</v>
      </c>
    </row>
    <row r="92" spans="2:7" ht="15.75" thickBot="1"/>
    <row r="93" spans="2:7" ht="21.75" thickBot="1">
      <c r="B93" s="99" t="s">
        <v>213</v>
      </c>
      <c r="C93" s="100"/>
      <c r="D93" s="100"/>
      <c r="E93" s="100"/>
      <c r="F93" s="100"/>
      <c r="G93" s="101"/>
    </row>
    <row r="94" spans="2:7" ht="19.5" thickBot="1">
      <c r="B94" s="102" t="s">
        <v>194</v>
      </c>
      <c r="C94" s="103"/>
      <c r="D94" s="103"/>
      <c r="E94" s="47" t="s">
        <v>195</v>
      </c>
      <c r="F94" s="47" t="s">
        <v>23</v>
      </c>
      <c r="G94" s="48" t="s">
        <v>108</v>
      </c>
    </row>
    <row r="95" spans="2:7">
      <c r="B95" s="104" t="s">
        <v>207</v>
      </c>
      <c r="C95" s="105"/>
      <c r="D95" s="105"/>
      <c r="E95" s="49">
        <v>1</v>
      </c>
      <c r="F95" s="10">
        <v>1200</v>
      </c>
      <c r="G95" s="50">
        <f>F95*E95</f>
        <v>1200</v>
      </c>
    </row>
    <row r="96" spans="2:7">
      <c r="B96" s="104" t="s">
        <v>206</v>
      </c>
      <c r="C96" s="105"/>
      <c r="D96" s="105"/>
      <c r="E96" s="49">
        <v>1</v>
      </c>
      <c r="F96" s="10">
        <v>1200</v>
      </c>
      <c r="G96" s="50">
        <f>F96*E96</f>
        <v>1200</v>
      </c>
    </row>
    <row r="97" spans="2:7" ht="15.75" thickBot="1">
      <c r="B97" s="91" t="s">
        <v>205</v>
      </c>
      <c r="C97" s="92"/>
      <c r="D97" s="92"/>
      <c r="E97" s="5"/>
      <c r="F97" s="5"/>
      <c r="G97" s="51"/>
    </row>
    <row r="98" spans="2:7" ht="15.75" thickBot="1">
      <c r="B98" s="93" t="s">
        <v>108</v>
      </c>
      <c r="C98" s="94"/>
      <c r="D98" s="94"/>
      <c r="E98" s="5"/>
      <c r="F98" s="52"/>
      <c r="G98" s="53">
        <f>SUM(G95:G97)</f>
        <v>2400</v>
      </c>
    </row>
    <row r="99" spans="2:7" ht="15.75" thickTop="1">
      <c r="B99" s="95" t="s">
        <v>196</v>
      </c>
      <c r="C99" s="96"/>
      <c r="D99" s="96"/>
      <c r="E99" s="5"/>
      <c r="F99" s="5"/>
      <c r="G99" s="50"/>
    </row>
    <row r="100" spans="2:7">
      <c r="B100" s="54" t="s">
        <v>197</v>
      </c>
      <c r="C100" s="55" t="s">
        <v>198</v>
      </c>
      <c r="D100" s="5"/>
      <c r="E100" s="5"/>
      <c r="F100" s="5"/>
      <c r="G100" s="56"/>
    </row>
    <row r="101" spans="2:7">
      <c r="B101" s="57">
        <f>G101/(G95-G102)</f>
        <v>0.5</v>
      </c>
      <c r="C101" s="58" t="s">
        <v>112</v>
      </c>
      <c r="D101" s="59" t="s">
        <v>199</v>
      </c>
      <c r="E101" s="5"/>
      <c r="F101" s="60">
        <v>0.5</v>
      </c>
      <c r="G101" s="56">
        <f>G95*F101</f>
        <v>600</v>
      </c>
    </row>
    <row r="102" spans="2:7">
      <c r="B102" s="57">
        <f>G102/G95</f>
        <v>0</v>
      </c>
      <c r="C102" s="58" t="s">
        <v>112</v>
      </c>
      <c r="D102" s="59" t="s">
        <v>200</v>
      </c>
      <c r="E102" s="5"/>
      <c r="F102" s="5"/>
      <c r="G102" s="56">
        <v>0</v>
      </c>
    </row>
    <row r="103" spans="2:7">
      <c r="B103" s="57"/>
      <c r="C103" s="58" t="s">
        <v>112</v>
      </c>
      <c r="D103" s="59" t="s">
        <v>208</v>
      </c>
      <c r="E103" s="5"/>
      <c r="F103" s="5"/>
      <c r="G103" s="56"/>
    </row>
    <row r="104" spans="2:7">
      <c r="B104" s="11"/>
      <c r="C104" s="58" t="s">
        <v>112</v>
      </c>
      <c r="D104" s="5" t="s">
        <v>201</v>
      </c>
      <c r="E104" s="5"/>
      <c r="F104" s="5"/>
      <c r="G104" s="56">
        <v>0</v>
      </c>
    </row>
    <row r="105" spans="2:7">
      <c r="B105" s="11"/>
      <c r="C105" s="55" t="s">
        <v>202</v>
      </c>
      <c r="D105" s="5"/>
      <c r="E105" s="5"/>
      <c r="F105" s="5"/>
      <c r="G105" s="56"/>
    </row>
    <row r="106" spans="2:7" ht="15.75" thickBot="1">
      <c r="B106" s="13"/>
      <c r="C106" s="14"/>
      <c r="D106" s="14"/>
      <c r="E106" s="14"/>
      <c r="F106" s="14"/>
      <c r="G106" s="51"/>
    </row>
    <row r="107" spans="2:7" ht="15.75" thickBot="1">
      <c r="B107" s="97" t="s">
        <v>203</v>
      </c>
      <c r="C107" s="98"/>
      <c r="D107" s="98"/>
      <c r="E107" s="61"/>
      <c r="F107" s="62"/>
      <c r="G107" s="63">
        <f>G98-(SUM(G101:G106))</f>
        <v>1800</v>
      </c>
    </row>
    <row r="111" spans="2:7" ht="15.75" thickBot="1"/>
    <row r="112" spans="2:7" ht="21.75" thickBot="1">
      <c r="B112" s="99" t="s">
        <v>214</v>
      </c>
      <c r="C112" s="100"/>
      <c r="D112" s="100"/>
      <c r="E112" s="100"/>
      <c r="F112" s="100"/>
      <c r="G112" s="101"/>
    </row>
    <row r="113" spans="2:7" ht="19.5" thickBot="1">
      <c r="B113" s="102" t="s">
        <v>194</v>
      </c>
      <c r="C113" s="103"/>
      <c r="D113" s="103"/>
      <c r="E113" s="47" t="s">
        <v>195</v>
      </c>
      <c r="F113" s="47" t="s">
        <v>23</v>
      </c>
      <c r="G113" s="48" t="s">
        <v>108</v>
      </c>
    </row>
    <row r="114" spans="2:7">
      <c r="B114" s="104" t="s">
        <v>207</v>
      </c>
      <c r="C114" s="105"/>
      <c r="D114" s="105"/>
      <c r="E114" s="49">
        <v>9</v>
      </c>
      <c r="F114" s="10">
        <v>1200</v>
      </c>
      <c r="G114" s="50">
        <f>F114*E114</f>
        <v>10800</v>
      </c>
    </row>
    <row r="115" spans="2:7">
      <c r="B115" s="104" t="s">
        <v>206</v>
      </c>
      <c r="C115" s="105"/>
      <c r="D115" s="105"/>
      <c r="E115" s="49"/>
      <c r="F115" s="10"/>
      <c r="G115" s="64"/>
    </row>
    <row r="116" spans="2:7" ht="15.75" thickBot="1">
      <c r="B116" s="91" t="s">
        <v>205</v>
      </c>
      <c r="C116" s="92"/>
      <c r="D116" s="92"/>
      <c r="E116" s="5"/>
      <c r="F116" s="5"/>
      <c r="G116" s="51"/>
    </row>
    <row r="117" spans="2:7" ht="15.75" thickBot="1">
      <c r="B117" s="93" t="s">
        <v>108</v>
      </c>
      <c r="C117" s="94"/>
      <c r="D117" s="94"/>
      <c r="E117" s="5"/>
      <c r="F117" s="52"/>
      <c r="G117" s="53">
        <f>G114+G116</f>
        <v>10800</v>
      </c>
    </row>
    <row r="118" spans="2:7" ht="15.75" thickTop="1">
      <c r="B118" s="95" t="s">
        <v>196</v>
      </c>
      <c r="C118" s="96"/>
      <c r="D118" s="96"/>
      <c r="E118" s="5"/>
      <c r="F118" s="5"/>
      <c r="G118" s="50"/>
    </row>
    <row r="119" spans="2:7">
      <c r="B119" s="54" t="s">
        <v>197</v>
      </c>
      <c r="C119" s="55" t="s">
        <v>198</v>
      </c>
      <c r="D119" s="5"/>
      <c r="E119" s="5"/>
      <c r="F119" s="5"/>
      <c r="G119" s="56"/>
    </row>
    <row r="120" spans="2:7">
      <c r="B120" s="57">
        <f>G120/(G114-G121)</f>
        <v>0.5056179775280899</v>
      </c>
      <c r="C120" s="58" t="s">
        <v>112</v>
      </c>
      <c r="D120" s="59" t="s">
        <v>199</v>
      </c>
      <c r="E120" s="5"/>
      <c r="F120" s="60">
        <v>0.5</v>
      </c>
      <c r="G120" s="56">
        <f>G114*F120</f>
        <v>5400</v>
      </c>
    </row>
    <row r="121" spans="2:7">
      <c r="B121" s="57">
        <f>G121/G114</f>
        <v>1.1111111111111112E-2</v>
      </c>
      <c r="C121" s="58" t="s">
        <v>112</v>
      </c>
      <c r="D121" s="59" t="s">
        <v>200</v>
      </c>
      <c r="E121" s="5"/>
      <c r="F121" s="5"/>
      <c r="G121" s="56">
        <v>120</v>
      </c>
    </row>
    <row r="122" spans="2:7">
      <c r="B122" s="57"/>
      <c r="C122" s="58" t="s">
        <v>112</v>
      </c>
      <c r="D122" s="59" t="s">
        <v>208</v>
      </c>
      <c r="E122" s="5"/>
      <c r="F122" s="5"/>
      <c r="G122" s="56"/>
    </row>
    <row r="123" spans="2:7">
      <c r="B123" s="11"/>
      <c r="C123" s="58" t="s">
        <v>112</v>
      </c>
      <c r="D123" s="5" t="s">
        <v>201</v>
      </c>
      <c r="E123" s="5"/>
      <c r="F123" s="5"/>
      <c r="G123" s="56">
        <v>0</v>
      </c>
    </row>
    <row r="124" spans="2:7">
      <c r="B124" s="11"/>
      <c r="C124" s="55" t="s">
        <v>202</v>
      </c>
      <c r="D124" s="5"/>
      <c r="E124" s="5"/>
      <c r="F124" s="5"/>
      <c r="G124" s="56"/>
    </row>
    <row r="125" spans="2:7" ht="15.75" thickBot="1">
      <c r="B125" s="13"/>
      <c r="C125" s="14"/>
      <c r="D125" s="14"/>
      <c r="E125" s="14"/>
      <c r="F125" s="14"/>
      <c r="G125" s="51"/>
    </row>
    <row r="126" spans="2:7" ht="15.75" thickBot="1">
      <c r="B126" s="97" t="s">
        <v>203</v>
      </c>
      <c r="C126" s="98"/>
      <c r="D126" s="98"/>
      <c r="E126" s="61"/>
      <c r="F126" s="62"/>
      <c r="G126" s="63">
        <f>G117-(SUM(G120:G125))</f>
        <v>5280</v>
      </c>
    </row>
    <row r="130" spans="2:7" ht="15.75" thickBot="1"/>
    <row r="131" spans="2:7" ht="21.75" thickBot="1">
      <c r="B131" s="99" t="s">
        <v>215</v>
      </c>
      <c r="C131" s="100"/>
      <c r="D131" s="100"/>
      <c r="E131" s="100"/>
      <c r="F131" s="100"/>
      <c r="G131" s="101"/>
    </row>
    <row r="132" spans="2:7" ht="19.5" thickBot="1">
      <c r="B132" s="102" t="s">
        <v>194</v>
      </c>
      <c r="C132" s="103"/>
      <c r="D132" s="103"/>
      <c r="E132" s="47" t="s">
        <v>195</v>
      </c>
      <c r="F132" s="47" t="s">
        <v>23</v>
      </c>
      <c r="G132" s="48" t="s">
        <v>108</v>
      </c>
    </row>
    <row r="133" spans="2:7">
      <c r="B133" s="104" t="s">
        <v>207</v>
      </c>
      <c r="C133" s="105"/>
      <c r="D133" s="105"/>
      <c r="E133" s="49">
        <v>3</v>
      </c>
      <c r="F133" s="10">
        <v>1200</v>
      </c>
      <c r="G133" s="50">
        <f>F133*E133</f>
        <v>3600</v>
      </c>
    </row>
    <row r="134" spans="2:7">
      <c r="B134" s="104" t="s">
        <v>206</v>
      </c>
      <c r="C134" s="105"/>
      <c r="D134" s="105"/>
      <c r="E134" s="49"/>
      <c r="F134" s="10"/>
      <c r="G134" s="64"/>
    </row>
    <row r="135" spans="2:7" ht="15.75" thickBot="1">
      <c r="B135" s="91" t="s">
        <v>205</v>
      </c>
      <c r="C135" s="92"/>
      <c r="D135" s="92"/>
      <c r="E135" s="5"/>
      <c r="F135" s="5"/>
      <c r="G135" s="51"/>
    </row>
    <row r="136" spans="2:7" ht="15.75" thickBot="1">
      <c r="B136" s="93" t="s">
        <v>108</v>
      </c>
      <c r="C136" s="94"/>
      <c r="D136" s="94"/>
      <c r="E136" s="5"/>
      <c r="F136" s="52"/>
      <c r="G136" s="53">
        <f>G133+G135</f>
        <v>3600</v>
      </c>
    </row>
    <row r="137" spans="2:7" ht="15.75" thickTop="1">
      <c r="B137" s="95" t="s">
        <v>196</v>
      </c>
      <c r="C137" s="96"/>
      <c r="D137" s="96"/>
      <c r="E137" s="5"/>
      <c r="F137" s="5"/>
      <c r="G137" s="50"/>
    </row>
    <row r="138" spans="2:7">
      <c r="B138" s="54" t="s">
        <v>197</v>
      </c>
      <c r="C138" s="55" t="s">
        <v>198</v>
      </c>
      <c r="D138" s="5"/>
      <c r="E138" s="5"/>
      <c r="F138" s="5"/>
      <c r="G138" s="56"/>
    </row>
    <row r="139" spans="2:7">
      <c r="B139" s="57">
        <f>G139/(G133-G140)</f>
        <v>0.51724137931034486</v>
      </c>
      <c r="C139" s="58" t="s">
        <v>112</v>
      </c>
      <c r="D139" s="59" t="s">
        <v>199</v>
      </c>
      <c r="E139" s="5"/>
      <c r="F139" s="60">
        <v>0.5</v>
      </c>
      <c r="G139" s="56">
        <f>G133*F139</f>
        <v>1800</v>
      </c>
    </row>
    <row r="140" spans="2:7">
      <c r="B140" s="57">
        <f>G140/G133</f>
        <v>3.3333333333333333E-2</v>
      </c>
      <c r="C140" s="58" t="s">
        <v>112</v>
      </c>
      <c r="D140" s="59" t="s">
        <v>200</v>
      </c>
      <c r="E140" s="5"/>
      <c r="F140" s="5"/>
      <c r="G140" s="56">
        <v>120</v>
      </c>
    </row>
    <row r="141" spans="2:7">
      <c r="B141" s="57"/>
      <c r="C141" s="58" t="s">
        <v>112</v>
      </c>
      <c r="D141" s="59" t="s">
        <v>208</v>
      </c>
      <c r="E141" s="5"/>
      <c r="F141" s="5"/>
      <c r="G141" s="56"/>
    </row>
    <row r="142" spans="2:7">
      <c r="B142" s="11"/>
      <c r="C142" s="58" t="s">
        <v>112</v>
      </c>
      <c r="D142" s="5" t="s">
        <v>201</v>
      </c>
      <c r="E142" s="5"/>
      <c r="F142" s="5"/>
      <c r="G142" s="56">
        <v>0</v>
      </c>
    </row>
    <row r="143" spans="2:7">
      <c r="B143" s="11"/>
      <c r="C143" s="55" t="s">
        <v>202</v>
      </c>
      <c r="D143" s="5"/>
      <c r="E143" s="5"/>
      <c r="F143" s="5"/>
      <c r="G143" s="56"/>
    </row>
    <row r="144" spans="2:7" ht="15.75" thickBot="1">
      <c r="B144" s="13"/>
      <c r="C144" s="14"/>
      <c r="D144" s="14"/>
      <c r="E144" s="14"/>
      <c r="F144" s="14"/>
      <c r="G144" s="51"/>
    </row>
    <row r="145" spans="2:7" ht="15.75" thickBot="1">
      <c r="B145" s="97" t="s">
        <v>203</v>
      </c>
      <c r="C145" s="98"/>
      <c r="D145" s="98"/>
      <c r="E145" s="61"/>
      <c r="F145" s="62"/>
      <c r="G145" s="63">
        <f>G136-(SUM(G139:G144))</f>
        <v>1680</v>
      </c>
    </row>
    <row r="150" spans="2:7" ht="15.75" thickBot="1"/>
    <row r="151" spans="2:7" ht="21.75" thickBot="1">
      <c r="B151" s="99" t="s">
        <v>216</v>
      </c>
      <c r="C151" s="100"/>
      <c r="D151" s="100"/>
      <c r="E151" s="100"/>
      <c r="F151" s="100"/>
      <c r="G151" s="101"/>
    </row>
    <row r="152" spans="2:7" ht="19.5" thickBot="1">
      <c r="B152" s="102" t="s">
        <v>194</v>
      </c>
      <c r="C152" s="103"/>
      <c r="D152" s="103"/>
      <c r="E152" s="47" t="s">
        <v>195</v>
      </c>
      <c r="F152" s="47" t="s">
        <v>23</v>
      </c>
      <c r="G152" s="48" t="s">
        <v>108</v>
      </c>
    </row>
    <row r="153" spans="2:7">
      <c r="B153" s="104" t="s">
        <v>207</v>
      </c>
      <c r="C153" s="105"/>
      <c r="D153" s="105"/>
      <c r="E153" s="49">
        <v>5</v>
      </c>
      <c r="F153" s="10">
        <v>1200</v>
      </c>
      <c r="G153" s="50">
        <f>F153*E153</f>
        <v>6000</v>
      </c>
    </row>
    <row r="154" spans="2:7">
      <c r="B154" s="104" t="s">
        <v>206</v>
      </c>
      <c r="C154" s="105"/>
      <c r="D154" s="105"/>
      <c r="E154" s="49"/>
      <c r="F154" s="10"/>
      <c r="G154" s="64"/>
    </row>
    <row r="155" spans="2:7" ht="15.75" thickBot="1">
      <c r="B155" s="91" t="s">
        <v>205</v>
      </c>
      <c r="C155" s="92"/>
      <c r="D155" s="92"/>
      <c r="E155" s="5"/>
      <c r="F155" s="5"/>
      <c r="G155" s="51"/>
    </row>
    <row r="156" spans="2:7" ht="15.75" thickBot="1">
      <c r="B156" s="93" t="s">
        <v>108</v>
      </c>
      <c r="C156" s="94"/>
      <c r="D156" s="94"/>
      <c r="E156" s="5"/>
      <c r="F156" s="52"/>
      <c r="G156" s="53">
        <f>G153+G155</f>
        <v>6000</v>
      </c>
    </row>
    <row r="157" spans="2:7" ht="15.75" thickTop="1">
      <c r="B157" s="95" t="s">
        <v>196</v>
      </c>
      <c r="C157" s="96"/>
      <c r="D157" s="96"/>
      <c r="E157" s="5"/>
      <c r="F157" s="5"/>
      <c r="G157" s="50"/>
    </row>
    <row r="158" spans="2:7">
      <c r="B158" s="54" t="s">
        <v>197</v>
      </c>
      <c r="C158" s="55" t="s">
        <v>198</v>
      </c>
      <c r="D158" s="5"/>
      <c r="E158" s="5"/>
      <c r="F158" s="5"/>
      <c r="G158" s="56"/>
    </row>
    <row r="159" spans="2:7">
      <c r="B159" s="57">
        <f>G159/(G153-G160)</f>
        <v>0.5</v>
      </c>
      <c r="C159" s="58" t="s">
        <v>112</v>
      </c>
      <c r="D159" s="59" t="s">
        <v>199</v>
      </c>
      <c r="E159" s="5"/>
      <c r="F159" s="60">
        <v>0.5</v>
      </c>
      <c r="G159" s="56">
        <f>G153*F159</f>
        <v>3000</v>
      </c>
    </row>
    <row r="160" spans="2:7">
      <c r="B160" s="57">
        <f>G160/G153</f>
        <v>0</v>
      </c>
      <c r="C160" s="58" t="s">
        <v>112</v>
      </c>
      <c r="D160" s="59" t="s">
        <v>200</v>
      </c>
      <c r="E160" s="5"/>
      <c r="F160" s="5"/>
      <c r="G160" s="56">
        <v>0</v>
      </c>
    </row>
    <row r="161" spans="2:7">
      <c r="B161" s="57"/>
      <c r="C161" s="58" t="s">
        <v>112</v>
      </c>
      <c r="D161" s="59" t="s">
        <v>208</v>
      </c>
      <c r="E161" s="5"/>
      <c r="F161" s="5"/>
      <c r="G161" s="56"/>
    </row>
    <row r="162" spans="2:7">
      <c r="B162" s="11"/>
      <c r="C162" s="58" t="s">
        <v>112</v>
      </c>
      <c r="D162" s="5" t="s">
        <v>201</v>
      </c>
      <c r="E162" s="5"/>
      <c r="F162" s="5"/>
      <c r="G162" s="56">
        <v>0</v>
      </c>
    </row>
    <row r="163" spans="2:7">
      <c r="B163" s="11"/>
      <c r="C163" s="55" t="s">
        <v>202</v>
      </c>
      <c r="D163" s="5"/>
      <c r="E163" s="5"/>
      <c r="F163" s="5"/>
      <c r="G163" s="56"/>
    </row>
    <row r="164" spans="2:7" ht="15.75" thickBot="1">
      <c r="B164" s="13"/>
      <c r="C164" s="14"/>
      <c r="D164" s="14"/>
      <c r="E164" s="14"/>
      <c r="F164" s="14"/>
      <c r="G164" s="51"/>
    </row>
    <row r="165" spans="2:7" ht="15.75" thickBot="1">
      <c r="B165" s="97" t="s">
        <v>203</v>
      </c>
      <c r="C165" s="98"/>
      <c r="D165" s="98"/>
      <c r="E165" s="61"/>
      <c r="F165" s="62"/>
      <c r="G165" s="63">
        <f>G156-(SUM(G159:G164))</f>
        <v>3000</v>
      </c>
    </row>
  </sheetData>
  <mergeCells count="72">
    <mergeCell ref="B156:D156"/>
    <mergeCell ref="B157:D157"/>
    <mergeCell ref="B165:D165"/>
    <mergeCell ref="B151:G151"/>
    <mergeCell ref="B152:D152"/>
    <mergeCell ref="B153:D153"/>
    <mergeCell ref="B154:D154"/>
    <mergeCell ref="B155:D155"/>
    <mergeCell ref="B2:G2"/>
    <mergeCell ref="B3:D3"/>
    <mergeCell ref="B4:D4"/>
    <mergeCell ref="B6:D6"/>
    <mergeCell ref="B7:D7"/>
    <mergeCell ref="B39:D39"/>
    <mergeCell ref="B16:D16"/>
    <mergeCell ref="B5:D5"/>
    <mergeCell ref="B20:G20"/>
    <mergeCell ref="B21:D21"/>
    <mergeCell ref="B22:D22"/>
    <mergeCell ref="B23:D23"/>
    <mergeCell ref="B8:D8"/>
    <mergeCell ref="B24:D24"/>
    <mergeCell ref="B25:D25"/>
    <mergeCell ref="B26:D26"/>
    <mergeCell ref="B34:D34"/>
    <mergeCell ref="B38:G38"/>
    <mergeCell ref="B61:D61"/>
    <mergeCell ref="B40:D40"/>
    <mergeCell ref="B41:D41"/>
    <mergeCell ref="B42:D42"/>
    <mergeCell ref="B43:D43"/>
    <mergeCell ref="B44:D44"/>
    <mergeCell ref="B52:D52"/>
    <mergeCell ref="B56:G56"/>
    <mergeCell ref="B57:D57"/>
    <mergeCell ref="B58:D58"/>
    <mergeCell ref="B59:D59"/>
    <mergeCell ref="B60:D60"/>
    <mergeCell ref="B94:D94"/>
    <mergeCell ref="B62:D62"/>
    <mergeCell ref="B70:D70"/>
    <mergeCell ref="B74:G74"/>
    <mergeCell ref="B75:D75"/>
    <mergeCell ref="B76:D76"/>
    <mergeCell ref="B77:D77"/>
    <mergeCell ref="B78:D78"/>
    <mergeCell ref="B79:D79"/>
    <mergeCell ref="B80:D80"/>
    <mergeCell ref="B88:D88"/>
    <mergeCell ref="B93:G93"/>
    <mergeCell ref="B117:D117"/>
    <mergeCell ref="B95:D95"/>
    <mergeCell ref="B96:D96"/>
    <mergeCell ref="B97:D97"/>
    <mergeCell ref="B98:D98"/>
    <mergeCell ref="B99:D99"/>
    <mergeCell ref="B107:D107"/>
    <mergeCell ref="B112:G112"/>
    <mergeCell ref="B113:D113"/>
    <mergeCell ref="B114:D114"/>
    <mergeCell ref="B115:D115"/>
    <mergeCell ref="B116:D116"/>
    <mergeCell ref="B135:D135"/>
    <mergeCell ref="B136:D136"/>
    <mergeCell ref="B137:D137"/>
    <mergeCell ref="B145:D145"/>
    <mergeCell ref="B118:D118"/>
    <mergeCell ref="B126:D126"/>
    <mergeCell ref="B131:G131"/>
    <mergeCell ref="B132:D132"/>
    <mergeCell ref="B133:D133"/>
    <mergeCell ref="B134:D1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16"/>
  <sheetViews>
    <sheetView tabSelected="1" workbookViewId="0">
      <selection activeCell="I18" sqref="I18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3.85546875" customWidth="1"/>
  </cols>
  <sheetData>
    <row r="1" spans="2:7" ht="15.75" thickBot="1"/>
    <row r="2" spans="2:7" ht="21.75" thickBot="1">
      <c r="B2" s="99" t="s">
        <v>217</v>
      </c>
      <c r="C2" s="100"/>
      <c r="D2" s="100"/>
      <c r="E2" s="100"/>
      <c r="F2" s="100"/>
      <c r="G2" s="101"/>
    </row>
    <row r="3" spans="2:7" ht="19.5" thickBot="1">
      <c r="B3" s="102" t="s">
        <v>194</v>
      </c>
      <c r="C3" s="103"/>
      <c r="D3" s="103"/>
      <c r="E3" s="47" t="s">
        <v>195</v>
      </c>
      <c r="F3" s="47" t="s">
        <v>23</v>
      </c>
      <c r="G3" s="48" t="s">
        <v>108</v>
      </c>
    </row>
    <row r="4" spans="2:7">
      <c r="B4" s="104" t="s">
        <v>207</v>
      </c>
      <c r="C4" s="105"/>
      <c r="D4" s="105"/>
      <c r="E4" s="49">
        <f>PnL!E4+PnL!E22+PnL!E40+PnL!E58+PnL!E76+PnL!E95+PnL!E114+PnL!E133+PnL!E153</f>
        <v>28</v>
      </c>
      <c r="F4" s="10">
        <v>1200</v>
      </c>
      <c r="G4" s="50">
        <f>F4*E4</f>
        <v>33600</v>
      </c>
    </row>
    <row r="5" spans="2:7">
      <c r="B5" s="104" t="s">
        <v>206</v>
      </c>
      <c r="C5" s="105"/>
      <c r="D5" s="105"/>
      <c r="E5" s="49">
        <f>PnL!E5+PnL!E23+PnL!E41+PnL!E59+PnL!E77+PnL!E96+PnL!E115+PnL!E134+PnL!E154</f>
        <v>1</v>
      </c>
      <c r="F5" s="10">
        <v>1200</v>
      </c>
      <c r="G5" s="50">
        <f>F5*E5</f>
        <v>1200</v>
      </c>
    </row>
    <row r="6" spans="2:7" ht="15.75" thickBot="1">
      <c r="B6" s="91" t="s">
        <v>205</v>
      </c>
      <c r="C6" s="92"/>
      <c r="D6" s="92"/>
      <c r="E6" s="5"/>
      <c r="F6" s="5"/>
      <c r="G6" s="51"/>
    </row>
    <row r="7" spans="2:7" ht="15.75" thickBot="1">
      <c r="B7" s="93" t="s">
        <v>108</v>
      </c>
      <c r="C7" s="94"/>
      <c r="D7" s="94"/>
      <c r="E7" s="5"/>
      <c r="F7" s="52"/>
      <c r="G7" s="53">
        <f>G4+G6</f>
        <v>33600</v>
      </c>
    </row>
    <row r="8" spans="2:7" ht="15.75" thickTop="1">
      <c r="B8" s="95" t="s">
        <v>196</v>
      </c>
      <c r="C8" s="96"/>
      <c r="D8" s="96"/>
      <c r="E8" s="5"/>
      <c r="F8" s="5"/>
      <c r="G8" s="50"/>
    </row>
    <row r="9" spans="2:7">
      <c r="B9" s="54" t="s">
        <v>197</v>
      </c>
      <c r="C9" s="55" t="s">
        <v>198</v>
      </c>
      <c r="D9" s="5"/>
      <c r="E9" s="5"/>
      <c r="F9" s="5"/>
      <c r="G9" s="56"/>
    </row>
    <row r="10" spans="2:7">
      <c r="B10" s="57">
        <f>G10/(G4-G11)</f>
        <v>0.52238805970149249</v>
      </c>
      <c r="C10" s="58" t="s">
        <v>112</v>
      </c>
      <c r="D10" s="59" t="s">
        <v>199</v>
      </c>
      <c r="E10" s="5"/>
      <c r="F10" s="60">
        <v>0.5</v>
      </c>
      <c r="G10" s="56">
        <f>G4*F10</f>
        <v>16800</v>
      </c>
    </row>
    <row r="11" spans="2:7">
      <c r="B11" s="57">
        <f>G11/G4</f>
        <v>4.2857142857142858E-2</v>
      </c>
      <c r="C11" s="58" t="s">
        <v>112</v>
      </c>
      <c r="D11" s="59" t="s">
        <v>200</v>
      </c>
      <c r="E11" s="5"/>
      <c r="F11" s="5"/>
      <c r="G11" s="56">
        <f>PnL!G11+PnL!G29+PnL!G47+PnL!G65+PnL!G839+PnL!G102+PnL!G121+PnL!G140+PnL!G160</f>
        <v>1440</v>
      </c>
    </row>
    <row r="12" spans="2:7">
      <c r="B12" s="57"/>
      <c r="C12" s="58" t="s">
        <v>112</v>
      </c>
      <c r="D12" s="59" t="s">
        <v>208</v>
      </c>
      <c r="E12" s="5"/>
      <c r="F12" s="5"/>
      <c r="G12" s="56">
        <f>PnL!G12+PnL!G30+PnL!G48+PnL!G66+PnL!G840+PnL!G103+PnL!G122+PnL!G141+PnL!G161</f>
        <v>0</v>
      </c>
    </row>
    <row r="13" spans="2:7">
      <c r="B13" s="11"/>
      <c r="C13" s="58" t="s">
        <v>112</v>
      </c>
      <c r="D13" s="5" t="s">
        <v>201</v>
      </c>
      <c r="E13" s="5"/>
      <c r="F13" s="5"/>
      <c r="G13" s="56">
        <v>0</v>
      </c>
    </row>
    <row r="14" spans="2:7">
      <c r="B14" s="11"/>
      <c r="C14" s="55" t="s">
        <v>202</v>
      </c>
      <c r="D14" s="5"/>
      <c r="E14" s="5"/>
      <c r="F14" s="5"/>
      <c r="G14" s="56"/>
    </row>
    <row r="15" spans="2:7" ht="15.75" thickBot="1">
      <c r="B15" s="13"/>
      <c r="C15" s="14"/>
      <c r="D15" s="14"/>
      <c r="E15" s="14"/>
      <c r="F15" s="14"/>
      <c r="G15" s="51"/>
    </row>
    <row r="16" spans="2:7" ht="15.75" thickBot="1">
      <c r="B16" s="97" t="s">
        <v>203</v>
      </c>
      <c r="C16" s="98"/>
      <c r="D16" s="98"/>
      <c r="E16" s="61"/>
      <c r="F16" s="62"/>
      <c r="G16" s="63">
        <f>G7-(SUM(G10:G15))</f>
        <v>15360</v>
      </c>
    </row>
  </sheetData>
  <mergeCells count="8">
    <mergeCell ref="B8:D8"/>
    <mergeCell ref="B16:D16"/>
    <mergeCell ref="B2:G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Register</vt:lpstr>
      <vt:lpstr>From Infora</vt:lpstr>
      <vt:lpstr>Comparision</vt:lpstr>
      <vt:lpstr>Observation</vt:lpstr>
      <vt:lpstr>PnL</vt:lpstr>
      <vt:lpstr>Cons.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2023-08-25T11:44:57Z</dcterms:created>
  <dcterms:modified xsi:type="dcterms:W3CDTF">2023-11-25T11:26:46Z</dcterms:modified>
</cp:coreProperties>
</file>