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ublic\FY 2023-24\Report Jan2023 to Oct2023\Pathlab\"/>
    </mc:Choice>
  </mc:AlternateContent>
  <xr:revisionPtr revIDLastSave="0" documentId="13_ncr:1_{FC461AF8-D457-4CE7-B566-3BAFC31994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Raw material consumed" sheetId="4" r:id="rId2"/>
    <sheet name="IPD" sheetId="1" r:id="rId3"/>
    <sheet name="OP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F9" i="3"/>
  <c r="F8" i="3"/>
  <c r="E7" i="3"/>
  <c r="E6" i="3"/>
  <c r="Q14" i="3" l="1"/>
  <c r="Q13" i="3"/>
  <c r="Q17" i="3"/>
  <c r="F15" i="3" s="1"/>
  <c r="F14" i="3" l="1"/>
  <c r="C5" i="4"/>
  <c r="F13" i="3" s="1"/>
  <c r="F16" i="3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H142" i="1" s="1"/>
  <c r="R13" i="3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3" i="2"/>
  <c r="H115" i="2" s="1"/>
  <c r="R14" i="3" s="1"/>
  <c r="F115" i="2" l="1"/>
  <c r="E115" i="2"/>
  <c r="E11" i="3" s="1"/>
  <c r="E17" i="3" s="1"/>
  <c r="F17" i="3" s="1"/>
  <c r="E142" i="1"/>
  <c r="Q7" i="3"/>
  <c r="Q6" i="3"/>
  <c r="H10" i="3" s="1"/>
  <c r="E21" i="3" l="1"/>
  <c r="F6" i="3"/>
  <c r="G4" i="2"/>
  <c r="G5" i="2"/>
  <c r="G6" i="2"/>
  <c r="G7" i="2"/>
  <c r="G8" i="2"/>
  <c r="G9" i="2"/>
  <c r="G10" i="2"/>
  <c r="G11" i="2"/>
  <c r="G13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10" i="2"/>
  <c r="G112" i="2"/>
  <c r="G11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9" i="1"/>
  <c r="G141" i="1"/>
  <c r="G3" i="1"/>
  <c r="G115" i="2" l="1"/>
  <c r="I10" i="3"/>
  <c r="F7" i="3"/>
  <c r="F11" i="3" s="1"/>
  <c r="F21" i="3" s="1"/>
</calcChain>
</file>

<file path=xl/sharedStrings.xml><?xml version="1.0" encoding="utf-8"?>
<sst xmlns="http://schemas.openxmlformats.org/spreadsheetml/2006/main" count="301" uniqueCount="198">
  <si>
    <t>Row Labels</t>
  </si>
  <si>
    <t>Sum of Qty In Pack</t>
  </si>
  <si>
    <t>Sum of Order Qty</t>
  </si>
  <si>
    <t>Average of Rate</t>
  </si>
  <si>
    <t>Sum of Net Amt</t>
  </si>
  <si>
    <t>Sum of Concession</t>
  </si>
  <si>
    <t>Diagnostics</t>
  </si>
  <si>
    <t>ADA</t>
  </si>
  <si>
    <t>AFB</t>
  </si>
  <si>
    <t>ANA</t>
  </si>
  <si>
    <t>Anemia Profile</t>
  </si>
  <si>
    <t>Anti CCP</t>
  </si>
  <si>
    <t>ASCITIC FLUID ROUTINE</t>
  </si>
  <si>
    <t>Biochemistry</t>
  </si>
  <si>
    <t>BLOOD CULTURE</t>
  </si>
  <si>
    <t>CBNAAT for pleural Fluid</t>
  </si>
  <si>
    <t>Chloride</t>
  </si>
  <si>
    <t>Cytology</t>
  </si>
  <si>
    <t>Gram Stain</t>
  </si>
  <si>
    <t>Pre Cath Profile</t>
  </si>
  <si>
    <t>Sputam Culture</t>
  </si>
  <si>
    <t>Sputam ZN Stain for AFB</t>
  </si>
  <si>
    <t>Sr. Folic Acid</t>
  </si>
  <si>
    <t>Sr. Vitamin B12</t>
  </si>
  <si>
    <t>Widal</t>
  </si>
  <si>
    <t>IP/OP Package</t>
  </si>
  <si>
    <t>Cathlab Profile</t>
  </si>
  <si>
    <t>OP/Ward Procedures</t>
  </si>
  <si>
    <t>Serum Ige</t>
  </si>
  <si>
    <t>Pathology</t>
  </si>
  <si>
    <t>ABG</t>
  </si>
  <si>
    <t>ACR (Albumin / Creatinine Ratio )</t>
  </si>
  <si>
    <t>Aerobic Culture</t>
  </si>
  <si>
    <t>AFB Cutlure</t>
  </si>
  <si>
    <t>Albumin/Creatinine Ratio,Urine(ACR)</t>
  </si>
  <si>
    <t>Alkaline Phosphatase(ALP)</t>
  </si>
  <si>
    <t>Anti dsDNA</t>
  </si>
  <si>
    <t>Anti HCV</t>
  </si>
  <si>
    <t>APTT</t>
  </si>
  <si>
    <t>ARTERIAL AMMONIA</t>
  </si>
  <si>
    <t>ASO TITRE</t>
  </si>
  <si>
    <t>BETA - HCG</t>
  </si>
  <si>
    <t>Bleeding Time &amp; Clotting Time (BT,CT)</t>
  </si>
  <si>
    <t>Blood Group&amp; RH Factor</t>
  </si>
  <si>
    <t>Blood Sugar Fasting</t>
  </si>
  <si>
    <t>Blood Sugar Postpendial</t>
  </si>
  <si>
    <t>Blood Urea</t>
  </si>
  <si>
    <t>C Peptide</t>
  </si>
  <si>
    <t>Calcium</t>
  </si>
  <si>
    <t>CBC (Complete Blood Count)</t>
  </si>
  <si>
    <t>CD 4 COUNT</t>
  </si>
  <si>
    <t>CK-MB</t>
  </si>
  <si>
    <t>CPK MB</t>
  </si>
  <si>
    <t>Creatinine</t>
  </si>
  <si>
    <t>CRP</t>
  </si>
  <si>
    <t>D-DIMER</t>
  </si>
  <si>
    <t>DENGUE</t>
  </si>
  <si>
    <t>DENGUE IgM</t>
  </si>
  <si>
    <t>DENGUE NS1</t>
  </si>
  <si>
    <t>Direct Coombs Test</t>
  </si>
  <si>
    <t>DR. PROCALCITONINE</t>
  </si>
  <si>
    <t>EBV for IgM</t>
  </si>
  <si>
    <t>Electrolyte (NA+,K+,Ca++ )</t>
  </si>
  <si>
    <t>Electrolyte (NA+,K+,Cl )</t>
  </si>
  <si>
    <t>ESR</t>
  </si>
  <si>
    <t>FERRITIN</t>
  </si>
  <si>
    <t>FLUID OF ROUTINE</t>
  </si>
  <si>
    <t>FT3,FT4,TSH</t>
  </si>
  <si>
    <t>FT4</t>
  </si>
  <si>
    <t>G6PD</t>
  </si>
  <si>
    <t>HB ELECTRO PHORESIS</t>
  </si>
  <si>
    <t>HB%</t>
  </si>
  <si>
    <t>HbA1C</t>
  </si>
  <si>
    <t>HBsAg</t>
  </si>
  <si>
    <t>HBsAg (Australian Antigen )</t>
  </si>
  <si>
    <t>HCV</t>
  </si>
  <si>
    <t>HIV</t>
  </si>
  <si>
    <t>HIV|&amp;||</t>
  </si>
  <si>
    <t>HPE (Medium)</t>
  </si>
  <si>
    <t>HPE (Small)</t>
  </si>
  <si>
    <t>INDIRECT COOMB TEST</t>
  </si>
  <si>
    <t>IONIZED CALCIUM</t>
  </si>
  <si>
    <t>Iron &amp; TIBC Tranferin Saturation %</t>
  </si>
  <si>
    <t>Iron Profile with Ferttin</t>
  </si>
  <si>
    <t>Iron Profile+Ferritine</t>
  </si>
  <si>
    <t>KETONE BODIES</t>
  </si>
  <si>
    <t>KFT (Urea/MAT/NA/K)</t>
  </si>
  <si>
    <t>LDH</t>
  </si>
  <si>
    <t>Lipid Profile</t>
  </si>
  <si>
    <t>Liver Function Test</t>
  </si>
  <si>
    <t>MAGNESIUM</t>
  </si>
  <si>
    <t>Malaria Parasite</t>
  </si>
  <si>
    <t>MANTOUX TEST</t>
  </si>
  <si>
    <t>N.Pro BNP</t>
  </si>
  <si>
    <t>PBS(Peripheral Blood Semar)</t>
  </si>
  <si>
    <t>Phoshphours</t>
  </si>
  <si>
    <t>Platelet Count(PLT)</t>
  </si>
  <si>
    <t>Potassium (K+)</t>
  </si>
  <si>
    <t>Pottasium</t>
  </si>
  <si>
    <t>Preganancy Test,Urine(UPT)</t>
  </si>
  <si>
    <t>PROCALCITONINE</t>
  </si>
  <si>
    <t>PROTEIN / CREATININE RATIO</t>
  </si>
  <si>
    <t>Prothrombine Time(PT-INR)</t>
  </si>
  <si>
    <t>PSA</t>
  </si>
  <si>
    <t>PTH</t>
  </si>
  <si>
    <t>RAPID MP(Optimal,Antigen)</t>
  </si>
  <si>
    <t>RBS</t>
  </si>
  <si>
    <t>Reticulocyte Count</t>
  </si>
  <si>
    <t>RFT (UREA,CREATININE)</t>
  </si>
  <si>
    <t>Rheumatiod Factor(RF)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</si>
  <si>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</si>
  <si>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</si>
  <si>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</si>
  <si>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</si>
  <si>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</si>
  <si>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</si>
  <si>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</si>
  <si>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</si>
  <si>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</si>
  <si>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</si>
  <si>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Sodium(Na+)</t>
  </si>
  <si>
    <t>Sputum For AFB</t>
  </si>
  <si>
    <t>Sputum For Culture</t>
  </si>
  <si>
    <t>Sr. Albumin</t>
  </si>
  <si>
    <t>SR. PROCALCITONIN</t>
  </si>
  <si>
    <t>Stool Occuit Blood Test</t>
  </si>
  <si>
    <t>T3</t>
  </si>
  <si>
    <t>T3,FT4,TSH</t>
  </si>
  <si>
    <t>T3,T4,TSH</t>
  </si>
  <si>
    <t>T4 (THYROXINE)</t>
  </si>
  <si>
    <t>TB FERRON GOLD</t>
  </si>
  <si>
    <t>TLC,DLC OF WBC(TC,DC)</t>
  </si>
  <si>
    <t>TORCH PROFILE</t>
  </si>
  <si>
    <t>TROPONIN I, (hs TnI)</t>
  </si>
  <si>
    <t>TSH</t>
  </si>
  <si>
    <t>Uric Acid</t>
  </si>
  <si>
    <t>Urine For AFB</t>
  </si>
  <si>
    <t>URINE Routine</t>
  </si>
  <si>
    <t>VDRL</t>
  </si>
  <si>
    <t>Vitamin D3 (25-OH)</t>
  </si>
  <si>
    <t>PHP-Customised Package</t>
  </si>
  <si>
    <t>SURGICAL PROFILE.</t>
  </si>
  <si>
    <t>Service Material</t>
  </si>
  <si>
    <t>CBG(Glucometer Test)</t>
  </si>
  <si>
    <t>Urology</t>
  </si>
  <si>
    <t>URINE CULTURE AND SENSITIVITY</t>
  </si>
  <si>
    <t>Serum Albumin</t>
  </si>
  <si>
    <t>Typhoid</t>
  </si>
  <si>
    <t>Absolute Eosinophil Count (AEC)</t>
  </si>
  <si>
    <t>AMH</t>
  </si>
  <si>
    <t>ANTI TPO</t>
  </si>
  <si>
    <t>CA 19-9</t>
  </si>
  <si>
    <t>CA125</t>
  </si>
  <si>
    <t>CEA (CLIA)</t>
  </si>
  <si>
    <t>FSH</t>
  </si>
  <si>
    <t>LH</t>
  </si>
  <si>
    <t>PRL</t>
  </si>
  <si>
    <t>RA-FACTOR</t>
  </si>
  <si>
    <t>Seram Cortisol</t>
  </si>
  <si>
    <t>Stool Culture</t>
  </si>
  <si>
    <t>Stool Routine</t>
  </si>
  <si>
    <t>T4 ,TSH</t>
  </si>
  <si>
    <t>Tropnin T</t>
  </si>
  <si>
    <t>VBG</t>
  </si>
  <si>
    <t>BASIC CARDIAC HEALTH PACKAGE</t>
  </si>
  <si>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</si>
  <si>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</si>
  <si>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</si>
  <si>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</si>
  <si>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</si>
  <si>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</si>
  <si>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</si>
  <si>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Package Revenue in OPD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</si>
  <si>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</si>
  <si>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</si>
  <si>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</si>
  <si>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</si>
  <si>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</si>
  <si>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</si>
  <si>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</si>
  <si>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</si>
  <si>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</si>
  <si>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</si>
  <si>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</si>
  <si>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</si>
  <si>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</si>
  <si>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</si>
  <si>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</si>
  <si>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</si>
  <si>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</si>
  <si>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</si>
  <si>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</si>
  <si>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Package</t>
  </si>
  <si>
    <t>Opening stock</t>
  </si>
  <si>
    <t>Purchase</t>
  </si>
  <si>
    <t>Closing stock</t>
  </si>
  <si>
    <t>Nov</t>
  </si>
  <si>
    <t>(For the period Jan - Nov2023)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</si>
</sst>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18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4" fillId="0" borderId="3" xfId="0" applyFont="1" applyBorder="1" applyAlignment="1">
      <alignment horizontal="left" indent="1"/>
    </xf>
    <xf numFmtId="0" fontId="4" fillId="0" borderId="3" xfId="0" applyFont="1" applyBorder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1" fillId="0" borderId="10" xfId="1" applyFont="1" applyBorder="1" applyAlignment="1">
      <alignment vertical="center"/>
    </xf>
    <xf numFmtId="164" fontId="1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64" fontId="1" fillId="0" borderId="14" xfId="1" applyFont="1" applyBorder="1" applyAlignment="1">
      <alignment vertical="center"/>
    </xf>
    <xf numFmtId="164" fontId="2" fillId="0" borderId="14" xfId="1" applyFont="1" applyBorder="1" applyAlignment="1">
      <alignment vertical="center"/>
    </xf>
    <xf numFmtId="164" fontId="0" fillId="0" borderId="11" xfId="1" applyFont="1" applyBorder="1" applyAlignment="1">
      <alignment vertical="center"/>
    </xf>
    <xf numFmtId="164" fontId="2" fillId="0" borderId="7" xfId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4" fontId="0" fillId="0" borderId="14" xfId="1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164" fontId="6" fillId="0" borderId="17" xfId="1" applyFont="1" applyBorder="1" applyAlignment="1">
      <alignment vertical="center"/>
    </xf>
    <xf numFmtId="164" fontId="0" fillId="0" borderId="0" xfId="1" applyFont="1"/>
    <xf numFmtId="164" fontId="2" fillId="0" borderId="0" xfId="1" applyFont="1"/>
    <xf numFmtId="164" fontId="3" fillId="2" borderId="2" xfId="1" applyFont="1" applyFill="1" applyBorder="1"/>
    <xf numFmtId="164" fontId="3" fillId="3" borderId="3" xfId="1" applyFont="1" applyFill="1" applyBorder="1"/>
    <xf numFmtId="164" fontId="4" fillId="0" borderId="3" xfId="1" applyFont="1" applyBorder="1"/>
    <xf numFmtId="164" fontId="0" fillId="0" borderId="0" xfId="0" applyNumberFormat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 indent="4"/>
    </xf>
    <xf numFmtId="0" fontId="5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21"/>
  <sheetViews>
    <sheetView tabSelected="1" workbookViewId="0">
      <selection activeCell="D14" sqref="D14"/>
    </sheetView>
  </sheetViews>
  <sheetFormatPr defaultRowHeight="15" x14ac:dyDescent="0.25"/>
  <cols>
    <col min="3" max="3" width="23.85546875" bestFit="1" customWidth="1"/>
    <col min="4" max="4" width="36.85546875" bestFit="1" customWidth="1"/>
    <col min="5" max="5" width="14" bestFit="1" customWidth="1"/>
    <col min="6" max="6" width="14.85546875" bestFit="1" customWidth="1"/>
    <col min="8" max="16" width="11.5703125" style="24" hidden="1" customWidth="1"/>
    <col min="17" max="17" width="13.28515625" style="25" hidden="1" customWidth="1"/>
    <col min="18" max="18" width="11.5703125" hidden="1" customWidth="1"/>
    <col min="19" max="19" width="0" hidden="1" customWidth="1"/>
    <col min="20" max="20" width="9.140625" hidden="1" customWidth="1"/>
  </cols>
  <sheetData>
    <row r="2" spans="3:20" ht="18.75" x14ac:dyDescent="0.25">
      <c r="C2" s="33" t="s">
        <v>165</v>
      </c>
      <c r="D2" s="33"/>
      <c r="E2" s="33"/>
      <c r="F2" s="33"/>
    </row>
    <row r="3" spans="3:20" ht="18.75" x14ac:dyDescent="0.25">
      <c r="C3" s="33" t="s">
        <v>166</v>
      </c>
      <c r="D3" s="33"/>
      <c r="E3" s="33"/>
      <c r="F3" s="33"/>
    </row>
    <row r="4" spans="3:20" ht="15.75" thickBot="1" x14ac:dyDescent="0.3">
      <c r="C4" s="34" t="s">
        <v>197</v>
      </c>
      <c r="D4" s="34"/>
      <c r="E4" s="34"/>
      <c r="F4" s="34"/>
    </row>
    <row r="5" spans="3:20" ht="15.75" thickBot="1" x14ac:dyDescent="0.3">
      <c r="C5" s="7"/>
      <c r="D5" s="8" t="s">
        <v>167</v>
      </c>
      <c r="E5" s="9" t="s">
        <v>168</v>
      </c>
      <c r="F5" s="9" t="s">
        <v>168</v>
      </c>
      <c r="H5" s="24" t="s">
        <v>183</v>
      </c>
      <c r="I5" s="24" t="s">
        <v>184</v>
      </c>
      <c r="J5" s="24" t="s">
        <v>185</v>
      </c>
      <c r="K5" s="24" t="s">
        <v>186</v>
      </c>
      <c r="L5" s="24" t="s">
        <v>187</v>
      </c>
      <c r="M5" s="24" t="s">
        <v>188</v>
      </c>
      <c r="N5" s="24" t="s">
        <v>189</v>
      </c>
      <c r="O5" s="24" t="s">
        <v>190</v>
      </c>
      <c r="P5" s="24" t="s">
        <v>191</v>
      </c>
      <c r="T5" t="s">
        <v>196</v>
      </c>
    </row>
    <row r="6" spans="3:20" x14ac:dyDescent="0.25">
      <c r="C6" s="10"/>
      <c r="D6" s="11" t="s">
        <v>169</v>
      </c>
      <c r="E6" s="12">
        <f>OPD!E115+368412.8+T6</f>
        <v>3595025.8</v>
      </c>
      <c r="F6" s="13">
        <f>E6</f>
        <v>3595025.8</v>
      </c>
      <c r="H6" s="24">
        <v>237162</v>
      </c>
      <c r="I6" s="24">
        <v>237609</v>
      </c>
      <c r="J6" s="24">
        <v>271235.01</v>
      </c>
      <c r="K6" s="24">
        <v>219385</v>
      </c>
      <c r="L6" s="24">
        <v>300612.5</v>
      </c>
      <c r="M6" s="24">
        <v>272980</v>
      </c>
      <c r="N6" s="24">
        <v>378838.99999999994</v>
      </c>
      <c r="O6" s="24">
        <v>358567.75</v>
      </c>
      <c r="P6" s="24">
        <v>455459</v>
      </c>
      <c r="Q6" s="25">
        <f>SUM(H6:P6)</f>
        <v>2731849.26</v>
      </c>
      <c r="T6">
        <v>494262.73999999993</v>
      </c>
    </row>
    <row r="7" spans="3:20" x14ac:dyDescent="0.25">
      <c r="C7" s="14"/>
      <c r="D7" s="15" t="s">
        <v>170</v>
      </c>
      <c r="E7" s="16">
        <f>IPD!E142+701865+T7</f>
        <v>5730676.8799999999</v>
      </c>
      <c r="F7" s="16">
        <f>E7</f>
        <v>5730676.8799999999</v>
      </c>
      <c r="H7" s="24">
        <v>300119.33</v>
      </c>
      <c r="I7" s="24">
        <v>340368.33</v>
      </c>
      <c r="J7" s="24">
        <v>373373.53</v>
      </c>
      <c r="K7" s="24">
        <v>427069.67</v>
      </c>
      <c r="L7" s="16">
        <v>416255</v>
      </c>
      <c r="M7" s="24">
        <v>387139</v>
      </c>
      <c r="N7" s="24">
        <v>610535</v>
      </c>
      <c r="O7" s="24">
        <v>594005</v>
      </c>
      <c r="P7" s="24">
        <v>743018.5</v>
      </c>
      <c r="Q7" s="25">
        <f>SUM(H7:P7)</f>
        <v>4191883.3600000003</v>
      </c>
      <c r="T7">
        <v>875168</v>
      </c>
    </row>
    <row r="8" spans="3:20" x14ac:dyDescent="0.25">
      <c r="C8" s="14"/>
      <c r="D8" s="15" t="s">
        <v>171</v>
      </c>
      <c r="E8" s="17">
        <v>0</v>
      </c>
      <c r="F8" s="18">
        <f>IPD!H142+204010+T8</f>
        <v>2337193.9932706235</v>
      </c>
      <c r="T8">
        <v>245610</v>
      </c>
    </row>
    <row r="9" spans="3:20" x14ac:dyDescent="0.25">
      <c r="C9" s="14"/>
      <c r="D9" s="15" t="s">
        <v>172</v>
      </c>
      <c r="E9" s="17">
        <v>0</v>
      </c>
      <c r="F9" s="18">
        <f>OPD!H115+49700-T9</f>
        <v>410510.40608593164</v>
      </c>
      <c r="T9">
        <v>67500</v>
      </c>
    </row>
    <row r="10" spans="3:20" ht="15.75" thickBot="1" x14ac:dyDescent="0.3">
      <c r="C10" s="14"/>
      <c r="D10" s="15"/>
      <c r="E10" s="17"/>
      <c r="F10" s="18"/>
      <c r="H10" s="24">
        <f>E6-Q6</f>
        <v>863176.54</v>
      </c>
      <c r="I10" s="24">
        <f>E7-Q7</f>
        <v>1538793.5199999996</v>
      </c>
    </row>
    <row r="11" spans="3:20" ht="15.75" thickBot="1" x14ac:dyDescent="0.3">
      <c r="C11" s="14"/>
      <c r="D11" s="15"/>
      <c r="E11" s="19">
        <f>SUM(E6:E10)</f>
        <v>9325702.6799999997</v>
      </c>
      <c r="F11" s="19">
        <f>SUM(F6:F10)</f>
        <v>12073407.079356555</v>
      </c>
    </row>
    <row r="12" spans="3:20" x14ac:dyDescent="0.25">
      <c r="C12" s="14" t="s">
        <v>173</v>
      </c>
      <c r="D12" s="20" t="s">
        <v>174</v>
      </c>
      <c r="E12" s="21"/>
      <c r="F12" s="18"/>
    </row>
    <row r="13" spans="3:20" x14ac:dyDescent="0.25">
      <c r="C13" s="14"/>
      <c r="D13" s="22" t="s">
        <v>175</v>
      </c>
      <c r="E13" s="21">
        <f>'Raw material consumed'!C5+197457+91174.22</f>
        <v>1942693.3581999999</v>
      </c>
      <c r="F13" s="18">
        <f>E13</f>
        <v>1942693.3581999999</v>
      </c>
      <c r="H13" s="18">
        <v>180240</v>
      </c>
      <c r="I13" s="24">
        <v>188769.28571428571</v>
      </c>
      <c r="J13" s="18">
        <v>214001.30434782608</v>
      </c>
      <c r="K13" s="24">
        <v>237720</v>
      </c>
      <c r="L13" s="24">
        <v>174170</v>
      </c>
      <c r="M13" s="24">
        <v>176940</v>
      </c>
      <c r="N13" s="24">
        <v>232680</v>
      </c>
      <c r="O13" s="24">
        <v>284344</v>
      </c>
      <c r="P13" s="24">
        <v>277750</v>
      </c>
      <c r="Q13" s="25">
        <f>SUM(H13:P13)</f>
        <v>1966614.5900621116</v>
      </c>
      <c r="R13" s="29">
        <f>Q13-F8</f>
        <v>-370579.40320851188</v>
      </c>
    </row>
    <row r="14" spans="3:20" x14ac:dyDescent="0.25">
      <c r="C14" s="14"/>
      <c r="D14" s="22" t="s">
        <v>176</v>
      </c>
      <c r="E14" s="21">
        <f>40742+61965+30205+43385+22235+26890+50000</f>
        <v>275422</v>
      </c>
      <c r="F14" s="18">
        <f>E14</f>
        <v>275422</v>
      </c>
      <c r="H14" s="18">
        <v>25378.095238095237</v>
      </c>
      <c r="I14" s="24">
        <v>26050</v>
      </c>
      <c r="J14" s="24">
        <v>52500</v>
      </c>
      <c r="K14" s="24">
        <v>21600</v>
      </c>
      <c r="L14" s="24">
        <v>39750</v>
      </c>
      <c r="M14" s="24">
        <v>36400</v>
      </c>
      <c r="N14" s="24">
        <v>48100</v>
      </c>
      <c r="O14" s="24">
        <v>85194.444444444438</v>
      </c>
      <c r="P14" s="24">
        <v>56750</v>
      </c>
      <c r="Q14" s="25">
        <f>SUM(H14:P14)</f>
        <v>391722.53968253965</v>
      </c>
      <c r="R14" s="29">
        <f>F9-Q14</f>
        <v>18787.866403391992</v>
      </c>
    </row>
    <row r="15" spans="3:20" x14ac:dyDescent="0.25">
      <c r="C15" s="14"/>
      <c r="D15" s="15" t="s">
        <v>177</v>
      </c>
      <c r="E15" s="21">
        <f>Q17+42653+48500</f>
        <v>540878</v>
      </c>
      <c r="F15" s="18">
        <f>E15</f>
        <v>540878</v>
      </c>
    </row>
    <row r="16" spans="3:20" x14ac:dyDescent="0.25">
      <c r="C16" s="14"/>
      <c r="D16" s="15" t="s">
        <v>178</v>
      </c>
      <c r="E16" s="21">
        <f>50000*11</f>
        <v>550000</v>
      </c>
      <c r="F16" s="18">
        <f>E16</f>
        <v>550000</v>
      </c>
    </row>
    <row r="17" spans="3:17" x14ac:dyDescent="0.25">
      <c r="C17" s="14"/>
      <c r="D17" s="15" t="s">
        <v>179</v>
      </c>
      <c r="E17" s="21">
        <f>E11*0.25</f>
        <v>2331425.67</v>
      </c>
      <c r="F17" s="21">
        <f>E17</f>
        <v>2331425.67</v>
      </c>
      <c r="H17" s="21">
        <v>54071</v>
      </c>
      <c r="I17" s="24">
        <v>43010</v>
      </c>
      <c r="J17" s="24">
        <v>49799</v>
      </c>
      <c r="K17" s="24">
        <v>60691</v>
      </c>
      <c r="L17" s="24">
        <v>60452</v>
      </c>
      <c r="M17" s="24">
        <v>60339</v>
      </c>
      <c r="N17" s="24">
        <v>42951</v>
      </c>
      <c r="O17" s="24">
        <v>30205</v>
      </c>
      <c r="P17" s="24">
        <v>48207</v>
      </c>
      <c r="Q17" s="25">
        <f>SUM(H17:P17)</f>
        <v>449725</v>
      </c>
    </row>
    <row r="18" spans="3:17" x14ac:dyDescent="0.25">
      <c r="C18" s="14" t="s">
        <v>173</v>
      </c>
      <c r="D18" s="20" t="s">
        <v>180</v>
      </c>
      <c r="E18" s="21"/>
      <c r="F18" s="18"/>
    </row>
    <row r="19" spans="3:17" x14ac:dyDescent="0.25">
      <c r="C19" s="14"/>
      <c r="D19" s="15" t="s">
        <v>181</v>
      </c>
      <c r="E19" s="21">
        <v>0</v>
      </c>
      <c r="F19" s="18">
        <v>0</v>
      </c>
    </row>
    <row r="20" spans="3:17" ht="15.75" thickBot="1" x14ac:dyDescent="0.3">
      <c r="C20" s="14"/>
      <c r="D20" s="15"/>
      <c r="E20" s="21"/>
      <c r="F20" s="18"/>
    </row>
    <row r="21" spans="3:17" ht="15.75" thickBot="1" x14ac:dyDescent="0.3">
      <c r="C21" s="35" t="s">
        <v>182</v>
      </c>
      <c r="D21" s="36"/>
      <c r="E21" s="23">
        <f>E11-(SUM(E13:E19))</f>
        <v>3685283.6518000001</v>
      </c>
      <c r="F21" s="23">
        <f>F11-(SUM(F13:F19))</f>
        <v>6432988.0511565553</v>
      </c>
    </row>
  </sheetData>
  <mergeCells count="4">
    <mergeCell ref="C2:F2"/>
    <mergeCell ref="C3:F3"/>
    <mergeCell ref="C4:F4"/>
    <mergeCell ref="C21:D2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"/>
  <sheetViews>
    <sheetView workbookViewId="0">
      <selection activeCell="C2" sqref="C2"/>
    </sheetView>
  </sheetViews>
  <sheetFormatPr defaultRowHeight="15" x14ac:dyDescent="0.25"/>
  <cols>
    <col min="2" max="2" width="13.7109375" bestFit="1" customWidth="1"/>
    <col min="3" max="3" width="13.28515625" style="24" bestFit="1" customWidth="1"/>
  </cols>
  <sheetData>
    <row r="2" spans="2:3" x14ac:dyDescent="0.25">
      <c r="B2" t="s">
        <v>193</v>
      </c>
      <c r="C2" s="24">
        <v>205162.291</v>
      </c>
    </row>
    <row r="3" spans="2:3" x14ac:dyDescent="0.25">
      <c r="B3" t="s">
        <v>194</v>
      </c>
      <c r="C3" s="24">
        <v>1701020.48</v>
      </c>
    </row>
    <row r="4" spans="2:3" x14ac:dyDescent="0.25">
      <c r="B4" t="s">
        <v>195</v>
      </c>
      <c r="C4" s="24">
        <v>252120.63280000014</v>
      </c>
    </row>
    <row r="5" spans="2:3" x14ac:dyDescent="0.25">
      <c r="C5" s="25">
        <f>C2+C3-C4</f>
        <v>1654062.1381999999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2"/>
  <sheetViews>
    <sheetView topLeftCell="A122" workbookViewId="0">
      <selection activeCell="H142" sqref="H142"/>
    </sheetView>
  </sheetViews>
  <sheetFormatPr defaultRowHeight="15" x14ac:dyDescent="0.25"/>
  <cols>
    <col min="1" max="1" width="39" bestFit="1" customWidth="1"/>
    <col min="2" max="2" width="17.5703125" bestFit="1" customWidth="1"/>
    <col min="4" max="5" width="15.140625" bestFit="1" customWidth="1"/>
    <col min="6" max="6" width="10.5703125" style="24" bestFit="1" customWidth="1"/>
    <col min="7" max="7" width="13.28515625" style="24" bestFit="1" customWidth="1"/>
    <col min="8" max="8" width="17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6" t="s">
        <v>5</v>
      </c>
      <c r="H1" s="30" t="s">
        <v>192</v>
      </c>
    </row>
    <row r="2" spans="1:8" x14ac:dyDescent="0.25">
      <c r="A2" s="3" t="s">
        <v>6</v>
      </c>
      <c r="B2" s="4"/>
      <c r="C2" s="4"/>
      <c r="D2" s="4"/>
      <c r="E2" s="4"/>
      <c r="F2" s="27"/>
    </row>
    <row r="3" spans="1:8" x14ac:dyDescent="0.25">
      <c r="A3" s="5" t="s">
        <v>7</v>
      </c>
      <c r="B3" s="6"/>
      <c r="C3" s="6">
        <v>2</v>
      </c>
      <c r="D3" s="6">
        <v>1100</v>
      </c>
      <c r="E3" s="6">
        <v>2200</v>
      </c>
      <c r="F3" s="28">
        <v>0</v>
      </c>
      <c r="G3" s="24">
        <f>D3*C3</f>
        <v>2200</v>
      </c>
      <c r="H3">
        <f>B3*D3</f>
        <v>0</v>
      </c>
    </row>
    <row r="4" spans="1:8" x14ac:dyDescent="0.25">
      <c r="A4" s="5" t="s">
        <v>8</v>
      </c>
      <c r="B4" s="6"/>
      <c r="C4" s="6">
        <v>1</v>
      </c>
      <c r="D4" s="6">
        <v>250</v>
      </c>
      <c r="E4" s="6">
        <v>250</v>
      </c>
      <c r="F4" s="28">
        <v>0</v>
      </c>
      <c r="G4" s="24">
        <f t="shared" ref="G4:G67" si="0">D4*C4</f>
        <v>250</v>
      </c>
      <c r="H4">
        <f t="shared" ref="H4:H67" si="1">B4*D4</f>
        <v>0</v>
      </c>
    </row>
    <row r="5" spans="1:8" x14ac:dyDescent="0.25">
      <c r="A5" s="5" t="s">
        <v>9</v>
      </c>
      <c r="B5" s="6"/>
      <c r="C5" s="6">
        <v>6</v>
      </c>
      <c r="D5" s="6">
        <v>1500</v>
      </c>
      <c r="E5" s="6">
        <v>9500</v>
      </c>
      <c r="F5" s="28">
        <v>0</v>
      </c>
      <c r="G5" s="24">
        <f t="shared" si="0"/>
        <v>9000</v>
      </c>
      <c r="H5">
        <f t="shared" si="1"/>
        <v>0</v>
      </c>
    </row>
    <row r="6" spans="1:8" x14ac:dyDescent="0.25">
      <c r="A6" s="5" t="s">
        <v>10</v>
      </c>
      <c r="B6" s="6"/>
      <c r="C6" s="6">
        <v>1</v>
      </c>
      <c r="D6" s="6">
        <v>4000</v>
      </c>
      <c r="E6" s="6">
        <v>4000</v>
      </c>
      <c r="F6" s="28">
        <v>0</v>
      </c>
      <c r="G6" s="24">
        <f t="shared" si="0"/>
        <v>4000</v>
      </c>
      <c r="H6">
        <f t="shared" si="1"/>
        <v>0</v>
      </c>
    </row>
    <row r="7" spans="1:8" x14ac:dyDescent="0.25">
      <c r="A7" s="5" t="s">
        <v>11</v>
      </c>
      <c r="B7" s="6"/>
      <c r="C7" s="6">
        <v>1</v>
      </c>
      <c r="D7" s="6">
        <v>2150</v>
      </c>
      <c r="E7" s="6">
        <v>2150</v>
      </c>
      <c r="F7" s="28">
        <v>0</v>
      </c>
      <c r="G7" s="24">
        <f t="shared" si="0"/>
        <v>2150</v>
      </c>
      <c r="H7">
        <f t="shared" si="1"/>
        <v>0</v>
      </c>
    </row>
    <row r="8" spans="1:8" x14ac:dyDescent="0.25">
      <c r="A8" s="5" t="s">
        <v>12</v>
      </c>
      <c r="B8" s="6"/>
      <c r="C8" s="6">
        <v>4</v>
      </c>
      <c r="D8" s="6">
        <v>700</v>
      </c>
      <c r="E8" s="6">
        <v>2800</v>
      </c>
      <c r="F8" s="28">
        <v>0</v>
      </c>
      <c r="G8" s="24">
        <f t="shared" si="0"/>
        <v>2800</v>
      </c>
      <c r="H8">
        <f t="shared" si="1"/>
        <v>0</v>
      </c>
    </row>
    <row r="9" spans="1:8" x14ac:dyDescent="0.25">
      <c r="A9" s="5" t="s">
        <v>13</v>
      </c>
      <c r="B9" s="6">
        <v>1</v>
      </c>
      <c r="C9" s="6">
        <v>8</v>
      </c>
      <c r="D9" s="6">
        <v>350</v>
      </c>
      <c r="E9" s="6">
        <v>2765</v>
      </c>
      <c r="F9" s="28">
        <v>35</v>
      </c>
      <c r="G9" s="24">
        <f t="shared" si="0"/>
        <v>2800</v>
      </c>
      <c r="H9">
        <f t="shared" si="1"/>
        <v>350</v>
      </c>
    </row>
    <row r="10" spans="1:8" x14ac:dyDescent="0.25">
      <c r="A10" s="5" t="s">
        <v>14</v>
      </c>
      <c r="B10" s="6"/>
      <c r="C10" s="6">
        <v>12</v>
      </c>
      <c r="D10" s="6">
        <v>1000</v>
      </c>
      <c r="E10" s="6">
        <v>12000</v>
      </c>
      <c r="F10" s="28">
        <v>0</v>
      </c>
      <c r="G10" s="24">
        <f t="shared" si="0"/>
        <v>12000</v>
      </c>
      <c r="H10">
        <f t="shared" si="1"/>
        <v>0</v>
      </c>
    </row>
    <row r="11" spans="1:8" x14ac:dyDescent="0.25">
      <c r="A11" s="5" t="s">
        <v>15</v>
      </c>
      <c r="B11" s="6"/>
      <c r="C11" s="6">
        <v>3</v>
      </c>
      <c r="D11" s="6">
        <v>2833.3333333333335</v>
      </c>
      <c r="E11" s="6">
        <v>8500</v>
      </c>
      <c r="F11" s="28">
        <v>0</v>
      </c>
      <c r="G11" s="24">
        <f t="shared" si="0"/>
        <v>8500</v>
      </c>
      <c r="H11">
        <f t="shared" si="1"/>
        <v>0</v>
      </c>
    </row>
    <row r="12" spans="1:8" x14ac:dyDescent="0.25">
      <c r="A12" s="5" t="s">
        <v>16</v>
      </c>
      <c r="B12" s="6">
        <v>598</v>
      </c>
      <c r="C12" s="6">
        <v>3</v>
      </c>
      <c r="D12" s="6">
        <v>200</v>
      </c>
      <c r="E12" s="6">
        <v>600</v>
      </c>
      <c r="F12" s="28">
        <v>0</v>
      </c>
      <c r="G12" s="24">
        <f t="shared" si="0"/>
        <v>600</v>
      </c>
      <c r="H12">
        <f t="shared" si="1"/>
        <v>119600</v>
      </c>
    </row>
    <row r="13" spans="1:8" x14ac:dyDescent="0.25">
      <c r="A13" s="5" t="s">
        <v>17</v>
      </c>
      <c r="B13" s="6">
        <v>1</v>
      </c>
      <c r="C13" s="6">
        <v>12</v>
      </c>
      <c r="D13" s="6">
        <v>1200</v>
      </c>
      <c r="E13" s="6">
        <v>14280</v>
      </c>
      <c r="F13" s="28">
        <v>120</v>
      </c>
      <c r="G13" s="24">
        <f t="shared" si="0"/>
        <v>14400</v>
      </c>
      <c r="H13">
        <f t="shared" si="1"/>
        <v>1200</v>
      </c>
    </row>
    <row r="14" spans="1:8" x14ac:dyDescent="0.25">
      <c r="A14" s="5" t="s">
        <v>19</v>
      </c>
      <c r="B14" s="6">
        <v>1</v>
      </c>
      <c r="C14" s="6"/>
      <c r="D14" s="6"/>
      <c r="E14" s="6"/>
      <c r="F14" s="28"/>
      <c r="G14" s="24">
        <f t="shared" si="0"/>
        <v>0</v>
      </c>
      <c r="H14">
        <f t="shared" si="1"/>
        <v>0</v>
      </c>
    </row>
    <row r="15" spans="1:8" x14ac:dyDescent="0.25">
      <c r="A15" s="5" t="s">
        <v>20</v>
      </c>
      <c r="B15" s="6"/>
      <c r="C15" s="6">
        <v>2</v>
      </c>
      <c r="D15" s="6">
        <v>400</v>
      </c>
      <c r="E15" s="6">
        <v>800</v>
      </c>
      <c r="F15" s="28">
        <v>0</v>
      </c>
      <c r="G15" s="24">
        <f t="shared" si="0"/>
        <v>800</v>
      </c>
      <c r="H15">
        <f t="shared" si="1"/>
        <v>0</v>
      </c>
    </row>
    <row r="16" spans="1:8" x14ac:dyDescent="0.25">
      <c r="A16" s="5" t="s">
        <v>21</v>
      </c>
      <c r="B16" s="6"/>
      <c r="C16" s="6">
        <v>2</v>
      </c>
      <c r="D16" s="6">
        <v>250</v>
      </c>
      <c r="E16" s="6">
        <v>500</v>
      </c>
      <c r="F16" s="28">
        <v>0</v>
      </c>
      <c r="G16" s="24">
        <f t="shared" si="0"/>
        <v>500</v>
      </c>
      <c r="H16">
        <f t="shared" si="1"/>
        <v>0</v>
      </c>
    </row>
    <row r="17" spans="1:8" x14ac:dyDescent="0.25">
      <c r="A17" s="5" t="s">
        <v>22</v>
      </c>
      <c r="B17" s="6"/>
      <c r="C17" s="6">
        <v>11</v>
      </c>
      <c r="D17" s="6">
        <v>2645.4545454545455</v>
      </c>
      <c r="E17" s="6">
        <v>30600</v>
      </c>
      <c r="F17" s="28">
        <v>0</v>
      </c>
      <c r="G17" s="24">
        <f t="shared" si="0"/>
        <v>29100</v>
      </c>
      <c r="H17">
        <f t="shared" si="1"/>
        <v>0</v>
      </c>
    </row>
    <row r="18" spans="1:8" x14ac:dyDescent="0.25">
      <c r="A18" s="5" t="s">
        <v>23</v>
      </c>
      <c r="B18" s="6"/>
      <c r="C18" s="6">
        <v>12</v>
      </c>
      <c r="D18" s="6">
        <v>1783.3333333333333</v>
      </c>
      <c r="E18" s="6">
        <v>21400</v>
      </c>
      <c r="F18" s="28">
        <v>0</v>
      </c>
      <c r="G18" s="24">
        <f t="shared" si="0"/>
        <v>21400</v>
      </c>
      <c r="H18">
        <f t="shared" si="1"/>
        <v>0</v>
      </c>
    </row>
    <row r="19" spans="1:8" ht="17.25" customHeight="1" x14ac:dyDescent="0.25">
      <c r="A19" s="5" t="s">
        <v>24</v>
      </c>
      <c r="B19" s="6"/>
      <c r="C19" s="6">
        <v>12</v>
      </c>
      <c r="D19" s="6">
        <v>180</v>
      </c>
      <c r="E19" s="6">
        <v>2124</v>
      </c>
      <c r="F19" s="28">
        <v>36</v>
      </c>
      <c r="G19" s="24">
        <f t="shared" si="0"/>
        <v>2160</v>
      </c>
      <c r="H19">
        <f t="shared" si="1"/>
        <v>0</v>
      </c>
    </row>
    <row r="20" spans="1:8" x14ac:dyDescent="0.25">
      <c r="A20" s="3" t="s">
        <v>25</v>
      </c>
      <c r="B20" s="4"/>
      <c r="C20" s="4"/>
      <c r="D20" s="4"/>
      <c r="E20" s="4"/>
      <c r="F20" s="27"/>
      <c r="H20">
        <f t="shared" si="1"/>
        <v>0</v>
      </c>
    </row>
    <row r="21" spans="1:8" x14ac:dyDescent="0.25">
      <c r="A21" s="5" t="s">
        <v>26</v>
      </c>
      <c r="B21" s="6">
        <v>23</v>
      </c>
      <c r="C21" s="6">
        <v>574</v>
      </c>
      <c r="D21" s="6">
        <v>2000</v>
      </c>
      <c r="E21" s="6">
        <v>1131338.19</v>
      </c>
      <c r="F21" s="28">
        <v>16661.809999999998</v>
      </c>
      <c r="G21" s="24">
        <f t="shared" si="0"/>
        <v>1148000</v>
      </c>
      <c r="H21">
        <f t="shared" si="1"/>
        <v>46000</v>
      </c>
    </row>
    <row r="22" spans="1:8" x14ac:dyDescent="0.25">
      <c r="A22" s="3" t="s">
        <v>27</v>
      </c>
      <c r="B22" s="4"/>
      <c r="C22" s="4"/>
      <c r="D22" s="4"/>
      <c r="E22" s="4"/>
      <c r="F22" s="27"/>
      <c r="H22">
        <f t="shared" si="1"/>
        <v>0</v>
      </c>
    </row>
    <row r="23" spans="1:8" x14ac:dyDescent="0.25">
      <c r="A23" s="5" t="s">
        <v>28</v>
      </c>
      <c r="B23" s="6"/>
      <c r="C23" s="6">
        <v>2</v>
      </c>
      <c r="D23" s="6">
        <v>1500</v>
      </c>
      <c r="E23" s="6">
        <v>3000</v>
      </c>
      <c r="F23" s="28">
        <v>0</v>
      </c>
      <c r="G23" s="24">
        <f t="shared" si="0"/>
        <v>3000</v>
      </c>
      <c r="H23">
        <f t="shared" si="1"/>
        <v>0</v>
      </c>
    </row>
    <row r="24" spans="1:8" x14ac:dyDescent="0.25">
      <c r="A24" s="3" t="s">
        <v>29</v>
      </c>
      <c r="B24" s="4"/>
      <c r="C24" s="4"/>
      <c r="D24" s="4"/>
      <c r="E24" s="4"/>
      <c r="F24" s="27"/>
      <c r="H24">
        <f t="shared" si="1"/>
        <v>0</v>
      </c>
    </row>
    <row r="25" spans="1:8" x14ac:dyDescent="0.25">
      <c r="A25" s="5" t="s">
        <v>30</v>
      </c>
      <c r="B25" s="6">
        <v>11</v>
      </c>
      <c r="C25" s="6">
        <v>369</v>
      </c>
      <c r="D25" s="6">
        <v>1200</v>
      </c>
      <c r="E25" s="6">
        <v>441539.91000000003</v>
      </c>
      <c r="F25" s="28">
        <v>1260.0899999999999</v>
      </c>
      <c r="G25" s="24">
        <f t="shared" si="0"/>
        <v>442800</v>
      </c>
      <c r="H25">
        <f t="shared" si="1"/>
        <v>13200</v>
      </c>
    </row>
    <row r="26" spans="1:8" x14ac:dyDescent="0.25">
      <c r="A26" s="5" t="s">
        <v>31</v>
      </c>
      <c r="B26" s="6"/>
      <c r="C26" s="6">
        <v>1</v>
      </c>
      <c r="D26" s="6">
        <v>700</v>
      </c>
      <c r="E26" s="6">
        <v>700</v>
      </c>
      <c r="F26" s="28">
        <v>0</v>
      </c>
      <c r="G26" s="24">
        <f t="shared" si="0"/>
        <v>700</v>
      </c>
      <c r="H26">
        <f t="shared" si="1"/>
        <v>0</v>
      </c>
    </row>
    <row r="27" spans="1:8" x14ac:dyDescent="0.25">
      <c r="A27" s="5" t="s">
        <v>7</v>
      </c>
      <c r="B27" s="6"/>
      <c r="C27" s="6">
        <v>13</v>
      </c>
      <c r="D27" s="6">
        <v>1100</v>
      </c>
      <c r="E27" s="6">
        <v>14190</v>
      </c>
      <c r="F27" s="28">
        <v>110</v>
      </c>
      <c r="G27" s="24">
        <f t="shared" si="0"/>
        <v>14300</v>
      </c>
      <c r="H27">
        <f t="shared" si="1"/>
        <v>0</v>
      </c>
    </row>
    <row r="28" spans="1:8" x14ac:dyDescent="0.25">
      <c r="A28" s="5" t="s">
        <v>32</v>
      </c>
      <c r="B28" s="6"/>
      <c r="C28" s="6">
        <v>6</v>
      </c>
      <c r="D28" s="6">
        <v>700</v>
      </c>
      <c r="E28" s="6">
        <v>4109</v>
      </c>
      <c r="F28" s="28">
        <v>91</v>
      </c>
      <c r="G28" s="24">
        <f t="shared" si="0"/>
        <v>4200</v>
      </c>
      <c r="H28">
        <f t="shared" si="1"/>
        <v>0</v>
      </c>
    </row>
    <row r="29" spans="1:8" x14ac:dyDescent="0.25">
      <c r="A29" s="5" t="s">
        <v>33</v>
      </c>
      <c r="B29" s="6"/>
      <c r="C29" s="6">
        <v>1</v>
      </c>
      <c r="D29" s="6">
        <v>2500</v>
      </c>
      <c r="E29" s="6">
        <v>2500</v>
      </c>
      <c r="F29" s="28">
        <v>0</v>
      </c>
      <c r="G29" s="24">
        <f t="shared" si="0"/>
        <v>2500</v>
      </c>
      <c r="H29">
        <f t="shared" si="1"/>
        <v>0</v>
      </c>
    </row>
    <row r="30" spans="1:8" x14ac:dyDescent="0.25">
      <c r="A30" s="5" t="s">
        <v>34</v>
      </c>
      <c r="B30" s="6"/>
      <c r="C30" s="6">
        <v>2</v>
      </c>
      <c r="D30" s="6">
        <v>700</v>
      </c>
      <c r="E30" s="6">
        <v>1400</v>
      </c>
      <c r="F30" s="28">
        <v>0</v>
      </c>
      <c r="G30" s="24">
        <f t="shared" si="0"/>
        <v>1400</v>
      </c>
      <c r="H30">
        <f t="shared" si="1"/>
        <v>0</v>
      </c>
    </row>
    <row r="31" spans="1:8" x14ac:dyDescent="0.25">
      <c r="A31" s="5" t="s">
        <v>35</v>
      </c>
      <c r="B31" s="6">
        <v>184</v>
      </c>
      <c r="C31" s="6">
        <v>2</v>
      </c>
      <c r="D31" s="6">
        <v>150</v>
      </c>
      <c r="E31" s="6">
        <v>300</v>
      </c>
      <c r="F31" s="28">
        <v>0</v>
      </c>
      <c r="G31" s="24">
        <f t="shared" si="0"/>
        <v>300</v>
      </c>
      <c r="H31">
        <f t="shared" si="1"/>
        <v>27600</v>
      </c>
    </row>
    <row r="32" spans="1:8" x14ac:dyDescent="0.25">
      <c r="A32" s="5" t="s">
        <v>36</v>
      </c>
      <c r="B32" s="6"/>
      <c r="C32" s="6">
        <v>1</v>
      </c>
      <c r="D32" s="6">
        <v>2500</v>
      </c>
      <c r="E32" s="6">
        <v>2500</v>
      </c>
      <c r="F32" s="28">
        <v>0</v>
      </c>
      <c r="G32" s="24">
        <f t="shared" si="0"/>
        <v>2500</v>
      </c>
      <c r="H32">
        <f t="shared" si="1"/>
        <v>0</v>
      </c>
    </row>
    <row r="33" spans="1:8" x14ac:dyDescent="0.25">
      <c r="A33" s="5" t="s">
        <v>37</v>
      </c>
      <c r="B33" s="6">
        <v>2</v>
      </c>
      <c r="C33" s="6">
        <v>5</v>
      </c>
      <c r="D33" s="6">
        <v>500</v>
      </c>
      <c r="E33" s="6">
        <v>2500</v>
      </c>
      <c r="F33" s="28">
        <v>0</v>
      </c>
      <c r="G33" s="24">
        <f t="shared" si="0"/>
        <v>2500</v>
      </c>
      <c r="H33">
        <f t="shared" si="1"/>
        <v>1000</v>
      </c>
    </row>
    <row r="34" spans="1:8" x14ac:dyDescent="0.25">
      <c r="A34" s="5" t="s">
        <v>38</v>
      </c>
      <c r="B34" s="6"/>
      <c r="C34" s="6">
        <v>1</v>
      </c>
      <c r="D34" s="6">
        <v>400</v>
      </c>
      <c r="E34" s="6">
        <v>400</v>
      </c>
      <c r="F34" s="28">
        <v>0</v>
      </c>
      <c r="G34" s="24">
        <f t="shared" si="0"/>
        <v>400</v>
      </c>
      <c r="H34">
        <f t="shared" si="1"/>
        <v>0</v>
      </c>
    </row>
    <row r="35" spans="1:8" x14ac:dyDescent="0.25">
      <c r="A35" s="5" t="s">
        <v>39</v>
      </c>
      <c r="B35" s="6"/>
      <c r="C35" s="6">
        <v>1</v>
      </c>
      <c r="D35" s="6">
        <v>1400</v>
      </c>
      <c r="E35" s="6">
        <v>1400</v>
      </c>
      <c r="F35" s="28">
        <v>0</v>
      </c>
      <c r="G35" s="24">
        <f t="shared" si="0"/>
        <v>1400</v>
      </c>
      <c r="H35">
        <f t="shared" si="1"/>
        <v>0</v>
      </c>
    </row>
    <row r="36" spans="1:8" x14ac:dyDescent="0.25">
      <c r="A36" s="5" t="s">
        <v>40</v>
      </c>
      <c r="B36" s="6"/>
      <c r="C36" s="6">
        <v>2</v>
      </c>
      <c r="D36" s="6">
        <v>750</v>
      </c>
      <c r="E36" s="6">
        <v>1500</v>
      </c>
      <c r="F36" s="28">
        <v>0</v>
      </c>
      <c r="G36" s="24">
        <f t="shared" si="0"/>
        <v>1500</v>
      </c>
      <c r="H36">
        <f t="shared" si="1"/>
        <v>0</v>
      </c>
    </row>
    <row r="37" spans="1:8" x14ac:dyDescent="0.25">
      <c r="A37" s="5" t="s">
        <v>41</v>
      </c>
      <c r="B37" s="6"/>
      <c r="C37" s="6">
        <v>3</v>
      </c>
      <c r="D37" s="6">
        <v>700</v>
      </c>
      <c r="E37" s="6">
        <v>2100</v>
      </c>
      <c r="F37" s="28">
        <v>0</v>
      </c>
      <c r="G37" s="24">
        <f t="shared" si="0"/>
        <v>2100</v>
      </c>
      <c r="H37">
        <f t="shared" si="1"/>
        <v>0</v>
      </c>
    </row>
    <row r="38" spans="1:8" x14ac:dyDescent="0.25">
      <c r="A38" s="5" t="s">
        <v>42</v>
      </c>
      <c r="B38" s="6"/>
      <c r="C38" s="6">
        <v>16</v>
      </c>
      <c r="D38" s="6">
        <v>100</v>
      </c>
      <c r="E38" s="6">
        <v>1574.77</v>
      </c>
      <c r="F38" s="28">
        <v>25.23</v>
      </c>
      <c r="G38" s="24">
        <f t="shared" si="0"/>
        <v>1600</v>
      </c>
      <c r="H38">
        <f t="shared" si="1"/>
        <v>0</v>
      </c>
    </row>
    <row r="39" spans="1:8" x14ac:dyDescent="0.25">
      <c r="A39" s="5" t="s">
        <v>43</v>
      </c>
      <c r="B39" s="6">
        <v>194</v>
      </c>
      <c r="C39" s="6">
        <v>54</v>
      </c>
      <c r="D39" s="6">
        <v>100</v>
      </c>
      <c r="E39" s="6">
        <v>5254.96</v>
      </c>
      <c r="F39" s="28">
        <v>145.04000000000002</v>
      </c>
      <c r="G39" s="24">
        <f t="shared" si="0"/>
        <v>5400</v>
      </c>
      <c r="H39">
        <f t="shared" si="1"/>
        <v>19400</v>
      </c>
    </row>
    <row r="40" spans="1:8" x14ac:dyDescent="0.25">
      <c r="A40" s="5" t="s">
        <v>44</v>
      </c>
      <c r="B40" s="6"/>
      <c r="C40" s="6">
        <v>1</v>
      </c>
      <c r="D40" s="6">
        <v>70</v>
      </c>
      <c r="E40" s="6">
        <v>70</v>
      </c>
      <c r="F40" s="28">
        <v>0</v>
      </c>
      <c r="G40" s="24">
        <f t="shared" si="0"/>
        <v>70</v>
      </c>
      <c r="H40">
        <f t="shared" si="1"/>
        <v>0</v>
      </c>
    </row>
    <row r="41" spans="1:8" x14ac:dyDescent="0.25">
      <c r="A41" s="5" t="s">
        <v>45</v>
      </c>
      <c r="B41" s="6"/>
      <c r="C41" s="6">
        <v>2</v>
      </c>
      <c r="D41" s="6">
        <v>70</v>
      </c>
      <c r="E41" s="6">
        <v>140</v>
      </c>
      <c r="F41" s="28">
        <v>0</v>
      </c>
      <c r="G41" s="24">
        <f t="shared" si="0"/>
        <v>140</v>
      </c>
      <c r="H41">
        <f t="shared" si="1"/>
        <v>0</v>
      </c>
    </row>
    <row r="42" spans="1:8" x14ac:dyDescent="0.25">
      <c r="A42" s="5" t="s">
        <v>46</v>
      </c>
      <c r="B42" s="6">
        <v>598</v>
      </c>
      <c r="C42" s="6">
        <v>3</v>
      </c>
      <c r="D42" s="6">
        <v>150</v>
      </c>
      <c r="E42" s="6">
        <v>450</v>
      </c>
      <c r="F42" s="28">
        <v>0</v>
      </c>
      <c r="G42" s="24">
        <f t="shared" si="0"/>
        <v>450</v>
      </c>
      <c r="H42">
        <f t="shared" si="1"/>
        <v>89700</v>
      </c>
    </row>
    <row r="43" spans="1:8" x14ac:dyDescent="0.25">
      <c r="A43" s="5" t="s">
        <v>47</v>
      </c>
      <c r="B43" s="6"/>
      <c r="C43" s="6">
        <v>1</v>
      </c>
      <c r="D43" s="6">
        <v>1500</v>
      </c>
      <c r="E43" s="6">
        <v>1500</v>
      </c>
      <c r="F43" s="28">
        <v>0</v>
      </c>
      <c r="G43" s="24">
        <f t="shared" si="0"/>
        <v>1500</v>
      </c>
      <c r="H43">
        <f t="shared" si="1"/>
        <v>0</v>
      </c>
    </row>
    <row r="44" spans="1:8" x14ac:dyDescent="0.25">
      <c r="A44" s="5" t="s">
        <v>48</v>
      </c>
      <c r="B44" s="6"/>
      <c r="C44" s="6">
        <v>8</v>
      </c>
      <c r="D44" s="6">
        <v>150</v>
      </c>
      <c r="E44" s="6">
        <v>1200</v>
      </c>
      <c r="F44" s="28">
        <v>0</v>
      </c>
      <c r="G44" s="24">
        <f t="shared" si="0"/>
        <v>1200</v>
      </c>
      <c r="H44">
        <f t="shared" si="1"/>
        <v>0</v>
      </c>
    </row>
    <row r="45" spans="1:8" x14ac:dyDescent="0.25">
      <c r="A45" s="5" t="s">
        <v>49</v>
      </c>
      <c r="B45" s="6">
        <v>25</v>
      </c>
      <c r="C45" s="6">
        <v>433</v>
      </c>
      <c r="D45" s="6">
        <v>479.67667436489609</v>
      </c>
      <c r="E45" s="6">
        <v>206644.81</v>
      </c>
      <c r="F45" s="28">
        <v>1055.19</v>
      </c>
      <c r="G45" s="24">
        <f t="shared" si="0"/>
        <v>207700</v>
      </c>
      <c r="H45" s="32">
        <f t="shared" si="1"/>
        <v>11991.916859122402</v>
      </c>
    </row>
    <row r="46" spans="1:8" x14ac:dyDescent="0.25">
      <c r="A46" s="5" t="s">
        <v>50</v>
      </c>
      <c r="B46" s="6"/>
      <c r="C46" s="6">
        <v>2</v>
      </c>
      <c r="D46" s="6">
        <v>3000</v>
      </c>
      <c r="E46" s="6">
        <v>6000</v>
      </c>
      <c r="F46" s="28">
        <v>0</v>
      </c>
      <c r="G46" s="24">
        <f t="shared" si="0"/>
        <v>6000</v>
      </c>
      <c r="H46">
        <f t="shared" si="1"/>
        <v>0</v>
      </c>
    </row>
    <row r="47" spans="1:8" x14ac:dyDescent="0.25">
      <c r="A47" s="5" t="s">
        <v>51</v>
      </c>
      <c r="B47" s="6"/>
      <c r="C47" s="6">
        <v>1</v>
      </c>
      <c r="D47" s="6">
        <v>500</v>
      </c>
      <c r="E47" s="6">
        <v>500</v>
      </c>
      <c r="F47" s="28">
        <v>0</v>
      </c>
      <c r="G47" s="24">
        <f t="shared" si="0"/>
        <v>500</v>
      </c>
      <c r="H47">
        <f t="shared" si="1"/>
        <v>0</v>
      </c>
    </row>
    <row r="48" spans="1:8" x14ac:dyDescent="0.25">
      <c r="A48" s="5" t="s">
        <v>52</v>
      </c>
      <c r="B48" s="6">
        <v>1</v>
      </c>
      <c r="C48" s="6">
        <v>3</v>
      </c>
      <c r="D48" s="6">
        <v>500</v>
      </c>
      <c r="E48" s="6">
        <v>1500</v>
      </c>
      <c r="F48" s="28">
        <v>0</v>
      </c>
      <c r="G48" s="24">
        <f t="shared" si="0"/>
        <v>1500</v>
      </c>
      <c r="H48">
        <f t="shared" si="1"/>
        <v>500</v>
      </c>
    </row>
    <row r="49" spans="1:8" x14ac:dyDescent="0.25">
      <c r="A49" s="5" t="s">
        <v>53</v>
      </c>
      <c r="B49" s="6">
        <v>614</v>
      </c>
      <c r="C49" s="6">
        <v>38</v>
      </c>
      <c r="D49" s="6">
        <v>150</v>
      </c>
      <c r="E49" s="6">
        <v>5694.86</v>
      </c>
      <c r="F49" s="28">
        <v>5.14</v>
      </c>
      <c r="G49" s="24">
        <f t="shared" si="0"/>
        <v>5700</v>
      </c>
      <c r="H49">
        <f t="shared" si="1"/>
        <v>92100</v>
      </c>
    </row>
    <row r="50" spans="1:8" x14ac:dyDescent="0.25">
      <c r="A50" s="5" t="s">
        <v>54</v>
      </c>
      <c r="B50" s="6"/>
      <c r="C50" s="6">
        <v>26</v>
      </c>
      <c r="D50" s="6">
        <v>375</v>
      </c>
      <c r="E50" s="6">
        <v>9637.5</v>
      </c>
      <c r="F50" s="28">
        <v>112.5</v>
      </c>
      <c r="G50" s="24">
        <f t="shared" si="0"/>
        <v>9750</v>
      </c>
      <c r="H50">
        <f t="shared" si="1"/>
        <v>0</v>
      </c>
    </row>
    <row r="51" spans="1:8" x14ac:dyDescent="0.25">
      <c r="A51" s="5" t="s">
        <v>55</v>
      </c>
      <c r="B51" s="6"/>
      <c r="C51" s="6">
        <v>7</v>
      </c>
      <c r="D51" s="6">
        <v>2142.8571428571427</v>
      </c>
      <c r="E51" s="6">
        <v>15000</v>
      </c>
      <c r="F51" s="28">
        <v>0</v>
      </c>
      <c r="G51" s="24">
        <f t="shared" si="0"/>
        <v>14999.999999999998</v>
      </c>
      <c r="H51">
        <f t="shared" si="1"/>
        <v>0</v>
      </c>
    </row>
    <row r="52" spans="1:8" x14ac:dyDescent="0.25">
      <c r="A52" s="5" t="s">
        <v>56</v>
      </c>
      <c r="B52" s="6"/>
      <c r="C52" s="6">
        <v>12</v>
      </c>
      <c r="D52" s="6">
        <v>1000</v>
      </c>
      <c r="E52" s="6">
        <v>12000</v>
      </c>
      <c r="F52" s="28">
        <v>0</v>
      </c>
      <c r="G52" s="24">
        <f t="shared" si="0"/>
        <v>12000</v>
      </c>
      <c r="H52">
        <f t="shared" si="1"/>
        <v>0</v>
      </c>
    </row>
    <row r="53" spans="1:8" x14ac:dyDescent="0.25">
      <c r="A53" s="5" t="s">
        <v>57</v>
      </c>
      <c r="B53" s="6"/>
      <c r="C53" s="6">
        <v>2</v>
      </c>
      <c r="D53" s="6">
        <v>600</v>
      </c>
      <c r="E53" s="6">
        <v>1200</v>
      </c>
      <c r="F53" s="28">
        <v>0</v>
      </c>
      <c r="G53" s="24">
        <f t="shared" si="0"/>
        <v>1200</v>
      </c>
      <c r="H53">
        <f t="shared" si="1"/>
        <v>0</v>
      </c>
    </row>
    <row r="54" spans="1:8" x14ac:dyDescent="0.25">
      <c r="A54" s="5" t="s">
        <v>58</v>
      </c>
      <c r="B54" s="6"/>
      <c r="C54" s="6">
        <v>1</v>
      </c>
      <c r="D54" s="6">
        <v>700</v>
      </c>
      <c r="E54" s="6">
        <v>700</v>
      </c>
      <c r="F54" s="28">
        <v>0</v>
      </c>
      <c r="G54" s="24">
        <f t="shared" si="0"/>
        <v>700</v>
      </c>
      <c r="H54">
        <f t="shared" si="1"/>
        <v>0</v>
      </c>
    </row>
    <row r="55" spans="1:8" x14ac:dyDescent="0.25">
      <c r="A55" s="5" t="s">
        <v>59</v>
      </c>
      <c r="B55" s="6"/>
      <c r="C55" s="6">
        <v>2</v>
      </c>
      <c r="D55" s="6">
        <v>600</v>
      </c>
      <c r="E55" s="6">
        <v>1200</v>
      </c>
      <c r="F55" s="28">
        <v>0</v>
      </c>
      <c r="G55" s="24">
        <f t="shared" si="0"/>
        <v>1200</v>
      </c>
      <c r="H55">
        <f t="shared" si="1"/>
        <v>0</v>
      </c>
    </row>
    <row r="56" spans="1:8" x14ac:dyDescent="0.25">
      <c r="A56" s="5" t="s">
        <v>60</v>
      </c>
      <c r="B56" s="6"/>
      <c r="C56" s="6">
        <v>1</v>
      </c>
      <c r="D56" s="6">
        <v>700</v>
      </c>
      <c r="E56" s="6">
        <v>644.01</v>
      </c>
      <c r="F56" s="28">
        <v>55.99</v>
      </c>
      <c r="G56" s="24">
        <f t="shared" si="0"/>
        <v>700</v>
      </c>
      <c r="H56">
        <f t="shared" si="1"/>
        <v>0</v>
      </c>
    </row>
    <row r="57" spans="1:8" x14ac:dyDescent="0.25">
      <c r="A57" s="5" t="s">
        <v>61</v>
      </c>
      <c r="B57" s="6"/>
      <c r="C57" s="6">
        <v>1</v>
      </c>
      <c r="D57" s="6">
        <v>2500</v>
      </c>
      <c r="E57" s="6">
        <v>2500</v>
      </c>
      <c r="F57" s="28">
        <v>0</v>
      </c>
      <c r="G57" s="24">
        <f t="shared" si="0"/>
        <v>2500</v>
      </c>
      <c r="H57">
        <f t="shared" si="1"/>
        <v>0</v>
      </c>
    </row>
    <row r="58" spans="1:8" x14ac:dyDescent="0.25">
      <c r="A58" s="5" t="s">
        <v>62</v>
      </c>
      <c r="B58" s="6"/>
      <c r="C58" s="6">
        <v>12</v>
      </c>
      <c r="D58" s="6">
        <v>500</v>
      </c>
      <c r="E58" s="6">
        <v>6000</v>
      </c>
      <c r="F58" s="28">
        <v>0</v>
      </c>
      <c r="G58" s="24">
        <f t="shared" si="0"/>
        <v>6000</v>
      </c>
      <c r="H58">
        <f t="shared" si="1"/>
        <v>0</v>
      </c>
    </row>
    <row r="59" spans="1:8" x14ac:dyDescent="0.25">
      <c r="A59" s="5" t="s">
        <v>63</v>
      </c>
      <c r="B59" s="6">
        <v>2</v>
      </c>
      <c r="C59" s="6">
        <v>9</v>
      </c>
      <c r="D59" s="6">
        <v>500</v>
      </c>
      <c r="E59" s="6">
        <v>4500</v>
      </c>
      <c r="F59" s="28">
        <v>0</v>
      </c>
      <c r="G59" s="24">
        <f t="shared" si="0"/>
        <v>4500</v>
      </c>
      <c r="H59">
        <f t="shared" si="1"/>
        <v>1000</v>
      </c>
    </row>
    <row r="60" spans="1:8" x14ac:dyDescent="0.25">
      <c r="A60" s="5" t="s">
        <v>64</v>
      </c>
      <c r="B60" s="6">
        <v>1</v>
      </c>
      <c r="C60" s="6">
        <v>39</v>
      </c>
      <c r="D60" s="6">
        <v>115.8974358974359</v>
      </c>
      <c r="E60" s="6">
        <v>4483</v>
      </c>
      <c r="F60" s="28">
        <v>37</v>
      </c>
      <c r="G60" s="24">
        <f t="shared" si="0"/>
        <v>4520</v>
      </c>
      <c r="H60">
        <f t="shared" si="1"/>
        <v>115.8974358974359</v>
      </c>
    </row>
    <row r="61" spans="1:8" x14ac:dyDescent="0.25">
      <c r="A61" s="5" t="s">
        <v>65</v>
      </c>
      <c r="B61" s="6">
        <v>5</v>
      </c>
      <c r="C61" s="6">
        <v>1</v>
      </c>
      <c r="D61" s="6">
        <v>1200</v>
      </c>
      <c r="E61" s="6">
        <v>1200</v>
      </c>
      <c r="F61" s="28">
        <v>0</v>
      </c>
      <c r="G61" s="24">
        <f t="shared" si="0"/>
        <v>1200</v>
      </c>
      <c r="H61">
        <f t="shared" si="1"/>
        <v>6000</v>
      </c>
    </row>
    <row r="62" spans="1:8" x14ac:dyDescent="0.25">
      <c r="A62" s="5" t="s">
        <v>66</v>
      </c>
      <c r="B62" s="6"/>
      <c r="C62" s="6">
        <v>4</v>
      </c>
      <c r="D62" s="6">
        <v>700</v>
      </c>
      <c r="E62" s="6">
        <v>2800</v>
      </c>
      <c r="F62" s="28">
        <v>0</v>
      </c>
      <c r="G62" s="24">
        <f t="shared" si="0"/>
        <v>2800</v>
      </c>
      <c r="H62">
        <f t="shared" si="1"/>
        <v>0</v>
      </c>
    </row>
    <row r="63" spans="1:8" x14ac:dyDescent="0.25">
      <c r="A63" s="5" t="s">
        <v>67</v>
      </c>
      <c r="B63" s="6"/>
      <c r="C63" s="6">
        <v>3</v>
      </c>
      <c r="D63" s="6">
        <v>850</v>
      </c>
      <c r="E63" s="6">
        <v>2550</v>
      </c>
      <c r="F63" s="28">
        <v>0</v>
      </c>
      <c r="G63" s="24">
        <f t="shared" si="0"/>
        <v>2550</v>
      </c>
      <c r="H63">
        <f t="shared" si="1"/>
        <v>0</v>
      </c>
    </row>
    <row r="64" spans="1:8" x14ac:dyDescent="0.25">
      <c r="A64" s="5" t="s">
        <v>68</v>
      </c>
      <c r="B64" s="6"/>
      <c r="C64" s="6">
        <v>6</v>
      </c>
      <c r="D64" s="6">
        <v>400</v>
      </c>
      <c r="E64" s="6">
        <v>2400</v>
      </c>
      <c r="F64" s="28">
        <v>0</v>
      </c>
      <c r="G64" s="24">
        <f t="shared" si="0"/>
        <v>2400</v>
      </c>
      <c r="H64">
        <f t="shared" si="1"/>
        <v>0</v>
      </c>
    </row>
    <row r="65" spans="1:8" x14ac:dyDescent="0.25">
      <c r="A65" s="5" t="s">
        <v>69</v>
      </c>
      <c r="B65" s="6"/>
      <c r="C65" s="6">
        <v>2</v>
      </c>
      <c r="D65" s="6">
        <v>1200</v>
      </c>
      <c r="E65" s="6">
        <v>2400</v>
      </c>
      <c r="F65" s="28">
        <v>0</v>
      </c>
      <c r="G65" s="24">
        <f t="shared" si="0"/>
        <v>2400</v>
      </c>
      <c r="H65">
        <f t="shared" si="1"/>
        <v>0</v>
      </c>
    </row>
    <row r="66" spans="1:8" x14ac:dyDescent="0.25">
      <c r="A66" s="5" t="s">
        <v>70</v>
      </c>
      <c r="B66" s="6"/>
      <c r="C66" s="6">
        <v>2</v>
      </c>
      <c r="D66" s="6">
        <v>1500</v>
      </c>
      <c r="E66" s="6">
        <v>3000</v>
      </c>
      <c r="F66" s="28">
        <v>0</v>
      </c>
      <c r="G66" s="24">
        <f t="shared" si="0"/>
        <v>3000</v>
      </c>
      <c r="H66">
        <f t="shared" si="1"/>
        <v>0</v>
      </c>
    </row>
    <row r="67" spans="1:8" x14ac:dyDescent="0.25">
      <c r="A67" s="5" t="s">
        <v>71</v>
      </c>
      <c r="B67" s="6">
        <v>604</v>
      </c>
      <c r="C67" s="6">
        <v>66</v>
      </c>
      <c r="D67" s="6">
        <v>65.151515151515156</v>
      </c>
      <c r="E67" s="6">
        <v>4280.6499999999996</v>
      </c>
      <c r="F67" s="28">
        <v>19.350000000000001</v>
      </c>
      <c r="G67" s="24">
        <f t="shared" si="0"/>
        <v>4300</v>
      </c>
      <c r="H67">
        <f t="shared" si="1"/>
        <v>39351.515151515152</v>
      </c>
    </row>
    <row r="68" spans="1:8" x14ac:dyDescent="0.25">
      <c r="A68" s="5" t="s">
        <v>72</v>
      </c>
      <c r="B68" s="6">
        <v>11</v>
      </c>
      <c r="C68" s="6">
        <v>233</v>
      </c>
      <c r="D68" s="6">
        <v>597.42489270386261</v>
      </c>
      <c r="E68" s="6">
        <v>138368.09</v>
      </c>
      <c r="F68" s="28">
        <v>831.91</v>
      </c>
      <c r="G68" s="24">
        <f t="shared" ref="G68:G131" si="2">D68*C68</f>
        <v>139200</v>
      </c>
      <c r="H68">
        <f t="shared" ref="H68:H131" si="3">B68*D68</f>
        <v>6571.6738197424884</v>
      </c>
    </row>
    <row r="69" spans="1:8" x14ac:dyDescent="0.25">
      <c r="A69" s="5" t="s">
        <v>73</v>
      </c>
      <c r="B69" s="6">
        <v>614</v>
      </c>
      <c r="C69" s="6">
        <v>89</v>
      </c>
      <c r="D69" s="6">
        <v>300</v>
      </c>
      <c r="E69" s="6">
        <v>26404.79</v>
      </c>
      <c r="F69" s="28">
        <v>295.21000000000004</v>
      </c>
      <c r="G69" s="24">
        <f t="shared" si="2"/>
        <v>26700</v>
      </c>
      <c r="H69">
        <f t="shared" si="3"/>
        <v>184200</v>
      </c>
    </row>
    <row r="70" spans="1:8" x14ac:dyDescent="0.25">
      <c r="A70" s="5" t="s">
        <v>74</v>
      </c>
      <c r="B70" s="6"/>
      <c r="C70" s="6">
        <v>1</v>
      </c>
      <c r="D70" s="6">
        <v>300</v>
      </c>
      <c r="E70" s="6">
        <v>300</v>
      </c>
      <c r="F70" s="28">
        <v>0</v>
      </c>
      <c r="G70" s="24">
        <f t="shared" si="2"/>
        <v>300</v>
      </c>
      <c r="H70">
        <f t="shared" si="3"/>
        <v>0</v>
      </c>
    </row>
    <row r="71" spans="1:8" x14ac:dyDescent="0.25">
      <c r="A71" s="5" t="s">
        <v>75</v>
      </c>
      <c r="B71" s="6">
        <v>612</v>
      </c>
      <c r="C71" s="6">
        <v>84</v>
      </c>
      <c r="D71" s="6">
        <v>500</v>
      </c>
      <c r="E71" s="6">
        <v>41506.32</v>
      </c>
      <c r="F71" s="28">
        <v>493.68</v>
      </c>
      <c r="G71" s="24">
        <f t="shared" si="2"/>
        <v>42000</v>
      </c>
      <c r="H71">
        <f t="shared" si="3"/>
        <v>306000</v>
      </c>
    </row>
    <row r="72" spans="1:8" x14ac:dyDescent="0.25">
      <c r="A72" s="5" t="s">
        <v>76</v>
      </c>
      <c r="B72" s="6">
        <v>614</v>
      </c>
      <c r="C72" s="6">
        <v>84</v>
      </c>
      <c r="D72" s="6">
        <v>316.66666666666669</v>
      </c>
      <c r="E72" s="6">
        <v>26304.120000000003</v>
      </c>
      <c r="F72" s="28">
        <v>295.88</v>
      </c>
      <c r="G72" s="24">
        <f t="shared" si="2"/>
        <v>26600</v>
      </c>
      <c r="H72">
        <f t="shared" si="3"/>
        <v>194433.33333333334</v>
      </c>
    </row>
    <row r="73" spans="1:8" x14ac:dyDescent="0.25">
      <c r="A73" s="5" t="s">
        <v>77</v>
      </c>
      <c r="B73" s="6">
        <v>1</v>
      </c>
      <c r="C73" s="6">
        <v>6</v>
      </c>
      <c r="D73" s="6">
        <v>300</v>
      </c>
      <c r="E73" s="6">
        <v>1800</v>
      </c>
      <c r="F73" s="28">
        <v>0</v>
      </c>
      <c r="G73" s="24">
        <f t="shared" si="2"/>
        <v>1800</v>
      </c>
      <c r="H73">
        <f t="shared" si="3"/>
        <v>300</v>
      </c>
    </row>
    <row r="74" spans="1:8" x14ac:dyDescent="0.25">
      <c r="A74" s="5" t="s">
        <v>78</v>
      </c>
      <c r="B74" s="6"/>
      <c r="C74" s="6">
        <v>1</v>
      </c>
      <c r="D74" s="6">
        <v>1500</v>
      </c>
      <c r="E74" s="6">
        <v>1500</v>
      </c>
      <c r="F74" s="28">
        <v>0</v>
      </c>
      <c r="G74" s="24">
        <f t="shared" si="2"/>
        <v>1500</v>
      </c>
      <c r="H74">
        <f t="shared" si="3"/>
        <v>0</v>
      </c>
    </row>
    <row r="75" spans="1:8" x14ac:dyDescent="0.25">
      <c r="A75" s="5" t="s">
        <v>79</v>
      </c>
      <c r="B75" s="6"/>
      <c r="C75" s="6">
        <v>7</v>
      </c>
      <c r="D75" s="6">
        <v>800</v>
      </c>
      <c r="E75" s="6">
        <v>5600</v>
      </c>
      <c r="F75" s="28">
        <v>0</v>
      </c>
      <c r="G75" s="24">
        <f t="shared" si="2"/>
        <v>5600</v>
      </c>
      <c r="H75">
        <f t="shared" si="3"/>
        <v>0</v>
      </c>
    </row>
    <row r="76" spans="1:8" x14ac:dyDescent="0.25">
      <c r="A76" s="5" t="s">
        <v>80</v>
      </c>
      <c r="B76" s="6"/>
      <c r="C76" s="6">
        <v>2</v>
      </c>
      <c r="D76" s="6">
        <v>900</v>
      </c>
      <c r="E76" s="6">
        <v>1800</v>
      </c>
      <c r="F76" s="28">
        <v>0</v>
      </c>
      <c r="G76" s="24">
        <f t="shared" si="2"/>
        <v>1800</v>
      </c>
      <c r="H76">
        <f t="shared" si="3"/>
        <v>0</v>
      </c>
    </row>
    <row r="77" spans="1:8" x14ac:dyDescent="0.25">
      <c r="A77" s="5" t="s">
        <v>81</v>
      </c>
      <c r="B77" s="6"/>
      <c r="C77" s="6">
        <v>1</v>
      </c>
      <c r="D77" s="6">
        <v>450</v>
      </c>
      <c r="E77" s="6">
        <v>450</v>
      </c>
      <c r="F77" s="28">
        <v>0</v>
      </c>
      <c r="G77" s="24">
        <f t="shared" si="2"/>
        <v>450</v>
      </c>
      <c r="H77">
        <f t="shared" si="3"/>
        <v>0</v>
      </c>
    </row>
    <row r="78" spans="1:8" x14ac:dyDescent="0.25">
      <c r="A78" s="5" t="s">
        <v>82</v>
      </c>
      <c r="B78" s="6">
        <v>3</v>
      </c>
      <c r="C78" s="6"/>
      <c r="D78" s="6">
        <v>1000</v>
      </c>
      <c r="E78" s="6"/>
      <c r="F78" s="28"/>
      <c r="G78" s="24">
        <f t="shared" si="2"/>
        <v>0</v>
      </c>
      <c r="H78">
        <f t="shared" si="3"/>
        <v>3000</v>
      </c>
    </row>
    <row r="79" spans="1:8" x14ac:dyDescent="0.25">
      <c r="A79" s="5" t="s">
        <v>83</v>
      </c>
      <c r="B79" s="6">
        <v>2</v>
      </c>
      <c r="C79" s="6">
        <v>18</v>
      </c>
      <c r="D79" s="6">
        <v>3691.6666666666665</v>
      </c>
      <c r="E79" s="6">
        <v>69300</v>
      </c>
      <c r="F79" s="28">
        <v>0</v>
      </c>
      <c r="G79" s="24">
        <f t="shared" si="2"/>
        <v>66450</v>
      </c>
      <c r="H79">
        <f t="shared" si="3"/>
        <v>7383.333333333333</v>
      </c>
    </row>
    <row r="80" spans="1:8" x14ac:dyDescent="0.25">
      <c r="A80" s="5" t="s">
        <v>84</v>
      </c>
      <c r="B80" s="6"/>
      <c r="C80" s="6">
        <v>5</v>
      </c>
      <c r="D80" s="6">
        <v>3350</v>
      </c>
      <c r="E80" s="6">
        <v>18250</v>
      </c>
      <c r="F80" s="28">
        <v>0</v>
      </c>
      <c r="G80" s="24">
        <f t="shared" si="2"/>
        <v>16750</v>
      </c>
      <c r="H80">
        <f t="shared" si="3"/>
        <v>0</v>
      </c>
    </row>
    <row r="81" spans="1:8" x14ac:dyDescent="0.25">
      <c r="A81" s="5" t="s">
        <v>85</v>
      </c>
      <c r="B81" s="6">
        <v>1</v>
      </c>
      <c r="C81" s="6">
        <v>13</v>
      </c>
      <c r="D81" s="6">
        <v>100</v>
      </c>
      <c r="E81" s="6">
        <v>1300</v>
      </c>
      <c r="F81" s="28">
        <v>0</v>
      </c>
      <c r="G81" s="24">
        <f t="shared" si="2"/>
        <v>1300</v>
      </c>
      <c r="H81">
        <f t="shared" si="3"/>
        <v>100</v>
      </c>
    </row>
    <row r="82" spans="1:8" x14ac:dyDescent="0.25">
      <c r="A82" s="5" t="s">
        <v>86</v>
      </c>
      <c r="B82" s="6">
        <v>46</v>
      </c>
      <c r="C82" s="6">
        <v>523</v>
      </c>
      <c r="D82" s="6">
        <v>600</v>
      </c>
      <c r="E82" s="6">
        <v>312866.24</v>
      </c>
      <c r="F82" s="28">
        <v>933.76</v>
      </c>
      <c r="G82" s="24">
        <f t="shared" si="2"/>
        <v>313800</v>
      </c>
      <c r="H82">
        <f t="shared" si="3"/>
        <v>27600</v>
      </c>
    </row>
    <row r="83" spans="1:8" x14ac:dyDescent="0.25">
      <c r="A83" s="5" t="s">
        <v>87</v>
      </c>
      <c r="B83" s="6"/>
      <c r="C83" s="6">
        <v>4</v>
      </c>
      <c r="D83" s="6">
        <v>700</v>
      </c>
      <c r="E83" s="6">
        <v>2730</v>
      </c>
      <c r="F83" s="28">
        <v>70</v>
      </c>
      <c r="G83" s="24">
        <f t="shared" si="2"/>
        <v>2800</v>
      </c>
      <c r="H83">
        <f t="shared" si="3"/>
        <v>0</v>
      </c>
    </row>
    <row r="84" spans="1:8" x14ac:dyDescent="0.25">
      <c r="A84" s="5" t="s">
        <v>88</v>
      </c>
      <c r="B84" s="6">
        <v>2</v>
      </c>
      <c r="C84" s="6">
        <v>46</v>
      </c>
      <c r="D84" s="6">
        <v>600</v>
      </c>
      <c r="E84" s="6">
        <v>27540</v>
      </c>
      <c r="F84" s="28">
        <v>60</v>
      </c>
      <c r="G84" s="24">
        <f t="shared" si="2"/>
        <v>27600</v>
      </c>
      <c r="H84">
        <f t="shared" si="3"/>
        <v>1200</v>
      </c>
    </row>
    <row r="85" spans="1:8" x14ac:dyDescent="0.25">
      <c r="A85" s="5" t="s">
        <v>89</v>
      </c>
      <c r="B85" s="6">
        <v>3</v>
      </c>
      <c r="C85" s="6">
        <v>181</v>
      </c>
      <c r="D85" s="6">
        <v>800</v>
      </c>
      <c r="E85" s="6">
        <v>144270.20000000001</v>
      </c>
      <c r="F85" s="28">
        <v>529.79999999999995</v>
      </c>
      <c r="G85" s="24">
        <f t="shared" si="2"/>
        <v>144800</v>
      </c>
      <c r="H85">
        <f t="shared" si="3"/>
        <v>2400</v>
      </c>
    </row>
    <row r="86" spans="1:8" x14ac:dyDescent="0.25">
      <c r="A86" s="5" t="s">
        <v>90</v>
      </c>
      <c r="B86" s="6"/>
      <c r="C86" s="6">
        <v>2</v>
      </c>
      <c r="D86" s="6">
        <v>800</v>
      </c>
      <c r="E86" s="6">
        <v>1600</v>
      </c>
      <c r="F86" s="28">
        <v>0</v>
      </c>
      <c r="G86" s="24">
        <f t="shared" si="2"/>
        <v>1600</v>
      </c>
      <c r="H86">
        <f t="shared" si="3"/>
        <v>0</v>
      </c>
    </row>
    <row r="87" spans="1:8" x14ac:dyDescent="0.25">
      <c r="A87" s="5" t="s">
        <v>91</v>
      </c>
      <c r="B87" s="6"/>
      <c r="C87" s="6">
        <v>4</v>
      </c>
      <c r="D87" s="6">
        <v>100</v>
      </c>
      <c r="E87" s="6">
        <v>400</v>
      </c>
      <c r="F87" s="28">
        <v>0</v>
      </c>
      <c r="G87" s="24">
        <f t="shared" si="2"/>
        <v>400</v>
      </c>
      <c r="H87">
        <f t="shared" si="3"/>
        <v>0</v>
      </c>
    </row>
    <row r="88" spans="1:8" x14ac:dyDescent="0.25">
      <c r="A88" s="5" t="s">
        <v>92</v>
      </c>
      <c r="B88" s="6"/>
      <c r="C88" s="6">
        <v>4</v>
      </c>
      <c r="D88" s="6">
        <v>100</v>
      </c>
      <c r="E88" s="6">
        <v>400</v>
      </c>
      <c r="F88" s="28">
        <v>0</v>
      </c>
      <c r="G88" s="24">
        <f t="shared" si="2"/>
        <v>400</v>
      </c>
      <c r="H88">
        <f t="shared" si="3"/>
        <v>0</v>
      </c>
    </row>
    <row r="89" spans="1:8" x14ac:dyDescent="0.25">
      <c r="A89" s="5" t="s">
        <v>93</v>
      </c>
      <c r="B89" s="6">
        <v>1</v>
      </c>
      <c r="C89" s="6">
        <v>142</v>
      </c>
      <c r="D89" s="6">
        <v>1500</v>
      </c>
      <c r="E89" s="6">
        <v>212730.01</v>
      </c>
      <c r="F89" s="28">
        <v>269.99</v>
      </c>
      <c r="G89" s="24">
        <f t="shared" si="2"/>
        <v>213000</v>
      </c>
      <c r="H89">
        <f t="shared" si="3"/>
        <v>1500</v>
      </c>
    </row>
    <row r="90" spans="1:8" x14ac:dyDescent="0.25">
      <c r="A90" s="5" t="s">
        <v>94</v>
      </c>
      <c r="B90" s="6">
        <v>1</v>
      </c>
      <c r="C90" s="6">
        <v>26</v>
      </c>
      <c r="D90" s="6">
        <v>196.15384615384616</v>
      </c>
      <c r="E90" s="6">
        <v>5084</v>
      </c>
      <c r="F90" s="28">
        <v>16</v>
      </c>
      <c r="G90" s="24">
        <f t="shared" si="2"/>
        <v>5100</v>
      </c>
      <c r="H90">
        <f t="shared" si="3"/>
        <v>196.15384615384616</v>
      </c>
    </row>
    <row r="91" spans="1:8" x14ac:dyDescent="0.25">
      <c r="A91" s="5" t="s">
        <v>95</v>
      </c>
      <c r="B91" s="6"/>
      <c r="C91" s="6">
        <v>2</v>
      </c>
      <c r="D91" s="6">
        <v>400</v>
      </c>
      <c r="E91" s="6">
        <v>800</v>
      </c>
      <c r="F91" s="28">
        <v>0</v>
      </c>
      <c r="G91" s="24">
        <f t="shared" si="2"/>
        <v>800</v>
      </c>
      <c r="H91">
        <f t="shared" si="3"/>
        <v>0</v>
      </c>
    </row>
    <row r="92" spans="1:8" x14ac:dyDescent="0.25">
      <c r="A92" s="5" t="s">
        <v>96</v>
      </c>
      <c r="B92" s="6">
        <v>598</v>
      </c>
      <c r="C92" s="6">
        <v>7</v>
      </c>
      <c r="D92" s="6">
        <v>100</v>
      </c>
      <c r="E92" s="6">
        <v>700</v>
      </c>
      <c r="F92" s="28">
        <v>0</v>
      </c>
      <c r="G92" s="24">
        <f t="shared" si="2"/>
        <v>700</v>
      </c>
      <c r="H92">
        <f t="shared" si="3"/>
        <v>59800</v>
      </c>
    </row>
    <row r="93" spans="1:8" x14ac:dyDescent="0.25">
      <c r="A93" s="5" t="s">
        <v>97</v>
      </c>
      <c r="B93" s="6">
        <v>615</v>
      </c>
      <c r="C93" s="6">
        <v>157</v>
      </c>
      <c r="D93" s="6">
        <v>200</v>
      </c>
      <c r="E93" s="6">
        <v>31393.15</v>
      </c>
      <c r="F93" s="28">
        <v>6.85</v>
      </c>
      <c r="G93" s="24">
        <f t="shared" si="2"/>
        <v>31400</v>
      </c>
      <c r="H93">
        <f t="shared" si="3"/>
        <v>123000</v>
      </c>
    </row>
    <row r="94" spans="1:8" x14ac:dyDescent="0.25">
      <c r="A94" s="5" t="s">
        <v>98</v>
      </c>
      <c r="B94" s="6">
        <v>1</v>
      </c>
      <c r="C94" s="6"/>
      <c r="D94" s="6">
        <v>200</v>
      </c>
      <c r="E94" s="6"/>
      <c r="F94" s="28"/>
      <c r="G94" s="24">
        <f t="shared" si="2"/>
        <v>0</v>
      </c>
      <c r="H94">
        <f t="shared" si="3"/>
        <v>200</v>
      </c>
    </row>
    <row r="95" spans="1:8" x14ac:dyDescent="0.25">
      <c r="A95" s="5" t="s">
        <v>99</v>
      </c>
      <c r="B95" s="6"/>
      <c r="C95" s="6">
        <v>3</v>
      </c>
      <c r="D95" s="6">
        <v>150</v>
      </c>
      <c r="E95" s="6">
        <v>450</v>
      </c>
      <c r="F95" s="28">
        <v>0</v>
      </c>
      <c r="G95" s="24">
        <f t="shared" si="2"/>
        <v>450</v>
      </c>
      <c r="H95">
        <f t="shared" si="3"/>
        <v>0</v>
      </c>
    </row>
    <row r="96" spans="1:8" x14ac:dyDescent="0.25">
      <c r="A96" s="5" t="s">
        <v>100</v>
      </c>
      <c r="B96" s="6"/>
      <c r="C96" s="6">
        <v>6</v>
      </c>
      <c r="D96" s="6">
        <v>700</v>
      </c>
      <c r="E96" s="6">
        <v>4200</v>
      </c>
      <c r="F96" s="28">
        <v>0</v>
      </c>
      <c r="G96" s="24">
        <f t="shared" si="2"/>
        <v>4200</v>
      </c>
      <c r="H96">
        <f t="shared" si="3"/>
        <v>0</v>
      </c>
    </row>
    <row r="97" spans="1:8" x14ac:dyDescent="0.25">
      <c r="A97" s="5" t="s">
        <v>101</v>
      </c>
      <c r="B97" s="6"/>
      <c r="C97" s="6">
        <v>10</v>
      </c>
      <c r="D97" s="6">
        <v>630</v>
      </c>
      <c r="E97" s="6">
        <v>6300</v>
      </c>
      <c r="F97" s="28">
        <v>0</v>
      </c>
      <c r="G97" s="24">
        <f t="shared" si="2"/>
        <v>6300</v>
      </c>
      <c r="H97">
        <f t="shared" si="3"/>
        <v>0</v>
      </c>
    </row>
    <row r="98" spans="1:8" x14ac:dyDescent="0.25">
      <c r="A98" s="5" t="s">
        <v>102</v>
      </c>
      <c r="B98" s="6">
        <v>6</v>
      </c>
      <c r="C98" s="6">
        <v>124</v>
      </c>
      <c r="D98" s="6">
        <v>400</v>
      </c>
      <c r="E98" s="6">
        <v>49119.159999999996</v>
      </c>
      <c r="F98" s="28">
        <v>480.84000000000003</v>
      </c>
      <c r="G98" s="24">
        <f t="shared" si="2"/>
        <v>49600</v>
      </c>
      <c r="H98">
        <f t="shared" si="3"/>
        <v>2400</v>
      </c>
    </row>
    <row r="99" spans="1:8" x14ac:dyDescent="0.25">
      <c r="A99" s="5" t="s">
        <v>103</v>
      </c>
      <c r="B99" s="6"/>
      <c r="C99" s="6">
        <v>3</v>
      </c>
      <c r="D99" s="6">
        <v>1500</v>
      </c>
      <c r="E99" s="6">
        <v>4500</v>
      </c>
      <c r="F99" s="28">
        <v>0</v>
      </c>
      <c r="G99" s="24">
        <f t="shared" si="2"/>
        <v>4500</v>
      </c>
      <c r="H99">
        <f t="shared" si="3"/>
        <v>0</v>
      </c>
    </row>
    <row r="100" spans="1:8" x14ac:dyDescent="0.25">
      <c r="A100" s="5" t="s">
        <v>104</v>
      </c>
      <c r="B100" s="6"/>
      <c r="C100" s="6">
        <v>2</v>
      </c>
      <c r="D100" s="6">
        <v>2600</v>
      </c>
      <c r="E100" s="6">
        <v>5200</v>
      </c>
      <c r="F100" s="28">
        <v>0</v>
      </c>
      <c r="G100" s="24">
        <f t="shared" si="2"/>
        <v>5200</v>
      </c>
      <c r="H100">
        <f t="shared" si="3"/>
        <v>0</v>
      </c>
    </row>
    <row r="101" spans="1:8" x14ac:dyDescent="0.25">
      <c r="A101" s="5" t="s">
        <v>105</v>
      </c>
      <c r="B101" s="6"/>
      <c r="C101" s="6">
        <v>13</v>
      </c>
      <c r="D101" s="6">
        <v>300</v>
      </c>
      <c r="E101" s="6">
        <v>3810</v>
      </c>
      <c r="F101" s="28">
        <v>90</v>
      </c>
      <c r="G101" s="24">
        <f t="shared" si="2"/>
        <v>3900</v>
      </c>
      <c r="H101">
        <f t="shared" si="3"/>
        <v>0</v>
      </c>
    </row>
    <row r="102" spans="1:8" x14ac:dyDescent="0.25">
      <c r="A102" s="5" t="s">
        <v>106</v>
      </c>
      <c r="B102" s="6">
        <v>105</v>
      </c>
      <c r="C102" s="6">
        <v>43</v>
      </c>
      <c r="D102" s="6">
        <v>100</v>
      </c>
      <c r="E102" s="6">
        <v>4290</v>
      </c>
      <c r="F102" s="28">
        <v>10</v>
      </c>
      <c r="G102" s="24">
        <f t="shared" si="2"/>
        <v>4300</v>
      </c>
      <c r="H102">
        <f t="shared" si="3"/>
        <v>10500</v>
      </c>
    </row>
    <row r="103" spans="1:8" x14ac:dyDescent="0.25">
      <c r="A103" s="5" t="s">
        <v>107</v>
      </c>
      <c r="B103" s="6"/>
      <c r="C103" s="6">
        <v>5</v>
      </c>
      <c r="D103" s="6">
        <v>300</v>
      </c>
      <c r="E103" s="6">
        <v>1500</v>
      </c>
      <c r="F103" s="28">
        <v>0</v>
      </c>
      <c r="G103" s="24">
        <f t="shared" si="2"/>
        <v>1500</v>
      </c>
      <c r="H103">
        <f t="shared" si="3"/>
        <v>0</v>
      </c>
    </row>
    <row r="104" spans="1:8" x14ac:dyDescent="0.25">
      <c r="A104" s="5" t="s">
        <v>108</v>
      </c>
      <c r="B104" s="6">
        <v>23</v>
      </c>
      <c r="C104" s="6">
        <v>90</v>
      </c>
      <c r="D104" s="6">
        <v>300</v>
      </c>
      <c r="E104" s="6">
        <v>26939.159999999996</v>
      </c>
      <c r="F104" s="28">
        <v>60.84</v>
      </c>
      <c r="G104" s="24">
        <f t="shared" si="2"/>
        <v>27000</v>
      </c>
      <c r="H104">
        <f t="shared" si="3"/>
        <v>6900</v>
      </c>
    </row>
    <row r="105" spans="1:8" x14ac:dyDescent="0.25">
      <c r="A105" s="5" t="s">
        <v>109</v>
      </c>
      <c r="B105" s="6"/>
      <c r="C105" s="6">
        <v>2</v>
      </c>
      <c r="D105" s="6">
        <v>615</v>
      </c>
      <c r="E105" s="6">
        <v>1230</v>
      </c>
      <c r="F105" s="28">
        <v>0</v>
      </c>
      <c r="G105" s="24">
        <f t="shared" si="2"/>
        <v>1230</v>
      </c>
      <c r="H105">
        <f t="shared" si="3"/>
        <v>0</v>
      </c>
    </row>
    <row r="106" spans="1:8" x14ac:dyDescent="0.25">
      <c r="A106" s="5" t="s">
        <v>110</v>
      </c>
      <c r="B106" s="6">
        <v>1</v>
      </c>
      <c r="C106" s="6">
        <v>31</v>
      </c>
      <c r="D106" s="6">
        <v>500</v>
      </c>
      <c r="E106" s="6">
        <v>15500</v>
      </c>
      <c r="F106" s="28">
        <v>0</v>
      </c>
      <c r="G106" s="24">
        <f t="shared" si="2"/>
        <v>15500</v>
      </c>
      <c r="H106">
        <f t="shared" si="3"/>
        <v>500</v>
      </c>
    </row>
    <row r="107" spans="1:8" x14ac:dyDescent="0.25">
      <c r="A107" s="5" t="s">
        <v>111</v>
      </c>
      <c r="B107" s="6">
        <v>184</v>
      </c>
      <c r="C107" s="6">
        <v>13</v>
      </c>
      <c r="D107" s="6">
        <v>200</v>
      </c>
      <c r="E107" s="6">
        <v>2560</v>
      </c>
      <c r="F107" s="28">
        <v>40</v>
      </c>
      <c r="G107" s="24">
        <f t="shared" si="2"/>
        <v>2600</v>
      </c>
      <c r="H107">
        <f t="shared" si="3"/>
        <v>36800</v>
      </c>
    </row>
    <row r="108" spans="1:8" x14ac:dyDescent="0.25">
      <c r="A108" s="5" t="s">
        <v>112</v>
      </c>
      <c r="B108" s="6">
        <v>48</v>
      </c>
      <c r="C108" s="6">
        <v>1</v>
      </c>
      <c r="D108" s="6">
        <v>150</v>
      </c>
      <c r="E108" s="6">
        <v>150</v>
      </c>
      <c r="F108" s="28">
        <v>0</v>
      </c>
      <c r="G108" s="24">
        <f t="shared" si="2"/>
        <v>150</v>
      </c>
      <c r="H108">
        <f t="shared" si="3"/>
        <v>7200</v>
      </c>
    </row>
    <row r="109" spans="1:8" x14ac:dyDescent="0.25">
      <c r="A109" s="5" t="s">
        <v>113</v>
      </c>
      <c r="B109" s="6">
        <v>184</v>
      </c>
      <c r="C109" s="6">
        <v>3</v>
      </c>
      <c r="D109" s="6">
        <v>150</v>
      </c>
      <c r="E109" s="6">
        <v>450</v>
      </c>
      <c r="F109" s="28">
        <v>0</v>
      </c>
      <c r="G109" s="24">
        <f t="shared" si="2"/>
        <v>450</v>
      </c>
      <c r="H109">
        <f t="shared" si="3"/>
        <v>27600</v>
      </c>
    </row>
    <row r="110" spans="1:8" x14ac:dyDescent="0.25">
      <c r="A110" s="5" t="s">
        <v>114</v>
      </c>
      <c r="B110" s="6">
        <v>184</v>
      </c>
      <c r="C110" s="6">
        <v>6</v>
      </c>
      <c r="D110" s="6">
        <v>150</v>
      </c>
      <c r="E110" s="6">
        <v>870</v>
      </c>
      <c r="F110" s="28">
        <v>30</v>
      </c>
      <c r="G110" s="24">
        <f t="shared" si="2"/>
        <v>900</v>
      </c>
      <c r="H110">
        <f t="shared" si="3"/>
        <v>27600</v>
      </c>
    </row>
    <row r="111" spans="1:8" x14ac:dyDescent="0.25">
      <c r="A111" s="5" t="s">
        <v>115</v>
      </c>
      <c r="B111" s="6">
        <v>48</v>
      </c>
      <c r="C111" s="6"/>
      <c r="D111" s="6">
        <v>200</v>
      </c>
      <c r="E111" s="6"/>
      <c r="F111" s="28"/>
      <c r="G111" s="24">
        <f t="shared" si="2"/>
        <v>0</v>
      </c>
      <c r="H111">
        <f t="shared" si="3"/>
        <v>9600</v>
      </c>
    </row>
    <row r="112" spans="1:8" x14ac:dyDescent="0.25">
      <c r="A112" s="5" t="s">
        <v>116</v>
      </c>
      <c r="B112" s="6">
        <v>1</v>
      </c>
      <c r="C112" s="6">
        <v>31</v>
      </c>
      <c r="D112" s="6">
        <v>700</v>
      </c>
      <c r="E112" s="6">
        <v>21700</v>
      </c>
      <c r="F112" s="28">
        <v>0</v>
      </c>
      <c r="G112" s="24">
        <f t="shared" si="2"/>
        <v>21700</v>
      </c>
      <c r="H112">
        <f t="shared" si="3"/>
        <v>700</v>
      </c>
    </row>
    <row r="113" spans="1:8" x14ac:dyDescent="0.25">
      <c r="A113" s="5" t="s">
        <v>117</v>
      </c>
      <c r="B113" s="6">
        <v>184</v>
      </c>
      <c r="C113" s="6">
        <v>2</v>
      </c>
      <c r="D113" s="6">
        <v>200</v>
      </c>
      <c r="E113" s="6">
        <v>400</v>
      </c>
      <c r="F113" s="28">
        <v>0</v>
      </c>
      <c r="G113" s="24">
        <f t="shared" si="2"/>
        <v>400</v>
      </c>
      <c r="H113">
        <f t="shared" si="3"/>
        <v>36800</v>
      </c>
    </row>
    <row r="114" spans="1:8" x14ac:dyDescent="0.25">
      <c r="A114" s="5" t="s">
        <v>118</v>
      </c>
      <c r="B114" s="6">
        <v>48</v>
      </c>
      <c r="C114" s="6"/>
      <c r="D114" s="6">
        <v>150</v>
      </c>
      <c r="E114" s="6"/>
      <c r="F114" s="28"/>
      <c r="G114" s="24">
        <f t="shared" si="2"/>
        <v>0</v>
      </c>
      <c r="H114">
        <f t="shared" si="3"/>
        <v>7200</v>
      </c>
    </row>
    <row r="115" spans="1:8" x14ac:dyDescent="0.25">
      <c r="A115" s="5" t="s">
        <v>119</v>
      </c>
      <c r="B115" s="6">
        <v>615</v>
      </c>
      <c r="C115" s="6">
        <v>145</v>
      </c>
      <c r="D115" s="6">
        <v>200</v>
      </c>
      <c r="E115" s="6">
        <v>28993.15</v>
      </c>
      <c r="F115" s="28">
        <v>6.85</v>
      </c>
      <c r="G115" s="24">
        <f t="shared" si="2"/>
        <v>29000</v>
      </c>
      <c r="H115">
        <f t="shared" si="3"/>
        <v>123000</v>
      </c>
    </row>
    <row r="116" spans="1:8" x14ac:dyDescent="0.25">
      <c r="A116" s="5" t="s">
        <v>120</v>
      </c>
      <c r="B116" s="6">
        <v>1</v>
      </c>
      <c r="C116" s="6"/>
      <c r="D116" s="6">
        <v>200</v>
      </c>
      <c r="E116" s="6"/>
      <c r="F116" s="28"/>
      <c r="G116" s="24">
        <f t="shared" si="2"/>
        <v>0</v>
      </c>
      <c r="H116">
        <f t="shared" si="3"/>
        <v>200</v>
      </c>
    </row>
    <row r="117" spans="1:8" x14ac:dyDescent="0.25">
      <c r="A117" s="5" t="s">
        <v>121</v>
      </c>
      <c r="B117" s="6"/>
      <c r="C117" s="6">
        <v>23</v>
      </c>
      <c r="D117" s="6">
        <v>250</v>
      </c>
      <c r="E117" s="6">
        <v>5692.5</v>
      </c>
      <c r="F117" s="28">
        <v>57.5</v>
      </c>
      <c r="G117" s="24">
        <f t="shared" si="2"/>
        <v>5750</v>
      </c>
      <c r="H117">
        <f t="shared" si="3"/>
        <v>0</v>
      </c>
    </row>
    <row r="118" spans="1:8" x14ac:dyDescent="0.25">
      <c r="A118" s="5" t="s">
        <v>122</v>
      </c>
      <c r="B118" s="6"/>
      <c r="C118" s="6">
        <v>3</v>
      </c>
      <c r="D118" s="6">
        <v>700</v>
      </c>
      <c r="E118" s="6">
        <v>2100</v>
      </c>
      <c r="F118" s="28">
        <v>0</v>
      </c>
      <c r="G118" s="24">
        <f t="shared" si="2"/>
        <v>2100</v>
      </c>
      <c r="H118">
        <f t="shared" si="3"/>
        <v>0</v>
      </c>
    </row>
    <row r="119" spans="1:8" x14ac:dyDescent="0.25">
      <c r="A119" s="5" t="s">
        <v>123</v>
      </c>
      <c r="B119" s="6"/>
      <c r="C119" s="6">
        <v>21</v>
      </c>
      <c r="D119" s="6">
        <v>350</v>
      </c>
      <c r="E119" s="6">
        <v>7350</v>
      </c>
      <c r="F119" s="28">
        <v>0</v>
      </c>
      <c r="G119" s="24">
        <f t="shared" si="2"/>
        <v>7350</v>
      </c>
      <c r="H119">
        <f t="shared" si="3"/>
        <v>0</v>
      </c>
    </row>
    <row r="120" spans="1:8" x14ac:dyDescent="0.25">
      <c r="A120" s="5" t="s">
        <v>124</v>
      </c>
      <c r="B120" s="6"/>
      <c r="C120" s="6">
        <v>2</v>
      </c>
      <c r="D120" s="6">
        <v>800</v>
      </c>
      <c r="E120" s="6">
        <v>1520</v>
      </c>
      <c r="F120" s="28">
        <v>80</v>
      </c>
      <c r="G120" s="24">
        <f t="shared" si="2"/>
        <v>1600</v>
      </c>
      <c r="H120">
        <f t="shared" si="3"/>
        <v>0</v>
      </c>
    </row>
    <row r="121" spans="1:8" x14ac:dyDescent="0.25">
      <c r="A121" s="5" t="s">
        <v>125</v>
      </c>
      <c r="B121" s="6"/>
      <c r="C121" s="6">
        <v>11</v>
      </c>
      <c r="D121" s="6">
        <v>150</v>
      </c>
      <c r="E121" s="6">
        <v>1650</v>
      </c>
      <c r="F121" s="28">
        <v>0</v>
      </c>
      <c r="G121" s="24">
        <f t="shared" si="2"/>
        <v>1650</v>
      </c>
      <c r="H121">
        <f t="shared" si="3"/>
        <v>0</v>
      </c>
    </row>
    <row r="122" spans="1:8" x14ac:dyDescent="0.25">
      <c r="A122" s="5" t="s">
        <v>126</v>
      </c>
      <c r="B122" s="6"/>
      <c r="C122" s="6">
        <v>10</v>
      </c>
      <c r="D122" s="6">
        <v>250</v>
      </c>
      <c r="E122" s="6">
        <v>2500</v>
      </c>
      <c r="F122" s="28">
        <v>0</v>
      </c>
      <c r="G122" s="24">
        <f t="shared" si="2"/>
        <v>2500</v>
      </c>
      <c r="H122">
        <f t="shared" si="3"/>
        <v>0</v>
      </c>
    </row>
    <row r="123" spans="1:8" x14ac:dyDescent="0.25">
      <c r="A123" s="5" t="s">
        <v>127</v>
      </c>
      <c r="B123" s="6"/>
      <c r="C123" s="6">
        <v>2</v>
      </c>
      <c r="D123" s="6">
        <v>850</v>
      </c>
      <c r="E123" s="6">
        <v>1700</v>
      </c>
      <c r="F123" s="28">
        <v>0</v>
      </c>
      <c r="G123" s="24">
        <f t="shared" si="2"/>
        <v>1700</v>
      </c>
      <c r="H123">
        <f t="shared" si="3"/>
        <v>0</v>
      </c>
    </row>
    <row r="124" spans="1:8" x14ac:dyDescent="0.25">
      <c r="A124" s="5" t="s">
        <v>128</v>
      </c>
      <c r="B124" s="6">
        <v>3</v>
      </c>
      <c r="C124" s="6">
        <v>118</v>
      </c>
      <c r="D124" s="6">
        <v>503.38983050847457</v>
      </c>
      <c r="E124" s="6">
        <v>59350</v>
      </c>
      <c r="F124" s="28">
        <v>50</v>
      </c>
      <c r="G124" s="24">
        <f t="shared" si="2"/>
        <v>59400</v>
      </c>
      <c r="H124">
        <f t="shared" si="3"/>
        <v>1510.1694915254238</v>
      </c>
    </row>
    <row r="125" spans="1:8" x14ac:dyDescent="0.25">
      <c r="A125" s="5" t="s">
        <v>129</v>
      </c>
      <c r="B125" s="6"/>
      <c r="C125" s="6">
        <v>3</v>
      </c>
      <c r="D125" s="6">
        <v>250</v>
      </c>
      <c r="E125" s="6">
        <v>750</v>
      </c>
      <c r="F125" s="28">
        <v>0</v>
      </c>
      <c r="G125" s="24">
        <f t="shared" si="2"/>
        <v>750</v>
      </c>
      <c r="H125">
        <f t="shared" si="3"/>
        <v>0</v>
      </c>
    </row>
    <row r="126" spans="1:8" x14ac:dyDescent="0.25">
      <c r="A126" s="5" t="s">
        <v>130</v>
      </c>
      <c r="B126" s="6"/>
      <c r="C126" s="6">
        <v>1</v>
      </c>
      <c r="D126" s="6">
        <v>3200</v>
      </c>
      <c r="E126" s="6">
        <v>3200</v>
      </c>
      <c r="F126" s="28">
        <v>0</v>
      </c>
      <c r="G126" s="24">
        <f t="shared" si="2"/>
        <v>3200</v>
      </c>
      <c r="H126">
        <f t="shared" si="3"/>
        <v>0</v>
      </c>
    </row>
    <row r="127" spans="1:8" x14ac:dyDescent="0.25">
      <c r="A127" s="5" t="s">
        <v>131</v>
      </c>
      <c r="B127" s="6">
        <v>604</v>
      </c>
      <c r="C127" s="6">
        <v>69</v>
      </c>
      <c r="D127" s="6">
        <v>100</v>
      </c>
      <c r="E127" s="6">
        <v>6900</v>
      </c>
      <c r="F127" s="28">
        <v>0</v>
      </c>
      <c r="G127" s="24">
        <f t="shared" si="2"/>
        <v>6900</v>
      </c>
      <c r="H127">
        <f t="shared" si="3"/>
        <v>60400</v>
      </c>
    </row>
    <row r="128" spans="1:8" x14ac:dyDescent="0.25">
      <c r="A128" s="5" t="s">
        <v>132</v>
      </c>
      <c r="B128" s="6"/>
      <c r="C128" s="6">
        <v>1</v>
      </c>
      <c r="D128" s="6">
        <v>3500</v>
      </c>
      <c r="E128" s="6">
        <v>3500</v>
      </c>
      <c r="F128" s="28">
        <v>0</v>
      </c>
      <c r="G128" s="24">
        <f t="shared" si="2"/>
        <v>3500</v>
      </c>
      <c r="H128">
        <f t="shared" si="3"/>
        <v>0</v>
      </c>
    </row>
    <row r="129" spans="1:8" x14ac:dyDescent="0.25">
      <c r="A129" s="5" t="s">
        <v>133</v>
      </c>
      <c r="B129" s="6">
        <v>18</v>
      </c>
      <c r="C129" s="6">
        <v>219</v>
      </c>
      <c r="D129" s="6">
        <v>1500</v>
      </c>
      <c r="E129" s="6">
        <v>328178.63</v>
      </c>
      <c r="F129" s="28">
        <v>321.37</v>
      </c>
      <c r="G129" s="24">
        <f t="shared" si="2"/>
        <v>328500</v>
      </c>
      <c r="H129">
        <f t="shared" si="3"/>
        <v>27000</v>
      </c>
    </row>
    <row r="130" spans="1:8" x14ac:dyDescent="0.25">
      <c r="A130" s="5" t="s">
        <v>134</v>
      </c>
      <c r="B130" s="6">
        <v>7</v>
      </c>
      <c r="C130" s="6">
        <v>75</v>
      </c>
      <c r="D130" s="6">
        <v>300</v>
      </c>
      <c r="E130" s="6">
        <v>22383.9</v>
      </c>
      <c r="F130" s="28">
        <v>116.1</v>
      </c>
      <c r="G130" s="24">
        <f t="shared" si="2"/>
        <v>22500</v>
      </c>
      <c r="H130">
        <f t="shared" si="3"/>
        <v>2100</v>
      </c>
    </row>
    <row r="131" spans="1:8" x14ac:dyDescent="0.25">
      <c r="A131" s="5" t="s">
        <v>135</v>
      </c>
      <c r="B131" s="6">
        <v>1</v>
      </c>
      <c r="C131" s="6">
        <v>5</v>
      </c>
      <c r="D131" s="6">
        <v>150</v>
      </c>
      <c r="E131" s="6">
        <v>750</v>
      </c>
      <c r="F131" s="28">
        <v>0</v>
      </c>
      <c r="G131" s="24">
        <f t="shared" si="2"/>
        <v>750</v>
      </c>
      <c r="H131">
        <f t="shared" si="3"/>
        <v>150</v>
      </c>
    </row>
    <row r="132" spans="1:8" x14ac:dyDescent="0.25">
      <c r="A132" s="5" t="s">
        <v>136</v>
      </c>
      <c r="B132" s="6"/>
      <c r="C132" s="6">
        <v>1</v>
      </c>
      <c r="D132" s="6">
        <v>250</v>
      </c>
      <c r="E132" s="6">
        <v>250</v>
      </c>
      <c r="F132" s="28">
        <v>0</v>
      </c>
      <c r="G132" s="24">
        <f t="shared" ref="G132:G141" si="4">D132*C132</f>
        <v>250</v>
      </c>
      <c r="H132">
        <f t="shared" ref="H132:H141" si="5">B132*D132</f>
        <v>0</v>
      </c>
    </row>
    <row r="133" spans="1:8" x14ac:dyDescent="0.25">
      <c r="A133" s="5" t="s">
        <v>137</v>
      </c>
      <c r="B133" s="6">
        <v>5</v>
      </c>
      <c r="C133" s="6">
        <v>118</v>
      </c>
      <c r="D133" s="6">
        <v>100</v>
      </c>
      <c r="E133" s="6">
        <v>11780</v>
      </c>
      <c r="F133" s="28">
        <v>20</v>
      </c>
      <c r="G133" s="24">
        <f t="shared" si="4"/>
        <v>11800</v>
      </c>
      <c r="H133">
        <f t="shared" si="5"/>
        <v>500</v>
      </c>
    </row>
    <row r="134" spans="1:8" x14ac:dyDescent="0.25">
      <c r="A134" s="5" t="s">
        <v>138</v>
      </c>
      <c r="B134" s="6"/>
      <c r="C134" s="6">
        <v>1</v>
      </c>
      <c r="D134" s="6">
        <v>100</v>
      </c>
      <c r="E134" s="6">
        <v>100</v>
      </c>
      <c r="F134" s="28">
        <v>0</v>
      </c>
      <c r="G134" s="24">
        <f t="shared" si="4"/>
        <v>100</v>
      </c>
      <c r="H134">
        <f t="shared" si="5"/>
        <v>0</v>
      </c>
    </row>
    <row r="135" spans="1:8" x14ac:dyDescent="0.25">
      <c r="A135" s="5" t="s">
        <v>139</v>
      </c>
      <c r="B135" s="6"/>
      <c r="C135" s="6">
        <v>3</v>
      </c>
      <c r="D135" s="6">
        <v>2700</v>
      </c>
      <c r="E135" s="6">
        <v>8100</v>
      </c>
      <c r="F135" s="28">
        <v>0</v>
      </c>
      <c r="G135" s="24">
        <f t="shared" si="4"/>
        <v>8100</v>
      </c>
      <c r="H135">
        <f t="shared" si="5"/>
        <v>0</v>
      </c>
    </row>
    <row r="136" spans="1:8" x14ac:dyDescent="0.25">
      <c r="A136" s="3" t="s">
        <v>140</v>
      </c>
      <c r="B136" s="4"/>
      <c r="C136" s="4"/>
      <c r="D136" s="4"/>
      <c r="E136" s="4"/>
      <c r="F136" s="27"/>
      <c r="H136">
        <f t="shared" si="5"/>
        <v>0</v>
      </c>
    </row>
    <row r="137" spans="1:8" x14ac:dyDescent="0.25">
      <c r="A137" s="5" t="s">
        <v>141</v>
      </c>
      <c r="B137" s="6"/>
      <c r="C137" s="6">
        <v>3</v>
      </c>
      <c r="D137" s="6">
        <v>3500</v>
      </c>
      <c r="E137" s="6">
        <v>10500</v>
      </c>
      <c r="F137" s="28">
        <v>0</v>
      </c>
      <c r="G137" s="24">
        <f t="shared" si="4"/>
        <v>10500</v>
      </c>
      <c r="H137">
        <f t="shared" si="5"/>
        <v>0</v>
      </c>
    </row>
    <row r="138" spans="1:8" x14ac:dyDescent="0.25">
      <c r="A138" s="3" t="s">
        <v>142</v>
      </c>
      <c r="B138" s="4"/>
      <c r="C138" s="4"/>
      <c r="D138" s="4"/>
      <c r="E138" s="4"/>
      <c r="F138" s="27"/>
      <c r="H138">
        <f t="shared" si="5"/>
        <v>0</v>
      </c>
    </row>
    <row r="139" spans="1:8" x14ac:dyDescent="0.25">
      <c r="A139" s="5" t="s">
        <v>143</v>
      </c>
      <c r="B139" s="6">
        <v>1399</v>
      </c>
      <c r="C139" s="6">
        <v>4399</v>
      </c>
      <c r="D139" s="6">
        <v>80</v>
      </c>
      <c r="E139" s="6">
        <v>351119.80000000005</v>
      </c>
      <c r="F139" s="28">
        <v>820.2</v>
      </c>
      <c r="G139" s="24">
        <f t="shared" si="4"/>
        <v>351920</v>
      </c>
      <c r="H139">
        <f t="shared" si="5"/>
        <v>111920</v>
      </c>
    </row>
    <row r="140" spans="1:8" x14ac:dyDescent="0.25">
      <c r="A140" s="3" t="s">
        <v>144</v>
      </c>
      <c r="B140" s="4"/>
      <c r="C140" s="4"/>
      <c r="D140" s="4"/>
      <c r="E140" s="4"/>
      <c r="F140" s="27"/>
      <c r="H140">
        <f t="shared" si="5"/>
        <v>0</v>
      </c>
    </row>
    <row r="141" spans="1:8" x14ac:dyDescent="0.25">
      <c r="A141" s="5" t="s">
        <v>145</v>
      </c>
      <c r="B141" s="6"/>
      <c r="C141" s="6">
        <v>62</v>
      </c>
      <c r="D141" s="6">
        <v>674.19354838709683</v>
      </c>
      <c r="E141" s="6">
        <v>41740</v>
      </c>
      <c r="F141" s="28">
        <v>60</v>
      </c>
      <c r="G141" s="24">
        <f t="shared" si="4"/>
        <v>41800</v>
      </c>
      <c r="H141">
        <f t="shared" si="5"/>
        <v>0</v>
      </c>
    </row>
    <row r="142" spans="1:8" x14ac:dyDescent="0.25">
      <c r="E142" s="25">
        <f>SUM(E2:E141)</f>
        <v>4153643.88</v>
      </c>
      <c r="G142" s="25"/>
      <c r="H142" s="29">
        <f>SUM(H3:H141)</f>
        <v>1887573.9932706233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5"/>
  <sheetViews>
    <sheetView workbookViewId="0">
      <selection activeCell="H115" sqref="H115"/>
    </sheetView>
  </sheetViews>
  <sheetFormatPr defaultRowHeight="15" x14ac:dyDescent="0.25"/>
  <cols>
    <col min="1" max="1" width="39" bestFit="1" customWidth="1"/>
    <col min="2" max="2" width="17.5703125" bestFit="1" customWidth="1"/>
    <col min="3" max="3" width="16.42578125" bestFit="1" customWidth="1"/>
    <col min="4" max="5" width="15.140625" bestFit="1" customWidth="1"/>
    <col min="6" max="6" width="17.85546875" bestFit="1" customWidth="1"/>
    <col min="7" max="7" width="13.28515625" style="24" bestFit="1" customWidth="1"/>
    <col min="8" max="8" width="12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0" t="s">
        <v>192</v>
      </c>
    </row>
    <row r="2" spans="1:8" x14ac:dyDescent="0.25">
      <c r="A2" s="3" t="s">
        <v>6</v>
      </c>
      <c r="B2" s="4"/>
      <c r="C2" s="4"/>
      <c r="D2" s="4"/>
      <c r="E2" s="4"/>
      <c r="F2" s="4"/>
    </row>
    <row r="3" spans="1:8" x14ac:dyDescent="0.25">
      <c r="A3" s="5" t="s">
        <v>9</v>
      </c>
      <c r="B3" s="6"/>
      <c r="C3" s="6">
        <v>2</v>
      </c>
      <c r="D3" s="6">
        <v>1500</v>
      </c>
      <c r="E3" s="6">
        <v>3700</v>
      </c>
      <c r="F3" s="6">
        <v>0</v>
      </c>
      <c r="G3" s="24">
        <f>D3*C3</f>
        <v>3000</v>
      </c>
      <c r="H3">
        <f>D3*B3</f>
        <v>0</v>
      </c>
    </row>
    <row r="4" spans="1:8" x14ac:dyDescent="0.25">
      <c r="A4" s="5" t="s">
        <v>10</v>
      </c>
      <c r="B4" s="6"/>
      <c r="C4" s="6">
        <v>1</v>
      </c>
      <c r="D4" s="6">
        <v>4000</v>
      </c>
      <c r="E4" s="6">
        <v>4000</v>
      </c>
      <c r="F4" s="6">
        <v>0</v>
      </c>
      <c r="G4" s="24">
        <f t="shared" ref="G4:G67" si="0">D4*C4</f>
        <v>4000</v>
      </c>
      <c r="H4">
        <f t="shared" ref="H4:H67" si="1">D4*B4</f>
        <v>0</v>
      </c>
    </row>
    <row r="5" spans="1:8" x14ac:dyDescent="0.25">
      <c r="A5" s="5" t="s">
        <v>16</v>
      </c>
      <c r="B5" s="6">
        <v>98</v>
      </c>
      <c r="C5" s="6"/>
      <c r="D5" s="6">
        <v>200</v>
      </c>
      <c r="E5" s="6"/>
      <c r="F5" s="6"/>
      <c r="G5" s="24">
        <f t="shared" si="0"/>
        <v>0</v>
      </c>
      <c r="H5">
        <f t="shared" si="1"/>
        <v>19600</v>
      </c>
    </row>
    <row r="6" spans="1:8" x14ac:dyDescent="0.25">
      <c r="A6" s="5" t="s">
        <v>18</v>
      </c>
      <c r="B6" s="6"/>
      <c r="C6" s="6">
        <v>1</v>
      </c>
      <c r="D6" s="6">
        <v>300</v>
      </c>
      <c r="E6" s="6">
        <v>300</v>
      </c>
      <c r="F6" s="6">
        <v>0</v>
      </c>
      <c r="G6" s="24">
        <f t="shared" si="0"/>
        <v>300</v>
      </c>
      <c r="H6">
        <f t="shared" si="1"/>
        <v>0</v>
      </c>
    </row>
    <row r="7" spans="1:8" x14ac:dyDescent="0.25">
      <c r="A7" s="5" t="s">
        <v>146</v>
      </c>
      <c r="B7" s="6"/>
      <c r="C7" s="6">
        <v>1</v>
      </c>
      <c r="D7" s="6">
        <v>350</v>
      </c>
      <c r="E7" s="6">
        <v>0</v>
      </c>
      <c r="F7" s="6">
        <v>350</v>
      </c>
      <c r="G7" s="24">
        <f t="shared" si="0"/>
        <v>350</v>
      </c>
      <c r="H7">
        <f t="shared" si="1"/>
        <v>0</v>
      </c>
    </row>
    <row r="8" spans="1:8" x14ac:dyDescent="0.25">
      <c r="A8" s="5" t="s">
        <v>22</v>
      </c>
      <c r="B8" s="6"/>
      <c r="C8" s="6">
        <v>3</v>
      </c>
      <c r="D8" s="6">
        <v>2800</v>
      </c>
      <c r="E8" s="6">
        <v>7776.17</v>
      </c>
      <c r="F8" s="6">
        <v>623.83000000000004</v>
      </c>
      <c r="G8" s="24">
        <f t="shared" si="0"/>
        <v>8400</v>
      </c>
      <c r="H8">
        <f t="shared" si="1"/>
        <v>0</v>
      </c>
    </row>
    <row r="9" spans="1:8" x14ac:dyDescent="0.25">
      <c r="A9" s="5" t="s">
        <v>23</v>
      </c>
      <c r="B9" s="6"/>
      <c r="C9" s="6">
        <v>7</v>
      </c>
      <c r="D9" s="6">
        <v>1800</v>
      </c>
      <c r="E9" s="6">
        <v>10398.969999999999</v>
      </c>
      <c r="F9" s="6">
        <v>2201.0299999999997</v>
      </c>
      <c r="G9" s="24">
        <f t="shared" si="0"/>
        <v>12600</v>
      </c>
      <c r="H9">
        <f t="shared" si="1"/>
        <v>0</v>
      </c>
    </row>
    <row r="10" spans="1:8" x14ac:dyDescent="0.25">
      <c r="A10" s="5" t="s">
        <v>147</v>
      </c>
      <c r="B10" s="6"/>
      <c r="C10" s="6">
        <v>1</v>
      </c>
      <c r="D10" s="6">
        <v>400</v>
      </c>
      <c r="E10" s="6">
        <v>400</v>
      </c>
      <c r="F10" s="6">
        <v>0</v>
      </c>
      <c r="G10" s="24">
        <f t="shared" si="0"/>
        <v>400</v>
      </c>
      <c r="H10">
        <f t="shared" si="1"/>
        <v>0</v>
      </c>
    </row>
    <row r="11" spans="1:8" x14ac:dyDescent="0.25">
      <c r="A11" s="5" t="s">
        <v>24</v>
      </c>
      <c r="B11" s="6"/>
      <c r="C11" s="6">
        <v>22</v>
      </c>
      <c r="D11" s="6">
        <v>180</v>
      </c>
      <c r="E11" s="6">
        <v>3357</v>
      </c>
      <c r="F11" s="6">
        <v>603</v>
      </c>
      <c r="G11" s="24">
        <f t="shared" si="0"/>
        <v>3960</v>
      </c>
      <c r="H11">
        <f t="shared" si="1"/>
        <v>0</v>
      </c>
    </row>
    <row r="12" spans="1:8" x14ac:dyDescent="0.25">
      <c r="A12" s="3" t="s">
        <v>25</v>
      </c>
      <c r="B12" s="4"/>
      <c r="C12" s="4"/>
      <c r="D12" s="4"/>
      <c r="E12" s="4"/>
      <c r="F12" s="4"/>
      <c r="H12">
        <f t="shared" si="1"/>
        <v>0</v>
      </c>
    </row>
    <row r="13" spans="1:8" x14ac:dyDescent="0.25">
      <c r="A13" s="5" t="s">
        <v>26</v>
      </c>
      <c r="B13" s="6"/>
      <c r="C13" s="6">
        <v>98</v>
      </c>
      <c r="D13" s="6">
        <v>2000</v>
      </c>
      <c r="E13" s="6">
        <v>189100</v>
      </c>
      <c r="F13" s="6">
        <v>6900</v>
      </c>
      <c r="G13" s="24">
        <f t="shared" si="0"/>
        <v>196000</v>
      </c>
      <c r="H13">
        <f t="shared" si="1"/>
        <v>0</v>
      </c>
    </row>
    <row r="14" spans="1:8" x14ac:dyDescent="0.25">
      <c r="A14" s="3" t="s">
        <v>27</v>
      </c>
      <c r="B14" s="4"/>
      <c r="C14" s="4"/>
      <c r="D14" s="4"/>
      <c r="E14" s="4"/>
      <c r="F14" s="4"/>
      <c r="H14">
        <f t="shared" si="1"/>
        <v>0</v>
      </c>
    </row>
    <row r="15" spans="1:8" x14ac:dyDescent="0.25">
      <c r="A15" s="5" t="s">
        <v>28</v>
      </c>
      <c r="B15" s="6"/>
      <c r="C15" s="6">
        <v>2</v>
      </c>
      <c r="D15" s="6">
        <v>1350</v>
      </c>
      <c r="E15" s="6">
        <v>2400</v>
      </c>
      <c r="F15" s="6">
        <v>300</v>
      </c>
      <c r="G15" s="24">
        <f t="shared" si="0"/>
        <v>2700</v>
      </c>
      <c r="H15">
        <f t="shared" si="1"/>
        <v>0</v>
      </c>
    </row>
    <row r="16" spans="1:8" x14ac:dyDescent="0.25">
      <c r="A16" s="3" t="s">
        <v>29</v>
      </c>
      <c r="B16" s="4"/>
      <c r="C16" s="4"/>
      <c r="D16" s="4"/>
      <c r="E16" s="4"/>
      <c r="F16" s="4"/>
      <c r="H16">
        <f t="shared" si="1"/>
        <v>0</v>
      </c>
    </row>
    <row r="17" spans="1:8" x14ac:dyDescent="0.25">
      <c r="A17" s="5" t="s">
        <v>30</v>
      </c>
      <c r="B17" s="6"/>
      <c r="C17" s="6">
        <v>50</v>
      </c>
      <c r="D17" s="6">
        <v>1200</v>
      </c>
      <c r="E17" s="6">
        <v>59880</v>
      </c>
      <c r="F17" s="6">
        <v>120</v>
      </c>
      <c r="G17" s="24">
        <f t="shared" si="0"/>
        <v>60000</v>
      </c>
      <c r="H17">
        <f t="shared" si="1"/>
        <v>0</v>
      </c>
    </row>
    <row r="18" spans="1:8" x14ac:dyDescent="0.25">
      <c r="A18" s="5" t="s">
        <v>148</v>
      </c>
      <c r="B18" s="6"/>
      <c r="C18" s="6">
        <v>2</v>
      </c>
      <c r="D18" s="6">
        <v>150</v>
      </c>
      <c r="E18" s="6">
        <v>270</v>
      </c>
      <c r="F18" s="6">
        <v>30</v>
      </c>
      <c r="G18" s="24">
        <f t="shared" si="0"/>
        <v>300</v>
      </c>
      <c r="H18">
        <f t="shared" si="1"/>
        <v>0</v>
      </c>
    </row>
    <row r="19" spans="1:8" x14ac:dyDescent="0.25">
      <c r="A19" s="5" t="s">
        <v>34</v>
      </c>
      <c r="B19" s="6"/>
      <c r="C19" s="6">
        <v>1</v>
      </c>
      <c r="D19" s="6">
        <v>700</v>
      </c>
      <c r="E19" s="6">
        <v>0</v>
      </c>
      <c r="F19" s="6">
        <v>700</v>
      </c>
      <c r="G19" s="24">
        <f t="shared" si="0"/>
        <v>700</v>
      </c>
      <c r="H19">
        <f t="shared" si="1"/>
        <v>0</v>
      </c>
    </row>
    <row r="20" spans="1:8" x14ac:dyDescent="0.25">
      <c r="A20" s="5" t="s">
        <v>35</v>
      </c>
      <c r="B20" s="6">
        <v>124</v>
      </c>
      <c r="C20" s="6">
        <v>6</v>
      </c>
      <c r="D20" s="6">
        <v>150</v>
      </c>
      <c r="E20" s="6">
        <v>900</v>
      </c>
      <c r="F20" s="6">
        <v>0</v>
      </c>
      <c r="G20" s="24">
        <f t="shared" si="0"/>
        <v>900</v>
      </c>
      <c r="H20">
        <f t="shared" si="1"/>
        <v>18600</v>
      </c>
    </row>
    <row r="21" spans="1:8" x14ac:dyDescent="0.25">
      <c r="A21" s="5" t="s">
        <v>149</v>
      </c>
      <c r="B21" s="6"/>
      <c r="C21" s="6">
        <v>7</v>
      </c>
      <c r="D21" s="6">
        <v>2500</v>
      </c>
      <c r="E21" s="6">
        <v>16500</v>
      </c>
      <c r="F21" s="6">
        <v>1000</v>
      </c>
      <c r="G21" s="24">
        <f t="shared" si="0"/>
        <v>17500</v>
      </c>
      <c r="H21">
        <f t="shared" si="1"/>
        <v>0</v>
      </c>
    </row>
    <row r="22" spans="1:8" x14ac:dyDescent="0.25">
      <c r="A22" s="5" t="s">
        <v>150</v>
      </c>
      <c r="B22" s="6"/>
      <c r="C22" s="6">
        <v>1</v>
      </c>
      <c r="D22" s="6">
        <v>2000</v>
      </c>
      <c r="E22" s="6">
        <v>2000</v>
      </c>
      <c r="F22" s="6">
        <v>0</v>
      </c>
      <c r="G22" s="24">
        <f t="shared" si="0"/>
        <v>2000</v>
      </c>
      <c r="H22">
        <f t="shared" si="1"/>
        <v>0</v>
      </c>
    </row>
    <row r="23" spans="1:8" x14ac:dyDescent="0.25">
      <c r="A23" s="5" t="s">
        <v>38</v>
      </c>
      <c r="B23" s="6"/>
      <c r="C23" s="6">
        <v>2</v>
      </c>
      <c r="D23" s="6">
        <v>400</v>
      </c>
      <c r="E23" s="6">
        <v>800</v>
      </c>
      <c r="F23" s="6">
        <v>0</v>
      </c>
      <c r="G23" s="24">
        <f t="shared" si="0"/>
        <v>800</v>
      </c>
      <c r="H23">
        <f t="shared" si="1"/>
        <v>0</v>
      </c>
    </row>
    <row r="24" spans="1:8" x14ac:dyDescent="0.25">
      <c r="A24" s="5" t="s">
        <v>41</v>
      </c>
      <c r="B24" s="6"/>
      <c r="C24" s="6">
        <v>12</v>
      </c>
      <c r="D24" s="6">
        <v>700</v>
      </c>
      <c r="E24" s="6">
        <v>8400</v>
      </c>
      <c r="F24" s="6">
        <v>0</v>
      </c>
      <c r="G24" s="24">
        <f t="shared" si="0"/>
        <v>8400</v>
      </c>
      <c r="H24">
        <f t="shared" si="1"/>
        <v>0</v>
      </c>
    </row>
    <row r="25" spans="1:8" x14ac:dyDescent="0.25">
      <c r="A25" s="5" t="s">
        <v>42</v>
      </c>
      <c r="B25" s="6"/>
      <c r="C25" s="6">
        <v>10</v>
      </c>
      <c r="D25" s="6">
        <v>100</v>
      </c>
      <c r="E25" s="6">
        <v>985</v>
      </c>
      <c r="F25" s="6">
        <v>15</v>
      </c>
      <c r="G25" s="24">
        <f t="shared" si="0"/>
        <v>1000</v>
      </c>
      <c r="H25">
        <f t="shared" si="1"/>
        <v>0</v>
      </c>
    </row>
    <row r="26" spans="1:8" x14ac:dyDescent="0.25">
      <c r="A26" s="5" t="s">
        <v>43</v>
      </c>
      <c r="B26" s="6">
        <v>42</v>
      </c>
      <c r="C26" s="6">
        <v>32</v>
      </c>
      <c r="D26" s="6">
        <v>100</v>
      </c>
      <c r="E26" s="6">
        <v>2795</v>
      </c>
      <c r="F26" s="6">
        <v>405</v>
      </c>
      <c r="G26" s="24">
        <f t="shared" si="0"/>
        <v>3200</v>
      </c>
      <c r="H26">
        <f t="shared" si="1"/>
        <v>4200</v>
      </c>
    </row>
    <row r="27" spans="1:8" x14ac:dyDescent="0.25">
      <c r="A27" s="5" t="s">
        <v>44</v>
      </c>
      <c r="B27" s="6">
        <v>1</v>
      </c>
      <c r="C27" s="6">
        <v>40</v>
      </c>
      <c r="D27" s="6">
        <v>70</v>
      </c>
      <c r="E27" s="6">
        <v>2463.58</v>
      </c>
      <c r="F27" s="6">
        <v>336.42</v>
      </c>
      <c r="G27" s="24">
        <f t="shared" si="0"/>
        <v>2800</v>
      </c>
      <c r="H27">
        <f t="shared" si="1"/>
        <v>70</v>
      </c>
    </row>
    <row r="28" spans="1:8" x14ac:dyDescent="0.25">
      <c r="A28" s="5" t="s">
        <v>45</v>
      </c>
      <c r="B28" s="6">
        <v>1</v>
      </c>
      <c r="C28" s="6">
        <v>29</v>
      </c>
      <c r="D28" s="6">
        <v>70</v>
      </c>
      <c r="E28" s="6">
        <v>1785</v>
      </c>
      <c r="F28" s="6">
        <v>245</v>
      </c>
      <c r="G28" s="24">
        <f t="shared" si="0"/>
        <v>2030</v>
      </c>
      <c r="H28">
        <f t="shared" si="1"/>
        <v>70</v>
      </c>
    </row>
    <row r="29" spans="1:8" x14ac:dyDescent="0.25">
      <c r="A29" s="5" t="s">
        <v>46</v>
      </c>
      <c r="B29" s="6">
        <v>98</v>
      </c>
      <c r="C29" s="6">
        <v>1</v>
      </c>
      <c r="D29" s="6">
        <v>150</v>
      </c>
      <c r="E29" s="6">
        <v>150</v>
      </c>
      <c r="F29" s="6">
        <v>0</v>
      </c>
      <c r="G29" s="24">
        <f t="shared" si="0"/>
        <v>150</v>
      </c>
      <c r="H29">
        <f t="shared" si="1"/>
        <v>14700</v>
      </c>
    </row>
    <row r="30" spans="1:8" x14ac:dyDescent="0.25">
      <c r="A30" s="5" t="s">
        <v>151</v>
      </c>
      <c r="B30" s="6"/>
      <c r="C30" s="6">
        <v>1</v>
      </c>
      <c r="D30" s="6">
        <v>2000</v>
      </c>
      <c r="E30" s="6">
        <v>2000</v>
      </c>
      <c r="F30" s="6">
        <v>0</v>
      </c>
      <c r="G30" s="24">
        <f t="shared" si="0"/>
        <v>2000</v>
      </c>
      <c r="H30">
        <f t="shared" si="1"/>
        <v>0</v>
      </c>
    </row>
    <row r="31" spans="1:8" x14ac:dyDescent="0.25">
      <c r="A31" s="5" t="s">
        <v>152</v>
      </c>
      <c r="B31" s="6"/>
      <c r="C31" s="6">
        <v>1</v>
      </c>
      <c r="D31" s="6">
        <v>2200</v>
      </c>
      <c r="E31" s="6">
        <v>2200</v>
      </c>
      <c r="F31" s="6">
        <v>0</v>
      </c>
      <c r="G31" s="24">
        <f t="shared" si="0"/>
        <v>2200</v>
      </c>
      <c r="H31">
        <f t="shared" si="1"/>
        <v>0</v>
      </c>
    </row>
    <row r="32" spans="1:8" x14ac:dyDescent="0.25">
      <c r="A32" s="5" t="s">
        <v>49</v>
      </c>
      <c r="B32" s="6">
        <v>1</v>
      </c>
      <c r="C32" s="6">
        <v>714</v>
      </c>
      <c r="D32" s="6">
        <v>487.25490196078431</v>
      </c>
      <c r="E32" s="6">
        <v>327244.96999999997</v>
      </c>
      <c r="F32" s="6">
        <v>20655.03</v>
      </c>
      <c r="G32" s="24">
        <f t="shared" si="0"/>
        <v>347900</v>
      </c>
      <c r="H32">
        <f t="shared" si="1"/>
        <v>487.25490196078431</v>
      </c>
    </row>
    <row r="33" spans="1:8" x14ac:dyDescent="0.25">
      <c r="A33" s="5" t="s">
        <v>153</v>
      </c>
      <c r="B33" s="6"/>
      <c r="C33" s="6">
        <v>1</v>
      </c>
      <c r="D33" s="6">
        <v>2000</v>
      </c>
      <c r="E33" s="6">
        <v>2000</v>
      </c>
      <c r="F33" s="6">
        <v>0</v>
      </c>
      <c r="G33" s="24">
        <f t="shared" si="0"/>
        <v>2000</v>
      </c>
      <c r="H33">
        <f t="shared" si="1"/>
        <v>0</v>
      </c>
    </row>
    <row r="34" spans="1:8" x14ac:dyDescent="0.25">
      <c r="A34" s="5" t="s">
        <v>51</v>
      </c>
      <c r="B34" s="6"/>
      <c r="C34" s="6">
        <v>1</v>
      </c>
      <c r="D34" s="6">
        <v>500</v>
      </c>
      <c r="E34" s="6">
        <v>500</v>
      </c>
      <c r="F34" s="6">
        <v>0</v>
      </c>
      <c r="G34" s="24">
        <f t="shared" si="0"/>
        <v>500</v>
      </c>
      <c r="H34">
        <f t="shared" si="1"/>
        <v>0</v>
      </c>
    </row>
    <row r="35" spans="1:8" x14ac:dyDescent="0.25">
      <c r="A35" s="5" t="s">
        <v>52</v>
      </c>
      <c r="B35" s="6"/>
      <c r="C35" s="6">
        <v>3</v>
      </c>
      <c r="D35" s="6">
        <v>500</v>
      </c>
      <c r="E35" s="6">
        <v>1000</v>
      </c>
      <c r="F35" s="6">
        <v>500</v>
      </c>
      <c r="G35" s="24">
        <f t="shared" si="0"/>
        <v>1500</v>
      </c>
      <c r="H35">
        <f t="shared" si="1"/>
        <v>0</v>
      </c>
    </row>
    <row r="36" spans="1:8" x14ac:dyDescent="0.25">
      <c r="A36" s="5" t="s">
        <v>53</v>
      </c>
      <c r="B36" s="6">
        <v>98</v>
      </c>
      <c r="C36" s="6">
        <v>40</v>
      </c>
      <c r="D36" s="6">
        <v>150</v>
      </c>
      <c r="E36" s="6">
        <v>5700</v>
      </c>
      <c r="F36" s="6">
        <v>300</v>
      </c>
      <c r="G36" s="24">
        <f t="shared" si="0"/>
        <v>6000</v>
      </c>
      <c r="H36">
        <f t="shared" si="1"/>
        <v>14700</v>
      </c>
    </row>
    <row r="37" spans="1:8" x14ac:dyDescent="0.25">
      <c r="A37" s="5" t="s">
        <v>54</v>
      </c>
      <c r="B37" s="6"/>
      <c r="C37" s="6">
        <v>12</v>
      </c>
      <c r="D37" s="6">
        <v>375</v>
      </c>
      <c r="E37" s="6">
        <v>4443.75</v>
      </c>
      <c r="F37" s="6">
        <v>56.25</v>
      </c>
      <c r="G37" s="24">
        <f t="shared" si="0"/>
        <v>4500</v>
      </c>
      <c r="H37">
        <f t="shared" si="1"/>
        <v>0</v>
      </c>
    </row>
    <row r="38" spans="1:8" x14ac:dyDescent="0.25">
      <c r="A38" s="5" t="s">
        <v>56</v>
      </c>
      <c r="B38" s="6"/>
      <c r="C38" s="6">
        <v>26</v>
      </c>
      <c r="D38" s="6">
        <v>965.38461538461536</v>
      </c>
      <c r="E38" s="6">
        <v>21730</v>
      </c>
      <c r="F38" s="6">
        <v>3370</v>
      </c>
      <c r="G38" s="24">
        <f t="shared" si="0"/>
        <v>25100</v>
      </c>
      <c r="H38">
        <f t="shared" si="1"/>
        <v>0</v>
      </c>
    </row>
    <row r="39" spans="1:8" x14ac:dyDescent="0.25">
      <c r="A39" s="5" t="s">
        <v>63</v>
      </c>
      <c r="B39" s="6"/>
      <c r="C39" s="6">
        <v>1</v>
      </c>
      <c r="D39" s="6">
        <v>500</v>
      </c>
      <c r="E39" s="6">
        <v>500</v>
      </c>
      <c r="F39" s="6">
        <v>0</v>
      </c>
      <c r="G39" s="24">
        <f t="shared" si="0"/>
        <v>500</v>
      </c>
      <c r="H39">
        <f t="shared" si="1"/>
        <v>0</v>
      </c>
    </row>
    <row r="40" spans="1:8" x14ac:dyDescent="0.25">
      <c r="A40" s="5" t="s">
        <v>64</v>
      </c>
      <c r="B40" s="6"/>
      <c r="C40" s="6">
        <v>47</v>
      </c>
      <c r="D40" s="6">
        <v>115.31914893617021</v>
      </c>
      <c r="E40" s="6">
        <v>5324</v>
      </c>
      <c r="F40" s="6">
        <v>96</v>
      </c>
      <c r="G40" s="24">
        <f t="shared" si="0"/>
        <v>5420</v>
      </c>
      <c r="H40">
        <f t="shared" si="1"/>
        <v>0</v>
      </c>
    </row>
    <row r="41" spans="1:8" x14ac:dyDescent="0.25">
      <c r="A41" s="5" t="s">
        <v>65</v>
      </c>
      <c r="B41" s="6">
        <v>1</v>
      </c>
      <c r="C41" s="6"/>
      <c r="D41" s="6">
        <v>500</v>
      </c>
      <c r="E41" s="6"/>
      <c r="F41" s="6"/>
      <c r="G41" s="24">
        <f t="shared" si="0"/>
        <v>0</v>
      </c>
      <c r="H41">
        <f t="shared" si="1"/>
        <v>500</v>
      </c>
    </row>
    <row r="42" spans="1:8" x14ac:dyDescent="0.25">
      <c r="A42" s="5" t="s">
        <v>154</v>
      </c>
      <c r="B42" s="6"/>
      <c r="C42" s="6">
        <v>11</v>
      </c>
      <c r="D42" s="6">
        <v>509.09090909090907</v>
      </c>
      <c r="E42" s="6">
        <v>5400</v>
      </c>
      <c r="F42" s="6">
        <v>200</v>
      </c>
      <c r="G42" s="24">
        <f t="shared" si="0"/>
        <v>5600</v>
      </c>
      <c r="H42">
        <f t="shared" si="1"/>
        <v>0</v>
      </c>
    </row>
    <row r="43" spans="1:8" x14ac:dyDescent="0.25">
      <c r="A43" s="5" t="s">
        <v>67</v>
      </c>
      <c r="B43" s="6"/>
      <c r="C43" s="6">
        <v>4</v>
      </c>
      <c r="D43" s="6">
        <v>850</v>
      </c>
      <c r="E43" s="6">
        <v>3400</v>
      </c>
      <c r="F43" s="6">
        <v>0</v>
      </c>
      <c r="G43" s="24">
        <f t="shared" si="0"/>
        <v>3400</v>
      </c>
      <c r="H43">
        <f t="shared" si="1"/>
        <v>0</v>
      </c>
    </row>
    <row r="44" spans="1:8" x14ac:dyDescent="0.25">
      <c r="A44" s="5" t="s">
        <v>68</v>
      </c>
      <c r="B44" s="6"/>
      <c r="C44" s="6">
        <v>7</v>
      </c>
      <c r="D44" s="6">
        <v>400</v>
      </c>
      <c r="E44" s="6">
        <v>2340</v>
      </c>
      <c r="F44" s="6">
        <v>460</v>
      </c>
      <c r="G44" s="24">
        <f t="shared" si="0"/>
        <v>2800</v>
      </c>
      <c r="H44">
        <f t="shared" si="1"/>
        <v>0</v>
      </c>
    </row>
    <row r="45" spans="1:8" x14ac:dyDescent="0.25">
      <c r="A45" s="5" t="s">
        <v>70</v>
      </c>
      <c r="B45" s="6"/>
      <c r="C45" s="6">
        <v>1</v>
      </c>
      <c r="D45" s="6">
        <v>1500</v>
      </c>
      <c r="E45" s="6">
        <v>1500</v>
      </c>
      <c r="F45" s="6">
        <v>0</v>
      </c>
      <c r="G45" s="24">
        <f t="shared" si="0"/>
        <v>1500</v>
      </c>
      <c r="H45">
        <f t="shared" si="1"/>
        <v>0</v>
      </c>
    </row>
    <row r="46" spans="1:8" x14ac:dyDescent="0.25">
      <c r="A46" s="5" t="s">
        <v>71</v>
      </c>
      <c r="B46" s="6">
        <v>98</v>
      </c>
      <c r="C46" s="6">
        <v>61</v>
      </c>
      <c r="D46" s="6">
        <v>60.655737704918032</v>
      </c>
      <c r="E46" s="6">
        <v>3530</v>
      </c>
      <c r="F46" s="6">
        <v>170</v>
      </c>
      <c r="G46" s="24">
        <f t="shared" si="0"/>
        <v>3700</v>
      </c>
      <c r="H46">
        <f t="shared" si="1"/>
        <v>5944.2622950819668</v>
      </c>
    </row>
    <row r="47" spans="1:8" x14ac:dyDescent="0.25">
      <c r="A47" s="5" t="s">
        <v>72</v>
      </c>
      <c r="B47" s="6">
        <v>1</v>
      </c>
      <c r="C47" s="6">
        <v>452</v>
      </c>
      <c r="D47" s="6">
        <v>600</v>
      </c>
      <c r="E47" s="6">
        <v>257117.29</v>
      </c>
      <c r="F47" s="6">
        <v>14082.71</v>
      </c>
      <c r="G47" s="24">
        <f t="shared" si="0"/>
        <v>271200</v>
      </c>
      <c r="H47">
        <f t="shared" si="1"/>
        <v>600</v>
      </c>
    </row>
    <row r="48" spans="1:8" x14ac:dyDescent="0.25">
      <c r="A48" s="5" t="s">
        <v>73</v>
      </c>
      <c r="B48" s="6">
        <v>98</v>
      </c>
      <c r="C48" s="6">
        <v>27</v>
      </c>
      <c r="D48" s="6">
        <v>300</v>
      </c>
      <c r="E48" s="6">
        <v>7290</v>
      </c>
      <c r="F48" s="6">
        <v>810</v>
      </c>
      <c r="G48" s="24">
        <f t="shared" si="0"/>
        <v>8100</v>
      </c>
      <c r="H48">
        <f t="shared" si="1"/>
        <v>29400</v>
      </c>
    </row>
    <row r="49" spans="1:8" x14ac:dyDescent="0.25">
      <c r="A49" s="5" t="s">
        <v>74</v>
      </c>
      <c r="B49" s="6"/>
      <c r="C49" s="6">
        <v>1</v>
      </c>
      <c r="D49" s="6">
        <v>300</v>
      </c>
      <c r="E49" s="6">
        <v>300</v>
      </c>
      <c r="F49" s="6">
        <v>0</v>
      </c>
      <c r="G49" s="24">
        <f t="shared" si="0"/>
        <v>300</v>
      </c>
      <c r="H49">
        <f t="shared" si="1"/>
        <v>0</v>
      </c>
    </row>
    <row r="50" spans="1:8" x14ac:dyDescent="0.25">
      <c r="A50" s="5" t="s">
        <v>75</v>
      </c>
      <c r="B50" s="6">
        <v>98</v>
      </c>
      <c r="C50" s="6">
        <v>23</v>
      </c>
      <c r="D50" s="6">
        <v>500</v>
      </c>
      <c r="E50" s="6">
        <v>10425</v>
      </c>
      <c r="F50" s="6">
        <v>1075</v>
      </c>
      <c r="G50" s="24">
        <f t="shared" si="0"/>
        <v>11500</v>
      </c>
      <c r="H50">
        <f t="shared" si="1"/>
        <v>49000</v>
      </c>
    </row>
    <row r="51" spans="1:8" x14ac:dyDescent="0.25">
      <c r="A51" s="5" t="s">
        <v>76</v>
      </c>
      <c r="B51" s="6">
        <v>98</v>
      </c>
      <c r="C51" s="6">
        <v>27</v>
      </c>
      <c r="D51" s="6">
        <v>311.11111111111109</v>
      </c>
      <c r="E51" s="6">
        <v>7885</v>
      </c>
      <c r="F51" s="6">
        <v>615</v>
      </c>
      <c r="G51" s="24">
        <f t="shared" si="0"/>
        <v>8400</v>
      </c>
      <c r="H51">
        <f t="shared" si="1"/>
        <v>30488.888888888887</v>
      </c>
    </row>
    <row r="52" spans="1:8" x14ac:dyDescent="0.25">
      <c r="A52" s="5" t="s">
        <v>77</v>
      </c>
      <c r="B52" s="6"/>
      <c r="C52" s="6">
        <v>2</v>
      </c>
      <c r="D52" s="6">
        <v>300</v>
      </c>
      <c r="E52" s="6">
        <v>405</v>
      </c>
      <c r="F52" s="6">
        <v>195</v>
      </c>
      <c r="G52" s="24">
        <f t="shared" si="0"/>
        <v>600</v>
      </c>
      <c r="H52">
        <f t="shared" si="1"/>
        <v>0</v>
      </c>
    </row>
    <row r="53" spans="1:8" x14ac:dyDescent="0.25">
      <c r="A53" s="5" t="s">
        <v>79</v>
      </c>
      <c r="B53" s="6"/>
      <c r="C53" s="6">
        <v>2</v>
      </c>
      <c r="D53" s="6">
        <v>800</v>
      </c>
      <c r="E53" s="6">
        <v>800</v>
      </c>
      <c r="F53" s="6">
        <v>800</v>
      </c>
      <c r="G53" s="24">
        <f t="shared" si="0"/>
        <v>1600</v>
      </c>
      <c r="H53">
        <f t="shared" si="1"/>
        <v>0</v>
      </c>
    </row>
    <row r="54" spans="1:8" x14ac:dyDescent="0.25">
      <c r="A54" s="5" t="s">
        <v>82</v>
      </c>
      <c r="B54" s="6">
        <v>1</v>
      </c>
      <c r="C54" s="6">
        <v>3</v>
      </c>
      <c r="D54" s="6">
        <v>3850</v>
      </c>
      <c r="E54" s="6">
        <v>11550</v>
      </c>
      <c r="F54" s="6">
        <v>0</v>
      </c>
      <c r="G54" s="24">
        <f t="shared" si="0"/>
        <v>11550</v>
      </c>
      <c r="H54">
        <f t="shared" si="1"/>
        <v>3850</v>
      </c>
    </row>
    <row r="55" spans="1:8" x14ac:dyDescent="0.25">
      <c r="A55" s="5" t="s">
        <v>83</v>
      </c>
      <c r="B55" s="6"/>
      <c r="C55" s="6">
        <v>8</v>
      </c>
      <c r="D55" s="6">
        <v>3850</v>
      </c>
      <c r="E55" s="6">
        <v>29942.23</v>
      </c>
      <c r="F55" s="6">
        <v>857.77</v>
      </c>
      <c r="G55" s="24">
        <f t="shared" si="0"/>
        <v>30800</v>
      </c>
      <c r="H55">
        <f t="shared" si="1"/>
        <v>0</v>
      </c>
    </row>
    <row r="56" spans="1:8" x14ac:dyDescent="0.25">
      <c r="A56" s="5" t="s">
        <v>84</v>
      </c>
      <c r="B56" s="6"/>
      <c r="C56" s="6">
        <v>1</v>
      </c>
      <c r="D56" s="6">
        <v>3350</v>
      </c>
      <c r="E56" s="6">
        <v>3850</v>
      </c>
      <c r="F56" s="6">
        <v>0</v>
      </c>
      <c r="G56" s="24">
        <f t="shared" si="0"/>
        <v>3350</v>
      </c>
      <c r="H56">
        <f t="shared" si="1"/>
        <v>0</v>
      </c>
    </row>
    <row r="57" spans="1:8" x14ac:dyDescent="0.25">
      <c r="A57" s="5" t="s">
        <v>85</v>
      </c>
      <c r="B57" s="6"/>
      <c r="C57" s="6">
        <v>3</v>
      </c>
      <c r="D57" s="6">
        <v>100</v>
      </c>
      <c r="E57" s="6">
        <v>300</v>
      </c>
      <c r="F57" s="6">
        <v>0</v>
      </c>
      <c r="G57" s="24">
        <f t="shared" si="0"/>
        <v>300</v>
      </c>
      <c r="H57">
        <f t="shared" si="1"/>
        <v>0</v>
      </c>
    </row>
    <row r="58" spans="1:8" x14ac:dyDescent="0.25">
      <c r="A58" s="5" t="s">
        <v>86</v>
      </c>
      <c r="B58" s="6">
        <v>1</v>
      </c>
      <c r="C58" s="6">
        <v>641</v>
      </c>
      <c r="D58" s="6">
        <v>600</v>
      </c>
      <c r="E58" s="6">
        <v>370596.29000000004</v>
      </c>
      <c r="F58" s="6">
        <v>14203.710000000001</v>
      </c>
      <c r="G58" s="24">
        <f t="shared" si="0"/>
        <v>384600</v>
      </c>
      <c r="H58">
        <f t="shared" si="1"/>
        <v>600</v>
      </c>
    </row>
    <row r="59" spans="1:8" x14ac:dyDescent="0.25">
      <c r="A59" s="5" t="s">
        <v>155</v>
      </c>
      <c r="B59" s="6"/>
      <c r="C59" s="6">
        <v>8</v>
      </c>
      <c r="D59" s="6">
        <v>512.5</v>
      </c>
      <c r="E59" s="6">
        <v>4100</v>
      </c>
      <c r="F59" s="6">
        <v>0</v>
      </c>
      <c r="G59" s="24">
        <f t="shared" si="0"/>
        <v>4100</v>
      </c>
      <c r="H59">
        <f t="shared" si="1"/>
        <v>0</v>
      </c>
    </row>
    <row r="60" spans="1:8" x14ac:dyDescent="0.25">
      <c r="A60" s="5" t="s">
        <v>88</v>
      </c>
      <c r="B60" s="6">
        <v>1</v>
      </c>
      <c r="C60" s="6">
        <v>170</v>
      </c>
      <c r="D60" s="6">
        <v>600</v>
      </c>
      <c r="E60" s="6">
        <v>94085.97</v>
      </c>
      <c r="F60" s="6">
        <v>7914.03</v>
      </c>
      <c r="G60" s="24">
        <f t="shared" si="0"/>
        <v>102000</v>
      </c>
      <c r="H60">
        <f t="shared" si="1"/>
        <v>600</v>
      </c>
    </row>
    <row r="61" spans="1:8" x14ac:dyDescent="0.25">
      <c r="A61" s="5" t="s">
        <v>89</v>
      </c>
      <c r="B61" s="6">
        <v>1</v>
      </c>
      <c r="C61" s="6">
        <v>123</v>
      </c>
      <c r="D61" s="6">
        <v>800</v>
      </c>
      <c r="E61" s="6">
        <v>85510</v>
      </c>
      <c r="F61" s="6">
        <v>12890</v>
      </c>
      <c r="G61" s="24">
        <f t="shared" si="0"/>
        <v>98400</v>
      </c>
      <c r="H61">
        <f t="shared" si="1"/>
        <v>800</v>
      </c>
    </row>
    <row r="62" spans="1:8" x14ac:dyDescent="0.25">
      <c r="A62" s="5" t="s">
        <v>90</v>
      </c>
      <c r="B62" s="6"/>
      <c r="C62" s="6">
        <v>2</v>
      </c>
      <c r="D62" s="6">
        <v>800</v>
      </c>
      <c r="E62" s="6">
        <v>800</v>
      </c>
      <c r="F62" s="6">
        <v>800</v>
      </c>
      <c r="G62" s="24">
        <f t="shared" si="0"/>
        <v>1600</v>
      </c>
      <c r="H62">
        <f t="shared" si="1"/>
        <v>0</v>
      </c>
    </row>
    <row r="63" spans="1:8" x14ac:dyDescent="0.25">
      <c r="A63" s="5" t="s">
        <v>91</v>
      </c>
      <c r="B63" s="6"/>
      <c r="C63" s="6">
        <v>2</v>
      </c>
      <c r="D63" s="6">
        <v>100</v>
      </c>
      <c r="E63" s="6">
        <v>200</v>
      </c>
      <c r="F63" s="6">
        <v>0</v>
      </c>
      <c r="G63" s="24">
        <f t="shared" si="0"/>
        <v>200</v>
      </c>
      <c r="H63">
        <f t="shared" si="1"/>
        <v>0</v>
      </c>
    </row>
    <row r="64" spans="1:8" x14ac:dyDescent="0.25">
      <c r="A64" s="5" t="s">
        <v>92</v>
      </c>
      <c r="B64" s="6"/>
      <c r="C64" s="6">
        <v>3</v>
      </c>
      <c r="D64" s="6">
        <v>100</v>
      </c>
      <c r="E64" s="6">
        <v>300</v>
      </c>
      <c r="F64" s="6">
        <v>0</v>
      </c>
      <c r="G64" s="24">
        <f t="shared" si="0"/>
        <v>300</v>
      </c>
      <c r="H64">
        <f t="shared" si="1"/>
        <v>0</v>
      </c>
    </row>
    <row r="65" spans="1:8" x14ac:dyDescent="0.25">
      <c r="A65" s="5" t="s">
        <v>93</v>
      </c>
      <c r="B65" s="6"/>
      <c r="C65" s="6">
        <v>135</v>
      </c>
      <c r="D65" s="6">
        <v>1500</v>
      </c>
      <c r="E65" s="6">
        <v>193800</v>
      </c>
      <c r="F65" s="6">
        <v>8700</v>
      </c>
      <c r="G65" s="24">
        <f t="shared" si="0"/>
        <v>202500</v>
      </c>
      <c r="H65">
        <f t="shared" si="1"/>
        <v>0</v>
      </c>
    </row>
    <row r="66" spans="1:8" x14ac:dyDescent="0.25">
      <c r="A66" s="5" t="s">
        <v>94</v>
      </c>
      <c r="B66" s="6"/>
      <c r="C66" s="6">
        <v>18</v>
      </c>
      <c r="D66" s="6">
        <v>194.44444444444446</v>
      </c>
      <c r="E66" s="6">
        <v>3360</v>
      </c>
      <c r="F66" s="6">
        <v>240</v>
      </c>
      <c r="G66" s="24">
        <f t="shared" si="0"/>
        <v>3500</v>
      </c>
      <c r="H66">
        <f t="shared" si="1"/>
        <v>0</v>
      </c>
    </row>
    <row r="67" spans="1:8" x14ac:dyDescent="0.25">
      <c r="A67" s="5" t="s">
        <v>95</v>
      </c>
      <c r="B67" s="6"/>
      <c r="C67" s="6">
        <v>1</v>
      </c>
      <c r="D67" s="6">
        <v>400</v>
      </c>
      <c r="E67" s="6">
        <v>400</v>
      </c>
      <c r="F67" s="6">
        <v>0</v>
      </c>
      <c r="G67" s="24">
        <f t="shared" si="0"/>
        <v>400</v>
      </c>
      <c r="H67">
        <f t="shared" si="1"/>
        <v>0</v>
      </c>
    </row>
    <row r="68" spans="1:8" x14ac:dyDescent="0.25">
      <c r="A68" s="5" t="s">
        <v>96</v>
      </c>
      <c r="B68" s="6">
        <v>98</v>
      </c>
      <c r="C68" s="6">
        <v>11</v>
      </c>
      <c r="D68" s="6">
        <v>100</v>
      </c>
      <c r="E68" s="6">
        <v>900</v>
      </c>
      <c r="F68" s="6">
        <v>200</v>
      </c>
      <c r="G68" s="24">
        <f t="shared" ref="G68:G114" si="2">D68*C68</f>
        <v>1100</v>
      </c>
      <c r="H68">
        <f t="shared" ref="H68:H114" si="3">D68*B68</f>
        <v>9800</v>
      </c>
    </row>
    <row r="69" spans="1:8" x14ac:dyDescent="0.25">
      <c r="A69" s="5" t="s">
        <v>97</v>
      </c>
      <c r="B69" s="6">
        <v>98</v>
      </c>
      <c r="C69" s="6">
        <v>114</v>
      </c>
      <c r="D69" s="6">
        <v>200</v>
      </c>
      <c r="E69" s="6">
        <v>22310.89</v>
      </c>
      <c r="F69" s="6">
        <v>489.11</v>
      </c>
      <c r="G69" s="24">
        <f t="shared" si="2"/>
        <v>22800</v>
      </c>
      <c r="H69">
        <f t="shared" si="3"/>
        <v>19600</v>
      </c>
    </row>
    <row r="70" spans="1:8" x14ac:dyDescent="0.25">
      <c r="A70" s="5" t="s">
        <v>156</v>
      </c>
      <c r="B70" s="6"/>
      <c r="C70" s="6">
        <v>18</v>
      </c>
      <c r="D70" s="6">
        <v>600</v>
      </c>
      <c r="E70" s="6">
        <v>10500</v>
      </c>
      <c r="F70" s="6">
        <v>300</v>
      </c>
      <c r="G70" s="24">
        <f t="shared" si="2"/>
        <v>10800</v>
      </c>
      <c r="H70">
        <f t="shared" si="3"/>
        <v>0</v>
      </c>
    </row>
    <row r="71" spans="1:8" x14ac:dyDescent="0.25">
      <c r="A71" s="5" t="s">
        <v>100</v>
      </c>
      <c r="B71" s="6"/>
      <c r="C71" s="6">
        <v>4</v>
      </c>
      <c r="D71" s="6">
        <v>700</v>
      </c>
      <c r="E71" s="6">
        <v>2800</v>
      </c>
      <c r="F71" s="6">
        <v>0</v>
      </c>
      <c r="G71" s="24">
        <f t="shared" si="2"/>
        <v>2800</v>
      </c>
      <c r="H71">
        <f t="shared" si="3"/>
        <v>0</v>
      </c>
    </row>
    <row r="72" spans="1:8" x14ac:dyDescent="0.25">
      <c r="A72" s="5" t="s">
        <v>102</v>
      </c>
      <c r="B72" s="6"/>
      <c r="C72" s="6">
        <v>101</v>
      </c>
      <c r="D72" s="6">
        <v>400</v>
      </c>
      <c r="E72" s="6">
        <v>40220</v>
      </c>
      <c r="F72" s="6">
        <v>180</v>
      </c>
      <c r="G72" s="24">
        <f t="shared" si="2"/>
        <v>40400</v>
      </c>
      <c r="H72">
        <f t="shared" si="3"/>
        <v>0</v>
      </c>
    </row>
    <row r="73" spans="1:8" x14ac:dyDescent="0.25">
      <c r="A73" s="5" t="s">
        <v>103</v>
      </c>
      <c r="B73" s="6"/>
      <c r="C73" s="6">
        <v>4</v>
      </c>
      <c r="D73" s="6">
        <v>1200</v>
      </c>
      <c r="E73" s="6">
        <v>3600</v>
      </c>
      <c r="F73" s="6">
        <v>1500</v>
      </c>
      <c r="G73" s="24">
        <f t="shared" si="2"/>
        <v>4800</v>
      </c>
      <c r="H73">
        <f t="shared" si="3"/>
        <v>0</v>
      </c>
    </row>
    <row r="74" spans="1:8" x14ac:dyDescent="0.25">
      <c r="A74" s="5" t="s">
        <v>157</v>
      </c>
      <c r="B74" s="6"/>
      <c r="C74" s="6">
        <v>1</v>
      </c>
      <c r="D74" s="6">
        <v>700</v>
      </c>
      <c r="E74" s="6">
        <v>700</v>
      </c>
      <c r="F74" s="6">
        <v>0</v>
      </c>
      <c r="G74" s="24">
        <f t="shared" si="2"/>
        <v>700</v>
      </c>
      <c r="H74">
        <f t="shared" si="3"/>
        <v>0</v>
      </c>
    </row>
    <row r="75" spans="1:8" x14ac:dyDescent="0.25">
      <c r="A75" s="5" t="s">
        <v>105</v>
      </c>
      <c r="B75" s="6"/>
      <c r="C75" s="6">
        <v>20</v>
      </c>
      <c r="D75" s="6">
        <v>300</v>
      </c>
      <c r="E75" s="6">
        <v>5295</v>
      </c>
      <c r="F75" s="6">
        <v>705</v>
      </c>
      <c r="G75" s="24">
        <f t="shared" si="2"/>
        <v>6000</v>
      </c>
      <c r="H75">
        <f t="shared" si="3"/>
        <v>0</v>
      </c>
    </row>
    <row r="76" spans="1:8" x14ac:dyDescent="0.25">
      <c r="A76" s="5" t="s">
        <v>106</v>
      </c>
      <c r="B76" s="6">
        <v>24</v>
      </c>
      <c r="C76" s="6">
        <v>446</v>
      </c>
      <c r="D76" s="6">
        <v>100</v>
      </c>
      <c r="E76" s="6">
        <v>42773.59</v>
      </c>
      <c r="F76" s="6">
        <v>1826.4099999999999</v>
      </c>
      <c r="G76" s="24">
        <f t="shared" si="2"/>
        <v>44600</v>
      </c>
      <c r="H76">
        <f t="shared" si="3"/>
        <v>2400</v>
      </c>
    </row>
    <row r="77" spans="1:8" x14ac:dyDescent="0.25">
      <c r="A77" s="5" t="s">
        <v>108</v>
      </c>
      <c r="B77" s="6"/>
      <c r="C77" s="6">
        <v>98</v>
      </c>
      <c r="D77" s="6">
        <v>300</v>
      </c>
      <c r="E77" s="6">
        <v>28411.33</v>
      </c>
      <c r="F77" s="6">
        <v>988.67000000000007</v>
      </c>
      <c r="G77" s="24">
        <f t="shared" si="2"/>
        <v>29400</v>
      </c>
      <c r="H77">
        <f t="shared" si="3"/>
        <v>0</v>
      </c>
    </row>
    <row r="78" spans="1:8" x14ac:dyDescent="0.25">
      <c r="A78" s="5" t="s">
        <v>109</v>
      </c>
      <c r="B78" s="6"/>
      <c r="C78" s="6">
        <v>2</v>
      </c>
      <c r="D78" s="6">
        <v>615</v>
      </c>
      <c r="E78" s="6">
        <v>1230</v>
      </c>
      <c r="F78" s="6">
        <v>0</v>
      </c>
      <c r="G78" s="24">
        <f t="shared" si="2"/>
        <v>1230</v>
      </c>
      <c r="H78">
        <f t="shared" si="3"/>
        <v>0</v>
      </c>
    </row>
    <row r="79" spans="1:8" x14ac:dyDescent="0.25">
      <c r="A79" s="5" t="s">
        <v>110</v>
      </c>
      <c r="B79" s="6"/>
      <c r="C79" s="6">
        <v>25</v>
      </c>
      <c r="D79" s="6">
        <v>500</v>
      </c>
      <c r="E79" s="6">
        <v>11000</v>
      </c>
      <c r="F79" s="6">
        <v>1500</v>
      </c>
      <c r="G79" s="24">
        <f t="shared" si="2"/>
        <v>12500</v>
      </c>
      <c r="H79">
        <f t="shared" si="3"/>
        <v>0</v>
      </c>
    </row>
    <row r="80" spans="1:8" x14ac:dyDescent="0.25">
      <c r="A80" s="5" t="s">
        <v>111</v>
      </c>
      <c r="B80" s="6">
        <v>124</v>
      </c>
      <c r="C80" s="6">
        <v>16</v>
      </c>
      <c r="D80" s="6">
        <v>200</v>
      </c>
      <c r="E80" s="6">
        <v>3200</v>
      </c>
      <c r="F80" s="6">
        <v>0</v>
      </c>
      <c r="G80" s="24">
        <f t="shared" si="2"/>
        <v>3200</v>
      </c>
      <c r="H80">
        <f t="shared" si="3"/>
        <v>24800</v>
      </c>
    </row>
    <row r="81" spans="1:8" x14ac:dyDescent="0.25">
      <c r="A81" s="5" t="s">
        <v>112</v>
      </c>
      <c r="B81" s="6">
        <v>171</v>
      </c>
      <c r="C81" s="6">
        <v>2</v>
      </c>
      <c r="D81" s="6">
        <v>150</v>
      </c>
      <c r="E81" s="6">
        <v>300</v>
      </c>
      <c r="F81" s="6">
        <v>0</v>
      </c>
      <c r="G81" s="24">
        <f t="shared" si="2"/>
        <v>300</v>
      </c>
      <c r="H81">
        <f t="shared" si="3"/>
        <v>25650</v>
      </c>
    </row>
    <row r="82" spans="1:8" x14ac:dyDescent="0.25">
      <c r="A82" s="5" t="s">
        <v>113</v>
      </c>
      <c r="B82" s="6">
        <v>124</v>
      </c>
      <c r="C82" s="6">
        <v>4</v>
      </c>
      <c r="D82" s="6">
        <v>150</v>
      </c>
      <c r="E82" s="6">
        <v>600</v>
      </c>
      <c r="F82" s="6">
        <v>0</v>
      </c>
      <c r="G82" s="24">
        <f t="shared" si="2"/>
        <v>600</v>
      </c>
      <c r="H82">
        <f t="shared" si="3"/>
        <v>18600</v>
      </c>
    </row>
    <row r="83" spans="1:8" x14ac:dyDescent="0.25">
      <c r="A83" s="5" t="s">
        <v>114</v>
      </c>
      <c r="B83" s="6">
        <v>124</v>
      </c>
      <c r="C83" s="6">
        <v>17</v>
      </c>
      <c r="D83" s="6">
        <v>150</v>
      </c>
      <c r="E83" s="6">
        <v>2550</v>
      </c>
      <c r="F83" s="6">
        <v>0</v>
      </c>
      <c r="G83" s="24">
        <f t="shared" si="2"/>
        <v>2550</v>
      </c>
      <c r="H83">
        <f t="shared" si="3"/>
        <v>18600</v>
      </c>
    </row>
    <row r="84" spans="1:8" x14ac:dyDescent="0.25">
      <c r="A84" s="5" t="s">
        <v>115</v>
      </c>
      <c r="B84" s="6">
        <v>171</v>
      </c>
      <c r="C84" s="6"/>
      <c r="D84" s="6">
        <v>200</v>
      </c>
      <c r="E84" s="6"/>
      <c r="F84" s="6"/>
      <c r="G84" s="24">
        <f t="shared" si="2"/>
        <v>0</v>
      </c>
      <c r="H84">
        <f t="shared" si="3"/>
        <v>34200</v>
      </c>
    </row>
    <row r="85" spans="1:8" x14ac:dyDescent="0.25">
      <c r="A85" s="5" t="s">
        <v>116</v>
      </c>
      <c r="B85" s="6"/>
      <c r="C85" s="6">
        <v>26</v>
      </c>
      <c r="D85" s="6">
        <v>700</v>
      </c>
      <c r="E85" s="6">
        <v>16100</v>
      </c>
      <c r="F85" s="6">
        <v>2100</v>
      </c>
      <c r="G85" s="24">
        <f t="shared" si="2"/>
        <v>18200</v>
      </c>
      <c r="H85">
        <f t="shared" si="3"/>
        <v>0</v>
      </c>
    </row>
    <row r="86" spans="1:8" x14ac:dyDescent="0.25">
      <c r="A86" s="5" t="s">
        <v>117</v>
      </c>
      <c r="B86" s="6">
        <v>124</v>
      </c>
      <c r="C86" s="6">
        <v>1</v>
      </c>
      <c r="D86" s="6">
        <v>200</v>
      </c>
      <c r="E86" s="6">
        <v>200</v>
      </c>
      <c r="F86" s="6">
        <v>0</v>
      </c>
      <c r="G86" s="24">
        <f t="shared" si="2"/>
        <v>200</v>
      </c>
      <c r="H86">
        <f t="shared" si="3"/>
        <v>24800</v>
      </c>
    </row>
    <row r="87" spans="1:8" x14ac:dyDescent="0.25">
      <c r="A87" s="5" t="s">
        <v>118</v>
      </c>
      <c r="B87" s="6">
        <v>171</v>
      </c>
      <c r="C87" s="6"/>
      <c r="D87" s="6">
        <v>150</v>
      </c>
      <c r="E87" s="6"/>
      <c r="F87" s="6"/>
      <c r="G87" s="24">
        <f t="shared" si="2"/>
        <v>0</v>
      </c>
      <c r="H87">
        <f t="shared" si="3"/>
        <v>25650</v>
      </c>
    </row>
    <row r="88" spans="1:8" x14ac:dyDescent="0.25">
      <c r="A88" s="5" t="s">
        <v>158</v>
      </c>
      <c r="B88" s="6"/>
      <c r="C88" s="6">
        <v>1</v>
      </c>
      <c r="D88" s="6">
        <v>1000</v>
      </c>
      <c r="E88" s="6">
        <v>1000</v>
      </c>
      <c r="F88" s="6">
        <v>0</v>
      </c>
      <c r="G88" s="24">
        <f t="shared" si="2"/>
        <v>1000</v>
      </c>
      <c r="H88">
        <f t="shared" si="3"/>
        <v>0</v>
      </c>
    </row>
    <row r="89" spans="1:8" x14ac:dyDescent="0.25">
      <c r="A89" s="5" t="s">
        <v>119</v>
      </c>
      <c r="B89" s="6">
        <v>98</v>
      </c>
      <c r="C89" s="6">
        <v>113</v>
      </c>
      <c r="D89" s="6">
        <v>200</v>
      </c>
      <c r="E89" s="6">
        <v>22110.89</v>
      </c>
      <c r="F89" s="6">
        <v>489.11</v>
      </c>
      <c r="G89" s="24">
        <f t="shared" si="2"/>
        <v>22600</v>
      </c>
      <c r="H89">
        <f t="shared" si="3"/>
        <v>19600</v>
      </c>
    </row>
    <row r="90" spans="1:8" x14ac:dyDescent="0.25">
      <c r="A90" s="5" t="s">
        <v>121</v>
      </c>
      <c r="B90" s="6"/>
      <c r="C90" s="6">
        <v>3</v>
      </c>
      <c r="D90" s="6">
        <v>250</v>
      </c>
      <c r="E90" s="6">
        <v>750</v>
      </c>
      <c r="F90" s="6">
        <v>0</v>
      </c>
      <c r="G90" s="24">
        <f t="shared" si="2"/>
        <v>750</v>
      </c>
      <c r="H90">
        <f t="shared" si="3"/>
        <v>0</v>
      </c>
    </row>
    <row r="91" spans="1:8" x14ac:dyDescent="0.25">
      <c r="A91" s="5" t="s">
        <v>122</v>
      </c>
      <c r="B91" s="6"/>
      <c r="C91" s="6">
        <v>1</v>
      </c>
      <c r="D91" s="6">
        <v>700</v>
      </c>
      <c r="E91" s="6">
        <v>700</v>
      </c>
      <c r="F91" s="6">
        <v>0</v>
      </c>
      <c r="G91" s="24">
        <f t="shared" si="2"/>
        <v>700</v>
      </c>
      <c r="H91">
        <f t="shared" si="3"/>
        <v>0</v>
      </c>
    </row>
    <row r="92" spans="1:8" x14ac:dyDescent="0.25">
      <c r="A92" s="5" t="s">
        <v>159</v>
      </c>
      <c r="B92" s="6"/>
      <c r="C92" s="6">
        <v>1</v>
      </c>
      <c r="D92" s="6">
        <v>700</v>
      </c>
      <c r="E92" s="6">
        <v>0</v>
      </c>
      <c r="F92" s="6">
        <v>700</v>
      </c>
      <c r="G92" s="24">
        <f t="shared" si="2"/>
        <v>700</v>
      </c>
      <c r="H92">
        <f t="shared" si="3"/>
        <v>0</v>
      </c>
    </row>
    <row r="93" spans="1:8" x14ac:dyDescent="0.25">
      <c r="A93" s="5" t="s">
        <v>125</v>
      </c>
      <c r="B93" s="6"/>
      <c r="C93" s="6">
        <v>3</v>
      </c>
      <c r="D93" s="6">
        <v>150</v>
      </c>
      <c r="E93" s="6">
        <v>450</v>
      </c>
      <c r="F93" s="6">
        <v>0</v>
      </c>
      <c r="G93" s="24">
        <f t="shared" si="2"/>
        <v>450</v>
      </c>
      <c r="H93">
        <f t="shared" si="3"/>
        <v>0</v>
      </c>
    </row>
    <row r="94" spans="1:8" x14ac:dyDescent="0.25">
      <c r="A94" s="5" t="s">
        <v>160</v>
      </c>
      <c r="B94" s="6"/>
      <c r="C94" s="6">
        <v>1</v>
      </c>
      <c r="D94" s="6">
        <v>200</v>
      </c>
      <c r="E94" s="6">
        <v>0</v>
      </c>
      <c r="F94" s="6">
        <v>200</v>
      </c>
      <c r="G94" s="24">
        <f t="shared" si="2"/>
        <v>200</v>
      </c>
      <c r="H94">
        <f t="shared" si="3"/>
        <v>0</v>
      </c>
    </row>
    <row r="95" spans="1:8" x14ac:dyDescent="0.25">
      <c r="A95" s="5" t="s">
        <v>126</v>
      </c>
      <c r="B95" s="6"/>
      <c r="C95" s="6">
        <v>3</v>
      </c>
      <c r="D95" s="6">
        <v>250</v>
      </c>
      <c r="E95" s="6">
        <v>500</v>
      </c>
      <c r="F95" s="6">
        <v>250</v>
      </c>
      <c r="G95" s="24">
        <f t="shared" si="2"/>
        <v>750</v>
      </c>
      <c r="H95">
        <f t="shared" si="3"/>
        <v>0</v>
      </c>
    </row>
    <row r="96" spans="1:8" x14ac:dyDescent="0.25">
      <c r="A96" s="5" t="s">
        <v>127</v>
      </c>
      <c r="B96" s="6"/>
      <c r="C96" s="6">
        <v>12</v>
      </c>
      <c r="D96" s="6">
        <v>854.16666666666663</v>
      </c>
      <c r="E96" s="6">
        <v>10122.5</v>
      </c>
      <c r="F96" s="6">
        <v>127.5</v>
      </c>
      <c r="G96" s="24">
        <f t="shared" si="2"/>
        <v>10250</v>
      </c>
      <c r="H96">
        <f t="shared" si="3"/>
        <v>0</v>
      </c>
    </row>
    <row r="97" spans="1:8" x14ac:dyDescent="0.25">
      <c r="A97" s="5" t="s">
        <v>128</v>
      </c>
      <c r="B97" s="6">
        <v>1</v>
      </c>
      <c r="C97" s="6">
        <v>144</v>
      </c>
      <c r="D97" s="6">
        <v>500</v>
      </c>
      <c r="E97" s="6">
        <v>68350</v>
      </c>
      <c r="F97" s="6">
        <v>3650</v>
      </c>
      <c r="G97" s="24">
        <f t="shared" si="2"/>
        <v>72000</v>
      </c>
      <c r="H97">
        <f t="shared" si="3"/>
        <v>500</v>
      </c>
    </row>
    <row r="98" spans="1:8" x14ac:dyDescent="0.25">
      <c r="A98" s="5" t="s">
        <v>129</v>
      </c>
      <c r="B98" s="6"/>
      <c r="C98" s="6">
        <v>1</v>
      </c>
      <c r="D98" s="6">
        <v>250</v>
      </c>
      <c r="E98" s="6">
        <v>250</v>
      </c>
      <c r="F98" s="6">
        <v>0</v>
      </c>
      <c r="G98" s="24">
        <f t="shared" si="2"/>
        <v>250</v>
      </c>
      <c r="H98">
        <f t="shared" si="3"/>
        <v>0</v>
      </c>
    </row>
    <row r="99" spans="1:8" x14ac:dyDescent="0.25">
      <c r="A99" s="5" t="s">
        <v>161</v>
      </c>
      <c r="B99" s="6"/>
      <c r="C99" s="6">
        <v>1</v>
      </c>
      <c r="D99" s="6">
        <v>550</v>
      </c>
      <c r="E99" s="6">
        <v>550</v>
      </c>
      <c r="F99" s="6">
        <v>0</v>
      </c>
      <c r="G99" s="24">
        <f t="shared" si="2"/>
        <v>550</v>
      </c>
      <c r="H99">
        <f t="shared" si="3"/>
        <v>0</v>
      </c>
    </row>
    <row r="100" spans="1:8" x14ac:dyDescent="0.25">
      <c r="A100" s="5" t="s">
        <v>131</v>
      </c>
      <c r="B100" s="6">
        <v>98</v>
      </c>
      <c r="C100" s="6">
        <v>27</v>
      </c>
      <c r="D100" s="6">
        <v>100</v>
      </c>
      <c r="E100" s="6">
        <v>2635</v>
      </c>
      <c r="F100" s="6">
        <v>65</v>
      </c>
      <c r="G100" s="24">
        <f t="shared" si="2"/>
        <v>2700</v>
      </c>
      <c r="H100">
        <f t="shared" si="3"/>
        <v>9800</v>
      </c>
    </row>
    <row r="101" spans="1:8" x14ac:dyDescent="0.25">
      <c r="A101" s="5" t="s">
        <v>162</v>
      </c>
      <c r="B101" s="6"/>
      <c r="C101" s="6">
        <v>2</v>
      </c>
      <c r="D101" s="6">
        <v>1500</v>
      </c>
      <c r="E101" s="6">
        <v>3000</v>
      </c>
      <c r="F101" s="6">
        <v>0</v>
      </c>
      <c r="G101" s="24">
        <f t="shared" si="2"/>
        <v>3000</v>
      </c>
      <c r="H101">
        <f t="shared" si="3"/>
        <v>0</v>
      </c>
    </row>
    <row r="102" spans="1:8" x14ac:dyDescent="0.25">
      <c r="A102" s="5" t="s">
        <v>133</v>
      </c>
      <c r="B102" s="6"/>
      <c r="C102" s="6">
        <v>320</v>
      </c>
      <c r="D102" s="6">
        <v>1500</v>
      </c>
      <c r="E102" s="6">
        <v>465225</v>
      </c>
      <c r="F102" s="6">
        <v>14775</v>
      </c>
      <c r="G102" s="24">
        <f t="shared" si="2"/>
        <v>480000</v>
      </c>
      <c r="H102">
        <f t="shared" si="3"/>
        <v>0</v>
      </c>
    </row>
    <row r="103" spans="1:8" x14ac:dyDescent="0.25">
      <c r="A103" s="5" t="s">
        <v>134</v>
      </c>
      <c r="B103" s="6"/>
      <c r="C103" s="6">
        <v>287</v>
      </c>
      <c r="D103" s="6">
        <v>300</v>
      </c>
      <c r="E103" s="6">
        <v>83504.990000000005</v>
      </c>
      <c r="F103" s="6">
        <v>2595.0099999999998</v>
      </c>
      <c r="G103" s="24">
        <f t="shared" si="2"/>
        <v>86100</v>
      </c>
      <c r="H103">
        <f t="shared" si="3"/>
        <v>0</v>
      </c>
    </row>
    <row r="104" spans="1:8" x14ac:dyDescent="0.25">
      <c r="A104" s="5" t="s">
        <v>135</v>
      </c>
      <c r="B104" s="6"/>
      <c r="C104" s="6">
        <v>19</v>
      </c>
      <c r="D104" s="6">
        <v>150</v>
      </c>
      <c r="E104" s="6">
        <v>2827.5</v>
      </c>
      <c r="F104" s="6">
        <v>22.5</v>
      </c>
      <c r="G104" s="24">
        <f t="shared" si="2"/>
        <v>2850</v>
      </c>
      <c r="H104">
        <f t="shared" si="3"/>
        <v>0</v>
      </c>
    </row>
    <row r="105" spans="1:8" x14ac:dyDescent="0.25">
      <c r="A105" s="5" t="s">
        <v>137</v>
      </c>
      <c r="B105" s="6">
        <v>1</v>
      </c>
      <c r="C105" s="6">
        <v>127</v>
      </c>
      <c r="D105" s="6">
        <v>100</v>
      </c>
      <c r="E105" s="6">
        <v>12060</v>
      </c>
      <c r="F105" s="6">
        <v>640</v>
      </c>
      <c r="G105" s="24">
        <f t="shared" si="2"/>
        <v>12700</v>
      </c>
      <c r="H105">
        <f t="shared" si="3"/>
        <v>100</v>
      </c>
    </row>
    <row r="106" spans="1:8" x14ac:dyDescent="0.25">
      <c r="A106" s="5" t="s">
        <v>163</v>
      </c>
      <c r="B106" s="6"/>
      <c r="C106" s="6">
        <v>1</v>
      </c>
      <c r="D106" s="6">
        <v>1200</v>
      </c>
      <c r="E106" s="6">
        <v>1200</v>
      </c>
      <c r="F106" s="6">
        <v>0</v>
      </c>
      <c r="G106" s="24">
        <f t="shared" si="2"/>
        <v>1200</v>
      </c>
      <c r="H106">
        <f t="shared" si="3"/>
        <v>0</v>
      </c>
    </row>
    <row r="107" spans="1:8" x14ac:dyDescent="0.25">
      <c r="A107" s="5" t="s">
        <v>138</v>
      </c>
      <c r="B107" s="6"/>
      <c r="C107" s="6">
        <v>12</v>
      </c>
      <c r="D107" s="6">
        <v>100</v>
      </c>
      <c r="E107" s="6">
        <v>1195</v>
      </c>
      <c r="F107" s="6">
        <v>105</v>
      </c>
      <c r="G107" s="24">
        <f t="shared" si="2"/>
        <v>1200</v>
      </c>
      <c r="H107">
        <f t="shared" si="3"/>
        <v>0</v>
      </c>
    </row>
    <row r="108" spans="1:8" x14ac:dyDescent="0.25">
      <c r="A108" s="5" t="s">
        <v>139</v>
      </c>
      <c r="B108" s="6"/>
      <c r="C108" s="6">
        <v>10</v>
      </c>
      <c r="D108" s="6">
        <v>2700</v>
      </c>
      <c r="E108" s="6">
        <v>27000</v>
      </c>
      <c r="F108" s="6">
        <v>0</v>
      </c>
      <c r="G108" s="24">
        <f t="shared" si="2"/>
        <v>27000</v>
      </c>
      <c r="H108">
        <f t="shared" si="3"/>
        <v>0</v>
      </c>
    </row>
    <row r="109" spans="1:8" x14ac:dyDescent="0.25">
      <c r="A109" s="3" t="s">
        <v>140</v>
      </c>
      <c r="B109" s="4"/>
      <c r="C109" s="4"/>
      <c r="D109" s="4"/>
      <c r="E109" s="4"/>
      <c r="F109" s="4"/>
      <c r="H109">
        <f t="shared" si="3"/>
        <v>0</v>
      </c>
    </row>
    <row r="110" spans="1:8" x14ac:dyDescent="0.25">
      <c r="A110" s="5" t="s">
        <v>164</v>
      </c>
      <c r="B110" s="6"/>
      <c r="C110" s="6">
        <v>1</v>
      </c>
      <c r="D110" s="6">
        <v>6500</v>
      </c>
      <c r="E110" s="6">
        <v>6500</v>
      </c>
      <c r="F110" s="6">
        <v>0</v>
      </c>
      <c r="G110" s="24">
        <f t="shared" si="2"/>
        <v>6500</v>
      </c>
      <c r="H110">
        <f t="shared" si="3"/>
        <v>0</v>
      </c>
    </row>
    <row r="111" spans="1:8" x14ac:dyDescent="0.25">
      <c r="A111" s="3" t="s">
        <v>142</v>
      </c>
      <c r="B111" s="4"/>
      <c r="C111" s="4"/>
      <c r="D111" s="4"/>
      <c r="E111" s="4"/>
      <c r="F111" s="4"/>
      <c r="H111">
        <f t="shared" si="3"/>
        <v>0</v>
      </c>
    </row>
    <row r="112" spans="1:8" x14ac:dyDescent="0.25">
      <c r="A112" s="5" t="s">
        <v>143</v>
      </c>
      <c r="B112" s="6"/>
      <c r="C112" s="6">
        <v>309</v>
      </c>
      <c r="D112" s="6">
        <v>80</v>
      </c>
      <c r="E112" s="6">
        <v>24478.35</v>
      </c>
      <c r="F112" s="6">
        <v>241.65</v>
      </c>
      <c r="G112" s="24">
        <f t="shared" si="2"/>
        <v>24720</v>
      </c>
      <c r="H112">
        <f t="shared" si="3"/>
        <v>0</v>
      </c>
    </row>
    <row r="113" spans="1:8" x14ac:dyDescent="0.25">
      <c r="A113" s="3" t="s">
        <v>144</v>
      </c>
      <c r="B113" s="4"/>
      <c r="C113" s="4"/>
      <c r="D113" s="4"/>
      <c r="E113" s="4"/>
      <c r="F113" s="4"/>
      <c r="H113">
        <f t="shared" si="3"/>
        <v>0</v>
      </c>
    </row>
    <row r="114" spans="1:8" x14ac:dyDescent="0.25">
      <c r="A114" s="5" t="s">
        <v>145</v>
      </c>
      <c r="B114" s="6"/>
      <c r="C114" s="6">
        <v>23</v>
      </c>
      <c r="D114" s="6">
        <v>673.91304347826087</v>
      </c>
      <c r="E114" s="6">
        <v>15060</v>
      </c>
      <c r="F114" s="6">
        <v>440</v>
      </c>
      <c r="G114" s="24">
        <f t="shared" si="2"/>
        <v>15500</v>
      </c>
      <c r="H114">
        <f t="shared" si="3"/>
        <v>0</v>
      </c>
    </row>
    <row r="115" spans="1:8" x14ac:dyDescent="0.25">
      <c r="E115" s="25">
        <f t="shared" ref="E115:F115" si="4">SUM(E2:E114)</f>
        <v>2732350.2600000002</v>
      </c>
      <c r="F115" s="25">
        <f t="shared" si="4"/>
        <v>136909.74000000002</v>
      </c>
      <c r="G115" s="25">
        <f>SUM(G2:G114)</f>
        <v>2867260</v>
      </c>
      <c r="H115" s="31">
        <f>SUM(H3:H114)</f>
        <v>428310.40608593164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Raw material consumed</vt:lpstr>
      <vt:lpstr>IPD</vt:lpstr>
      <vt:lpstr>OPD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Heart Centre Finance</cp:lastModifiedBy>
  <dcterms:created xsi:type="dcterms:W3CDTF">2015-06-05T18:17:20Z</dcterms:created>
  <dcterms:modified xsi:type="dcterms:W3CDTF">2023-12-01T12:57:27Z</dcterms:modified>
</cp:coreProperties>
</file>