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Data_sources" sheetId="2" r:id="rId5"/>
    <sheet state="visible" name="Arkusz2" sheetId="3" r:id="rId6"/>
  </sheets>
  <definedNames/>
  <calcPr/>
</workbook>
</file>

<file path=xl/sharedStrings.xml><?xml version="1.0" encoding="utf-8"?>
<sst xmlns="http://schemas.openxmlformats.org/spreadsheetml/2006/main" count="694" uniqueCount="295">
  <si>
    <t>District</t>
  </si>
  <si>
    <t>Population</t>
  </si>
  <si>
    <t>Area_km2</t>
  </si>
  <si>
    <t>Service_satisfaction</t>
  </si>
  <si>
    <t>Green_areas_satisfaction</t>
  </si>
  <si>
    <t>Bike_roads_satisfaction</t>
  </si>
  <si>
    <t>Healthcare_index</t>
  </si>
  <si>
    <t>Education_index</t>
  </si>
  <si>
    <t>Parking_satisfaction</t>
  </si>
  <si>
    <t>Public_Transportation_index</t>
  </si>
  <si>
    <t>Healthcare_scoring_points</t>
  </si>
  <si>
    <t>Sports_satisfaction</t>
  </si>
  <si>
    <t>Education_scoring_points</t>
  </si>
  <si>
    <t>Alcohol_satisfaction</t>
  </si>
  <si>
    <t>Transportation_scoring_points</t>
  </si>
  <si>
    <t>Playground_satisfaction</t>
  </si>
  <si>
    <t>Grocery_satisfaction</t>
  </si>
  <si>
    <t>Pharmacy_satisfaction</t>
  </si>
  <si>
    <t>Local_markets_satisfaction</t>
  </si>
  <si>
    <t>Benches_satisfaction</t>
  </si>
  <si>
    <t>Banks_satisfaction</t>
  </si>
  <si>
    <t>Clubs_pubs_satisfaction</t>
  </si>
  <si>
    <t>Traffic_satisfaction</t>
  </si>
  <si>
    <t>Noise_satisfaction</t>
  </si>
  <si>
    <t>Air_quality_satisfaction</t>
  </si>
  <si>
    <t>Cleaniness_satisfaction</t>
  </si>
  <si>
    <t>Vandalism_satisfaction</t>
  </si>
  <si>
    <t>Neighborly_relations</t>
  </si>
  <si>
    <t>Buildings_condition_satisfaction</t>
  </si>
  <si>
    <t>Social_activity</t>
  </si>
  <si>
    <t>Public_transport_accessibility_satisfaction</t>
  </si>
  <si>
    <t>Green_spaces_condition_satisfaction</t>
  </si>
  <si>
    <t>Garbage_collection</t>
  </si>
  <si>
    <t>Sports_and_recreation</t>
  </si>
  <si>
    <t>Water_quality_satisfaction</t>
  </si>
  <si>
    <t>Pavement_quality_satisfaction</t>
  </si>
  <si>
    <t>Cultural_events</t>
  </si>
  <si>
    <t>no_public_schools</t>
  </si>
  <si>
    <t>no_students</t>
  </si>
  <si>
    <t>no_schools_disabilites</t>
  </si>
  <si>
    <t>Road_quality_satisfaction</t>
  </si>
  <si>
    <t>Transport_routes_satisfaction</t>
  </si>
  <si>
    <t>Śródmieście</t>
  </si>
  <si>
    <t>122646</t>
  </si>
  <si>
    <t>15.57</t>
  </si>
  <si>
    <t>71</t>
  </si>
  <si>
    <t>73</t>
  </si>
  <si>
    <t>0.769</t>
  </si>
  <si>
    <t>1.000</t>
  </si>
  <si>
    <t>53</t>
  </si>
  <si>
    <t>494</t>
  </si>
  <si>
    <t>80</t>
  </si>
  <si>
    <t>179</t>
  </si>
  <si>
    <t>96</t>
  </si>
  <si>
    <t>1090.2</t>
  </si>
  <si>
    <t>84</t>
  </si>
  <si>
    <t>91</t>
  </si>
  <si>
    <t>81</t>
  </si>
  <si>
    <t>65</t>
  </si>
  <si>
    <t>93</t>
  </si>
  <si>
    <t>55</t>
  </si>
  <si>
    <t>70</t>
  </si>
  <si>
    <t>88</t>
  </si>
  <si>
    <t>43</t>
  </si>
  <si>
    <t>12</t>
  </si>
  <si>
    <t>92</t>
  </si>
  <si>
    <t>86</t>
  </si>
  <si>
    <t>83</t>
  </si>
  <si>
    <t>3.8</t>
  </si>
  <si>
    <t>4.1</t>
  </si>
  <si>
    <t>558</t>
  </si>
  <si>
    <t>25113</t>
  </si>
  <si>
    <t>Mokotów</t>
  </si>
  <si>
    <t>220682</t>
  </si>
  <si>
    <t>35.4</t>
  </si>
  <si>
    <t>67</t>
  </si>
  <si>
    <t>0.453</t>
  </si>
  <si>
    <t>0.643</t>
  </si>
  <si>
    <t>0.386</t>
  </si>
  <si>
    <t>536</t>
  </si>
  <si>
    <t>212</t>
  </si>
  <si>
    <t>97</t>
  </si>
  <si>
    <t>775.0</t>
  </si>
  <si>
    <t>89</t>
  </si>
  <si>
    <t>85</t>
  </si>
  <si>
    <t>4</t>
  </si>
  <si>
    <t>90</t>
  </si>
  <si>
    <t>94</t>
  </si>
  <si>
    <t>79</t>
  </si>
  <si>
    <t>564</t>
  </si>
  <si>
    <t>28199</t>
  </si>
  <si>
    <t>45</t>
  </si>
  <si>
    <t>Ochota</t>
  </si>
  <si>
    <t>84990</t>
  </si>
  <si>
    <t>09.07</t>
  </si>
  <si>
    <t>76</t>
  </si>
  <si>
    <t>0.680</t>
  </si>
  <si>
    <t>0.445</t>
  </si>
  <si>
    <t>454</t>
  </si>
  <si>
    <t>87</t>
  </si>
  <si>
    <t>98</t>
  </si>
  <si>
    <t>343.0</t>
  </si>
  <si>
    <t>95</t>
  </si>
  <si>
    <t>69</t>
  </si>
  <si>
    <t>58</t>
  </si>
  <si>
    <t>48</t>
  </si>
  <si>
    <t>3.9</t>
  </si>
  <si>
    <t>254</t>
  </si>
  <si>
    <t>13875</t>
  </si>
  <si>
    <t>25</t>
  </si>
  <si>
    <t>Wola</t>
  </si>
  <si>
    <t>137519</t>
  </si>
  <si>
    <t>19.26</t>
  </si>
  <si>
    <t>0.479</t>
  </si>
  <si>
    <t>0.830</t>
  </si>
  <si>
    <t>0.375</t>
  </si>
  <si>
    <t>360</t>
  </si>
  <si>
    <t>174</t>
  </si>
  <si>
    <t>479.0</t>
  </si>
  <si>
    <t>82</t>
  </si>
  <si>
    <t>72</t>
  </si>
  <si>
    <t>47</t>
  </si>
  <si>
    <t>9</t>
  </si>
  <si>
    <t>24901</t>
  </si>
  <si>
    <t>39</t>
  </si>
  <si>
    <t>Żoliborz</t>
  </si>
  <si>
    <t>48342</t>
  </si>
  <si>
    <t>08.05</t>
  </si>
  <si>
    <t>74</t>
  </si>
  <si>
    <t>0.558</t>
  </si>
  <si>
    <t>0.936</t>
  </si>
  <si>
    <t>0.483</t>
  </si>
  <si>
    <t>154</t>
  </si>
  <si>
    <t>226.2</t>
  </si>
  <si>
    <t>16</t>
  </si>
  <si>
    <t>232</t>
  </si>
  <si>
    <t>9761</t>
  </si>
  <si>
    <t>19</t>
  </si>
  <si>
    <t>Praga_Płd</t>
  </si>
  <si>
    <t>178665</t>
  </si>
  <si>
    <t>22.4</t>
  </si>
  <si>
    <t>0.423</t>
  </si>
  <si>
    <t>0.552</t>
  </si>
  <si>
    <t>0.358</t>
  </si>
  <si>
    <t>410</t>
  </si>
  <si>
    <t>149</t>
  </si>
  <si>
    <t>589.3</t>
  </si>
  <si>
    <t>57</t>
  </si>
  <si>
    <t>56</t>
  </si>
  <si>
    <t>17</t>
  </si>
  <si>
    <t>75</t>
  </si>
  <si>
    <t>3.7</t>
  </si>
  <si>
    <t>493</t>
  </si>
  <si>
    <t>25936</t>
  </si>
  <si>
    <t>Praga_Płn</t>
  </si>
  <si>
    <t>69510</t>
  </si>
  <si>
    <t>11.4</t>
  </si>
  <si>
    <t>62</t>
  </si>
  <si>
    <t>49</t>
  </si>
  <si>
    <t>0.556</t>
  </si>
  <si>
    <t>0.702</t>
  </si>
  <si>
    <t>0.563</t>
  </si>
  <si>
    <t>199</t>
  </si>
  <si>
    <t>342.2</t>
  </si>
  <si>
    <t>78</t>
  </si>
  <si>
    <t>52</t>
  </si>
  <si>
    <t>51</t>
  </si>
  <si>
    <t>59</t>
  </si>
  <si>
    <t>6</t>
  </si>
  <si>
    <t>3.5</t>
  </si>
  <si>
    <t>60</t>
  </si>
  <si>
    <t>277</t>
  </si>
  <si>
    <t>9309</t>
  </si>
  <si>
    <t>28</t>
  </si>
  <si>
    <t>77</t>
  </si>
  <si>
    <t>Bemowo</t>
  </si>
  <si>
    <t>115873</t>
  </si>
  <si>
    <t>24.95</t>
  </si>
  <si>
    <t>0.080</t>
  </si>
  <si>
    <t>0.269</t>
  </si>
  <si>
    <t>0.219</t>
  </si>
  <si>
    <t>243.4</t>
  </si>
  <si>
    <t>180</t>
  </si>
  <si>
    <t>14856</t>
  </si>
  <si>
    <t>0</t>
  </si>
  <si>
    <t>Białołęka</t>
  </si>
  <si>
    <t>96588</t>
  </si>
  <si>
    <t>73.04</t>
  </si>
  <si>
    <t>66</t>
  </si>
  <si>
    <t>0.090</t>
  </si>
  <si>
    <t>0.256</t>
  </si>
  <si>
    <t>0.299</t>
  </si>
  <si>
    <t>320.5</t>
  </si>
  <si>
    <t>41</t>
  </si>
  <si>
    <t>298</t>
  </si>
  <si>
    <t>19524</t>
  </si>
  <si>
    <t>Bielany</t>
  </si>
  <si>
    <t>132683</t>
  </si>
  <si>
    <t>32.3</t>
  </si>
  <si>
    <t>64</t>
  </si>
  <si>
    <t>0.287</t>
  </si>
  <si>
    <t>0.536</t>
  </si>
  <si>
    <t>0.366</t>
  </si>
  <si>
    <t>206</t>
  </si>
  <si>
    <t>107</t>
  </si>
  <si>
    <t>445.4</t>
  </si>
  <si>
    <t>389</t>
  </si>
  <si>
    <t>19935</t>
  </si>
  <si>
    <t>10</t>
  </si>
  <si>
    <t>Rembertów</t>
  </si>
  <si>
    <t>23280</t>
  </si>
  <si>
    <t>19.30</t>
  </si>
  <si>
    <t>68</t>
  </si>
  <si>
    <t>0.336</t>
  </si>
  <si>
    <t>0.548</t>
  </si>
  <si>
    <t>0.404</t>
  </si>
  <si>
    <t>44</t>
  </si>
  <si>
    <t>20</t>
  </si>
  <si>
    <t>89.8</t>
  </si>
  <si>
    <t>3228</t>
  </si>
  <si>
    <t>Targówek</t>
  </si>
  <si>
    <t>123278</t>
  </si>
  <si>
    <t>24.37</t>
  </si>
  <si>
    <t>0.291</t>
  </si>
  <si>
    <t>0.433</t>
  </si>
  <si>
    <t>0.302</t>
  </si>
  <si>
    <t>195</t>
  </si>
  <si>
    <t>343.6</t>
  </si>
  <si>
    <t>61</t>
  </si>
  <si>
    <t>11</t>
  </si>
  <si>
    <t>382</t>
  </si>
  <si>
    <t>17883</t>
  </si>
  <si>
    <t>7</t>
  </si>
  <si>
    <t>Ursus</t>
  </si>
  <si>
    <t>53755</t>
  </si>
  <si>
    <t>09.35</t>
  </si>
  <si>
    <t>0.323</t>
  </si>
  <si>
    <t>0.363</t>
  </si>
  <si>
    <t>0.201</t>
  </si>
  <si>
    <t>102</t>
  </si>
  <si>
    <t>32</t>
  </si>
  <si>
    <t>99</t>
  </si>
  <si>
    <t>107.8</t>
  </si>
  <si>
    <t>2</t>
  </si>
  <si>
    <t>10033</t>
  </si>
  <si>
    <t>Ursynów</t>
  </si>
  <si>
    <t>145938</t>
  </si>
  <si>
    <t>48.6</t>
  </si>
  <si>
    <t>0.295</t>
  </si>
  <si>
    <t>0.273</t>
  </si>
  <si>
    <t>240</t>
  </si>
  <si>
    <t>413.5</t>
  </si>
  <si>
    <t>287</t>
  </si>
  <si>
    <t>16118</t>
  </si>
  <si>
    <t>1</t>
  </si>
  <si>
    <t>Wawer</t>
  </si>
  <si>
    <t>69896</t>
  </si>
  <si>
    <t>79.71</t>
  </si>
  <si>
    <t>0.710</t>
  </si>
  <si>
    <t>0.512</t>
  </si>
  <si>
    <t>0.380</t>
  </si>
  <si>
    <t>289</t>
  </si>
  <si>
    <t>262.4</t>
  </si>
  <si>
    <t>3</t>
  </si>
  <si>
    <t>202</t>
  </si>
  <si>
    <t>10473</t>
  </si>
  <si>
    <t>46</t>
  </si>
  <si>
    <t>Wesoła</t>
  </si>
  <si>
    <t>22811</t>
  </si>
  <si>
    <t>22.6</t>
  </si>
  <si>
    <t>0.223</t>
  </si>
  <si>
    <t>30</t>
  </si>
  <si>
    <t>83.6</t>
  </si>
  <si>
    <t>3751</t>
  </si>
  <si>
    <t>Wilanów</t>
  </si>
  <si>
    <t>23960</t>
  </si>
  <si>
    <t>36.73</t>
  </si>
  <si>
    <t>0.241</t>
  </si>
  <si>
    <t>0.357</t>
  </si>
  <si>
    <t>0.249</t>
  </si>
  <si>
    <t>80.6</t>
  </si>
  <si>
    <t>6495</t>
  </si>
  <si>
    <t>Włochy</t>
  </si>
  <si>
    <t>38075</t>
  </si>
  <si>
    <t>28.63</t>
  </si>
  <si>
    <t>0.178</t>
  </si>
  <si>
    <t>0.542</t>
  </si>
  <si>
    <t>0.490</t>
  </si>
  <si>
    <t>40</t>
  </si>
  <si>
    <t>34</t>
  </si>
  <si>
    <t>186.9</t>
  </si>
  <si>
    <t>6416</t>
  </si>
  <si>
    <t>https://www.wilanow.pl/attachments/article/3003/UM-Wilanow.pdf</t>
  </si>
  <si>
    <r>
      <rPr/>
      <t xml:space="preserve">Accesibility of public servces: </t>
    </r>
    <r>
      <rPr>
        <color rgb="FF1155CC"/>
        <u/>
      </rPr>
      <t>https://sciendo.com/article/10.2478/mgrsd-2020-0019</t>
    </r>
  </si>
  <si>
    <t>('files/edukacja/przedszkola-szkoly-i-placowki-oswiatowe_2016_2017.xls from waw 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</si>
</sst>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202122"/>
      <name val="Arial"/>
    </font>
    <font>
      <sz val="11.0"/>
      <color rgb="FF202122"/>
      <name val="Sans-serif"/>
    </font>
    <font>
      <u/>
      <color rgb="FF0000FF"/>
    </font>
    <font>
      <sz val="8.0"/>
      <color rgb="FF20212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2" fontId="3" numFmtId="49" xfId="0" applyAlignment="1" applyFill="1" applyFont="1" applyNumberFormat="1">
      <alignment readingOrder="0"/>
    </xf>
    <xf borderId="0" fillId="2" fontId="4" numFmtId="49" xfId="0" applyAlignment="1" applyFont="1" applyNumberFormat="1">
      <alignment readingOrder="0"/>
    </xf>
    <xf borderId="0" fillId="0" fontId="2" numFmtId="49" xfId="0" applyFont="1" applyNumberFormat="1"/>
    <xf borderId="1" fillId="2" fontId="3" numFmtId="49" xfId="0" applyAlignment="1" applyBorder="1" applyFont="1" applyNumberFormat="1">
      <alignment readingOrder="0"/>
    </xf>
    <xf borderId="1" fillId="2" fontId="4" numFmtId="49" xfId="0" applyAlignment="1" applyBorder="1" applyFont="1" applyNumberFormat="1">
      <alignment readingOrder="0"/>
    </xf>
    <xf borderId="1" fillId="2" fontId="3" numFmtId="49" xfId="0" applyAlignment="1" applyBorder="1" applyFont="1" applyNumberFormat="1">
      <alignment horizontal="right"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lanow.pl/attachments/article/3003/UM-Wilanow.pdf" TargetMode="External"/><Relationship Id="rId2" Type="http://schemas.openxmlformats.org/officeDocument/2006/relationships/hyperlink" Target="https://sciendo.com/article/10.2478/mgrsd-2020-0019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3" t="s">
        <v>43</v>
      </c>
      <c r="C2" s="4" t="s">
        <v>44</v>
      </c>
      <c r="D2" s="2" t="s">
        <v>45</v>
      </c>
      <c r="E2" s="5">
        <f>100-28</f>
        <v>72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48</v>
      </c>
      <c r="K2" s="2" t="s">
        <v>50</v>
      </c>
      <c r="L2" s="2" t="s">
        <v>51</v>
      </c>
      <c r="M2" s="2" t="s">
        <v>52</v>
      </c>
      <c r="N2" s="2" t="s">
        <v>53</v>
      </c>
      <c r="O2" s="2" t="s">
        <v>54</v>
      </c>
      <c r="P2" s="5">
        <f>100-24</f>
        <v>76</v>
      </c>
      <c r="Q2" s="2" t="s">
        <v>55</v>
      </c>
      <c r="R2" s="2" t="s">
        <v>56</v>
      </c>
      <c r="S2" s="2" t="s">
        <v>57</v>
      </c>
      <c r="T2" s="2" t="s">
        <v>58</v>
      </c>
      <c r="U2" s="2" t="s">
        <v>53</v>
      </c>
      <c r="V2" s="2" t="s">
        <v>59</v>
      </c>
      <c r="W2" s="2" t="s">
        <v>60</v>
      </c>
      <c r="X2" s="5">
        <f>100-43</f>
        <v>57</v>
      </c>
      <c r="Y2" s="2" t="s">
        <v>61</v>
      </c>
      <c r="Z2" s="5">
        <f>100-19</f>
        <v>81</v>
      </c>
      <c r="AA2" s="2" t="s">
        <v>62</v>
      </c>
      <c r="AB2" s="2" t="s">
        <v>63</v>
      </c>
      <c r="AC2" s="2">
        <f>100-17</f>
        <v>83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>
        <f>100-18</f>
        <v>82</v>
      </c>
      <c r="AJ2" s="2" t="s">
        <v>67</v>
      </c>
      <c r="AK2" s="2" t="s">
        <v>69</v>
      </c>
      <c r="AL2" s="5" t="s">
        <v>70</v>
      </c>
      <c r="AM2" s="5" t="s">
        <v>71</v>
      </c>
      <c r="AN2" s="5" t="s">
        <v>55</v>
      </c>
      <c r="AO2" s="2" t="s">
        <v>66</v>
      </c>
      <c r="AP2" s="2" t="s">
        <v>62</v>
      </c>
    </row>
    <row r="3">
      <c r="A3" s="2" t="s">
        <v>72</v>
      </c>
      <c r="B3" s="3" t="s">
        <v>73</v>
      </c>
      <c r="C3" s="4" t="s">
        <v>74</v>
      </c>
      <c r="D3" s="2" t="s">
        <v>75</v>
      </c>
      <c r="E3" s="5">
        <f>100-21</f>
        <v>79</v>
      </c>
      <c r="F3" s="2" t="s">
        <v>61</v>
      </c>
      <c r="G3" s="2" t="s">
        <v>76</v>
      </c>
      <c r="H3" s="2" t="s">
        <v>77</v>
      </c>
      <c r="I3" s="5">
        <f>100-53</f>
        <v>47</v>
      </c>
      <c r="J3" s="2" t="s">
        <v>78</v>
      </c>
      <c r="K3" s="2" t="s">
        <v>79</v>
      </c>
      <c r="L3" s="2" t="s">
        <v>67</v>
      </c>
      <c r="M3" s="2" t="s">
        <v>80</v>
      </c>
      <c r="N3" s="2" t="s">
        <v>81</v>
      </c>
      <c r="O3" s="2" t="s">
        <v>82</v>
      </c>
      <c r="P3" s="5">
        <f t="shared" ref="P3:P4" si="1">100-12</f>
        <v>88</v>
      </c>
      <c r="Q3" s="2" t="s">
        <v>83</v>
      </c>
      <c r="R3" s="2" t="s">
        <v>65</v>
      </c>
      <c r="S3" s="2" t="s">
        <v>67</v>
      </c>
      <c r="T3" s="5">
        <f>100-45</f>
        <v>55</v>
      </c>
      <c r="U3" s="2" t="s">
        <v>53</v>
      </c>
      <c r="V3" s="2" t="s">
        <v>62</v>
      </c>
      <c r="W3" s="5">
        <f>100-39</f>
        <v>61</v>
      </c>
      <c r="X3" s="5">
        <f>100-27</f>
        <v>73</v>
      </c>
      <c r="Y3" s="2" t="s">
        <v>84</v>
      </c>
      <c r="Z3" s="2" t="s">
        <v>65</v>
      </c>
      <c r="AA3" s="2" t="s">
        <v>81</v>
      </c>
      <c r="AB3" s="2" t="s">
        <v>60</v>
      </c>
      <c r="AC3" s="2" t="s">
        <v>53</v>
      </c>
      <c r="AD3" s="2" t="s">
        <v>85</v>
      </c>
      <c r="AE3" s="2" t="s">
        <v>53</v>
      </c>
      <c r="AF3" s="2" t="s">
        <v>53</v>
      </c>
      <c r="AG3" s="2" t="s">
        <v>86</v>
      </c>
      <c r="AH3" s="2" t="s">
        <v>68</v>
      </c>
      <c r="AI3" s="2" t="s">
        <v>87</v>
      </c>
      <c r="AJ3" s="2" t="s">
        <v>88</v>
      </c>
      <c r="AK3" s="2" t="s">
        <v>85</v>
      </c>
      <c r="AL3" s="5" t="s">
        <v>89</v>
      </c>
      <c r="AM3" s="5" t="s">
        <v>90</v>
      </c>
      <c r="AN3" s="5" t="s">
        <v>91</v>
      </c>
      <c r="AO3" s="2" t="s">
        <v>66</v>
      </c>
      <c r="AP3" s="2" t="s">
        <v>59</v>
      </c>
    </row>
    <row r="4">
      <c r="A4" s="2" t="s">
        <v>92</v>
      </c>
      <c r="B4" s="2" t="s">
        <v>93</v>
      </c>
      <c r="C4" s="6" t="s">
        <v>94</v>
      </c>
      <c r="D4" s="2" t="s">
        <v>61</v>
      </c>
      <c r="E4" s="2" t="s">
        <v>67</v>
      </c>
      <c r="F4" s="2" t="s">
        <v>95</v>
      </c>
      <c r="G4" s="2" t="s">
        <v>48</v>
      </c>
      <c r="H4" s="2" t="s">
        <v>96</v>
      </c>
      <c r="I4" s="5">
        <f>100-42</f>
        <v>58</v>
      </c>
      <c r="J4" s="2" t="s">
        <v>97</v>
      </c>
      <c r="K4" s="2" t="s">
        <v>98</v>
      </c>
      <c r="L4" s="2" t="s">
        <v>99</v>
      </c>
      <c r="M4" s="2" t="s">
        <v>66</v>
      </c>
      <c r="N4" s="2" t="s">
        <v>100</v>
      </c>
      <c r="O4" s="2" t="s">
        <v>101</v>
      </c>
      <c r="P4" s="5">
        <f t="shared" si="1"/>
        <v>88</v>
      </c>
      <c r="Q4" s="2" t="s">
        <v>102</v>
      </c>
      <c r="R4" s="2" t="s">
        <v>81</v>
      </c>
      <c r="S4" s="2" t="s">
        <v>62</v>
      </c>
      <c r="T4" s="2" t="s">
        <v>103</v>
      </c>
      <c r="U4" s="2" t="s">
        <v>100</v>
      </c>
      <c r="V4" s="2" t="s">
        <v>65</v>
      </c>
      <c r="W4" s="2" t="s">
        <v>104</v>
      </c>
      <c r="X4" s="5">
        <f>100-41</f>
        <v>59</v>
      </c>
      <c r="Y4" s="2" t="s">
        <v>57</v>
      </c>
      <c r="Z4" s="2" t="s">
        <v>55</v>
      </c>
      <c r="AA4" s="2" t="s">
        <v>65</v>
      </c>
      <c r="AB4" s="2" t="s">
        <v>105</v>
      </c>
      <c r="AC4" s="2" t="s">
        <v>62</v>
      </c>
      <c r="AD4" s="2" t="s">
        <v>85</v>
      </c>
      <c r="AE4" s="2" t="s">
        <v>87</v>
      </c>
      <c r="AF4" s="2" t="s">
        <v>86</v>
      </c>
      <c r="AG4" s="2" t="s">
        <v>62</v>
      </c>
      <c r="AH4" s="2" t="s">
        <v>68</v>
      </c>
      <c r="AI4" s="2" t="s">
        <v>66</v>
      </c>
      <c r="AJ4" s="2" t="s">
        <v>57</v>
      </c>
      <c r="AK4" s="2" t="s">
        <v>106</v>
      </c>
      <c r="AL4" s="5" t="s">
        <v>107</v>
      </c>
      <c r="AM4" s="5" t="s">
        <v>108</v>
      </c>
      <c r="AN4" s="5" t="s">
        <v>109</v>
      </c>
      <c r="AO4" s="2" t="s">
        <v>55</v>
      </c>
      <c r="AP4" s="2" t="s">
        <v>65</v>
      </c>
    </row>
    <row r="5">
      <c r="A5" s="2" t="s">
        <v>110</v>
      </c>
      <c r="B5" s="3" t="s">
        <v>111</v>
      </c>
      <c r="C5" s="7" t="s">
        <v>112</v>
      </c>
      <c r="D5" s="2" t="s">
        <v>45</v>
      </c>
      <c r="E5" s="2" t="s">
        <v>51</v>
      </c>
      <c r="F5" s="2" t="s">
        <v>46</v>
      </c>
      <c r="G5" s="2" t="s">
        <v>113</v>
      </c>
      <c r="H5" s="2" t="s">
        <v>114</v>
      </c>
      <c r="I5" s="5">
        <f>100-51</f>
        <v>49</v>
      </c>
      <c r="J5" s="2" t="s">
        <v>115</v>
      </c>
      <c r="K5" s="2" t="s">
        <v>116</v>
      </c>
      <c r="L5" s="2" t="s">
        <v>99</v>
      </c>
      <c r="M5" s="2" t="s">
        <v>117</v>
      </c>
      <c r="N5" s="2" t="s">
        <v>53</v>
      </c>
      <c r="O5" s="2" t="s">
        <v>118</v>
      </c>
      <c r="P5" s="2" t="s">
        <v>119</v>
      </c>
      <c r="Q5" s="2" t="s">
        <v>56</v>
      </c>
      <c r="R5" s="2" t="s">
        <v>59</v>
      </c>
      <c r="S5" s="2" t="s">
        <v>57</v>
      </c>
      <c r="T5" s="2" t="s">
        <v>120</v>
      </c>
      <c r="U5" s="2" t="s">
        <v>53</v>
      </c>
      <c r="V5" s="2" t="s">
        <v>65</v>
      </c>
      <c r="W5" s="2" t="s">
        <v>103</v>
      </c>
      <c r="X5" s="5">
        <f>100-34</f>
        <v>66</v>
      </c>
      <c r="Y5" s="2" t="s">
        <v>62</v>
      </c>
      <c r="Z5" s="2" t="s">
        <v>65</v>
      </c>
      <c r="AA5" s="2" t="s">
        <v>53</v>
      </c>
      <c r="AB5" s="2" t="s">
        <v>121</v>
      </c>
      <c r="AC5" s="2" t="s">
        <v>65</v>
      </c>
      <c r="AD5" s="2" t="s">
        <v>122</v>
      </c>
      <c r="AE5" s="2" t="s">
        <v>102</v>
      </c>
      <c r="AF5" s="2" t="s">
        <v>87</v>
      </c>
      <c r="AG5" s="2" t="s">
        <v>86</v>
      </c>
      <c r="AH5" s="2" t="s">
        <v>85</v>
      </c>
      <c r="AI5" s="2" t="s">
        <v>65</v>
      </c>
      <c r="AJ5" s="2" t="s">
        <v>67</v>
      </c>
      <c r="AK5" s="2" t="s">
        <v>69</v>
      </c>
      <c r="AL5" s="5" t="s">
        <v>79</v>
      </c>
      <c r="AM5" s="5" t="s">
        <v>123</v>
      </c>
      <c r="AN5" s="5" t="s">
        <v>124</v>
      </c>
      <c r="AO5" s="2" t="s">
        <v>99</v>
      </c>
      <c r="AP5" s="2" t="s">
        <v>81</v>
      </c>
    </row>
    <row r="6">
      <c r="A6" s="2" t="s">
        <v>125</v>
      </c>
      <c r="B6" s="3" t="s">
        <v>126</v>
      </c>
      <c r="C6" s="4" t="s">
        <v>127</v>
      </c>
      <c r="D6" s="2" t="s">
        <v>58</v>
      </c>
      <c r="E6" s="5">
        <f>100-22</f>
        <v>78</v>
      </c>
      <c r="F6" s="2" t="s">
        <v>128</v>
      </c>
      <c r="G6" s="2" t="s">
        <v>129</v>
      </c>
      <c r="H6" s="2" t="s">
        <v>130</v>
      </c>
      <c r="I6" s="5">
        <f>100-39</f>
        <v>61</v>
      </c>
      <c r="J6" s="2" t="s">
        <v>131</v>
      </c>
      <c r="K6" s="2" t="s">
        <v>132</v>
      </c>
      <c r="L6" s="2" t="s">
        <v>88</v>
      </c>
      <c r="M6" s="2" t="s">
        <v>120</v>
      </c>
      <c r="N6" s="5">
        <f>100-6</f>
        <v>94</v>
      </c>
      <c r="O6" s="2" t="s">
        <v>133</v>
      </c>
      <c r="P6" s="5">
        <f>100-14</f>
        <v>86</v>
      </c>
      <c r="Q6" s="5">
        <f>100-19</f>
        <v>81</v>
      </c>
      <c r="R6" s="2" t="s">
        <v>83</v>
      </c>
      <c r="S6" s="2" t="s">
        <v>88</v>
      </c>
      <c r="T6" s="2" t="s">
        <v>45</v>
      </c>
      <c r="U6" s="2" t="s">
        <v>59</v>
      </c>
      <c r="V6" s="2" t="s">
        <v>84</v>
      </c>
      <c r="W6" s="2" t="s">
        <v>45</v>
      </c>
      <c r="X6" s="2" t="s">
        <v>119</v>
      </c>
      <c r="Y6" s="2" t="s">
        <v>67</v>
      </c>
      <c r="Z6" s="2" t="s">
        <v>62</v>
      </c>
      <c r="AA6" s="2" t="s">
        <v>83</v>
      </c>
      <c r="AB6" s="2" t="s">
        <v>105</v>
      </c>
      <c r="AC6" s="2" t="s">
        <v>62</v>
      </c>
      <c r="AD6" s="2" t="s">
        <v>134</v>
      </c>
      <c r="AE6" s="2" t="s">
        <v>56</v>
      </c>
      <c r="AF6" s="2" t="s">
        <v>84</v>
      </c>
      <c r="AG6" s="2" t="s">
        <v>57</v>
      </c>
      <c r="AH6" s="2" t="s">
        <v>106</v>
      </c>
      <c r="AI6" s="2" t="s">
        <v>62</v>
      </c>
      <c r="AJ6" s="2" t="s">
        <v>88</v>
      </c>
      <c r="AK6" s="2" t="s">
        <v>85</v>
      </c>
      <c r="AL6" s="5" t="s">
        <v>135</v>
      </c>
      <c r="AM6" s="5" t="s">
        <v>136</v>
      </c>
      <c r="AN6" s="5" t="s">
        <v>137</v>
      </c>
      <c r="AO6" s="2" t="s">
        <v>55</v>
      </c>
      <c r="AP6" s="2" t="s">
        <v>83</v>
      </c>
    </row>
    <row r="7">
      <c r="A7" s="2" t="s">
        <v>138</v>
      </c>
      <c r="B7" s="2" t="s">
        <v>139</v>
      </c>
      <c r="C7" s="7" t="s">
        <v>140</v>
      </c>
      <c r="D7" s="2" t="s">
        <v>58</v>
      </c>
      <c r="E7" s="5">
        <f>100-37</f>
        <v>63</v>
      </c>
      <c r="F7" s="5">
        <f>100-38</f>
        <v>62</v>
      </c>
      <c r="G7" s="2" t="s">
        <v>141</v>
      </c>
      <c r="H7" s="2" t="s">
        <v>142</v>
      </c>
      <c r="I7" s="5">
        <f>100-47</f>
        <v>53</v>
      </c>
      <c r="J7" s="2" t="s">
        <v>143</v>
      </c>
      <c r="K7" s="2" t="s">
        <v>144</v>
      </c>
      <c r="L7" s="5">
        <f>100-30</f>
        <v>70</v>
      </c>
      <c r="M7" s="2" t="s">
        <v>145</v>
      </c>
      <c r="N7" s="5">
        <f>100-11</f>
        <v>89</v>
      </c>
      <c r="O7" s="2" t="s">
        <v>146</v>
      </c>
      <c r="P7" s="5">
        <f>100-26</f>
        <v>74</v>
      </c>
      <c r="Q7" s="5">
        <f>100-16</f>
        <v>84</v>
      </c>
      <c r="R7" s="2" t="s">
        <v>62</v>
      </c>
      <c r="S7" s="2" t="s">
        <v>119</v>
      </c>
      <c r="T7" s="5">
        <f>100-52</f>
        <v>48</v>
      </c>
      <c r="U7" s="2" t="s">
        <v>66</v>
      </c>
      <c r="V7" s="2" t="s">
        <v>55</v>
      </c>
      <c r="W7" s="2" t="s">
        <v>49</v>
      </c>
      <c r="X7" s="2" t="s">
        <v>147</v>
      </c>
      <c r="Y7" s="5">
        <f>100-37</f>
        <v>63</v>
      </c>
      <c r="Z7" s="5">
        <f>100-29</f>
        <v>71</v>
      </c>
      <c r="AA7" s="2" t="s">
        <v>95</v>
      </c>
      <c r="AB7" s="2" t="s">
        <v>148</v>
      </c>
      <c r="AC7" s="2">
        <f>100-29</f>
        <v>71</v>
      </c>
      <c r="AD7" s="2" t="s">
        <v>149</v>
      </c>
      <c r="AE7" s="2">
        <f>100-24</f>
        <v>76</v>
      </c>
      <c r="AF7" s="2" t="s">
        <v>150</v>
      </c>
      <c r="AG7" s="2">
        <f>100-27</f>
        <v>73</v>
      </c>
      <c r="AH7" s="2" t="s">
        <v>151</v>
      </c>
      <c r="AI7" s="2" t="s">
        <v>103</v>
      </c>
      <c r="AJ7" s="2">
        <f>100-32</f>
        <v>68</v>
      </c>
      <c r="AK7" s="2" t="s">
        <v>68</v>
      </c>
      <c r="AL7" s="5" t="s">
        <v>152</v>
      </c>
      <c r="AM7" s="5" t="s">
        <v>153</v>
      </c>
      <c r="AN7" s="5" t="s">
        <v>147</v>
      </c>
      <c r="AO7" s="5">
        <f>100-39</f>
        <v>61</v>
      </c>
      <c r="AP7" s="5">
        <f>100-27</f>
        <v>73</v>
      </c>
    </row>
    <row r="8">
      <c r="A8" s="2" t="s">
        <v>154</v>
      </c>
      <c r="B8" s="2" t="s">
        <v>155</v>
      </c>
      <c r="C8" s="4" t="s">
        <v>156</v>
      </c>
      <c r="D8" s="2" t="s">
        <v>157</v>
      </c>
      <c r="E8" s="2" t="s">
        <v>158</v>
      </c>
      <c r="F8" s="5">
        <f>100-53</f>
        <v>47</v>
      </c>
      <c r="G8" s="2" t="s">
        <v>159</v>
      </c>
      <c r="H8" s="2" t="s">
        <v>160</v>
      </c>
      <c r="I8" s="5">
        <f>100-62</f>
        <v>38</v>
      </c>
      <c r="J8" s="2" t="s">
        <v>161</v>
      </c>
      <c r="K8" s="2" t="s">
        <v>162</v>
      </c>
      <c r="L8" s="5">
        <f>100-44</f>
        <v>56</v>
      </c>
      <c r="M8" s="2" t="s">
        <v>61</v>
      </c>
      <c r="N8" s="2" t="s">
        <v>83</v>
      </c>
      <c r="O8" s="2" t="s">
        <v>163</v>
      </c>
      <c r="P8" s="5">
        <f>100-49</f>
        <v>51</v>
      </c>
      <c r="Q8" s="2" t="s">
        <v>55</v>
      </c>
      <c r="R8" s="2" t="s">
        <v>99</v>
      </c>
      <c r="S8" s="2" t="s">
        <v>51</v>
      </c>
      <c r="T8" s="5">
        <f>100-67</f>
        <v>33</v>
      </c>
      <c r="U8" s="2" t="s">
        <v>62</v>
      </c>
      <c r="V8" s="2" t="s">
        <v>164</v>
      </c>
      <c r="W8" s="2" t="s">
        <v>165</v>
      </c>
      <c r="X8" s="2" t="s">
        <v>166</v>
      </c>
      <c r="Y8" s="5">
        <f>100-39</f>
        <v>61</v>
      </c>
      <c r="Z8" s="2" t="s">
        <v>167</v>
      </c>
      <c r="AA8" s="2" t="s">
        <v>164</v>
      </c>
      <c r="AB8" s="2" t="s">
        <v>167</v>
      </c>
      <c r="AC8" s="2" t="s">
        <v>91</v>
      </c>
      <c r="AD8" s="2" t="s">
        <v>168</v>
      </c>
      <c r="AE8" s="2">
        <f>100-17</f>
        <v>83</v>
      </c>
      <c r="AF8" s="2" t="s">
        <v>103</v>
      </c>
      <c r="AG8" s="2">
        <f>100-34</f>
        <v>66</v>
      </c>
      <c r="AH8" s="2" t="s">
        <v>169</v>
      </c>
      <c r="AI8" s="2" t="s">
        <v>75</v>
      </c>
      <c r="AJ8" s="2" t="s">
        <v>170</v>
      </c>
      <c r="AK8" s="2" t="s">
        <v>169</v>
      </c>
      <c r="AL8" s="5" t="s">
        <v>171</v>
      </c>
      <c r="AM8" s="5" t="s">
        <v>172</v>
      </c>
      <c r="AN8" s="5" t="s">
        <v>173</v>
      </c>
      <c r="AO8" s="5">
        <f>100-36</f>
        <v>64</v>
      </c>
      <c r="AP8" s="2" t="s">
        <v>174</v>
      </c>
    </row>
    <row r="9">
      <c r="A9" s="2" t="s">
        <v>175</v>
      </c>
      <c r="B9" s="3" t="s">
        <v>176</v>
      </c>
      <c r="C9" s="4" t="s">
        <v>177</v>
      </c>
      <c r="D9" s="2" t="s">
        <v>61</v>
      </c>
      <c r="E9" s="2" t="s">
        <v>67</v>
      </c>
      <c r="F9" s="2" t="s">
        <v>103</v>
      </c>
      <c r="G9" s="2" t="s">
        <v>178</v>
      </c>
      <c r="H9" s="2" t="s">
        <v>179</v>
      </c>
      <c r="I9" s="5">
        <f>100-43</f>
        <v>57</v>
      </c>
      <c r="J9" s="2" t="s">
        <v>180</v>
      </c>
      <c r="K9" s="2" t="s">
        <v>165</v>
      </c>
      <c r="L9" s="5">
        <f>100-15</f>
        <v>85</v>
      </c>
      <c r="M9" s="2" t="s">
        <v>158</v>
      </c>
      <c r="N9" s="5">
        <f>100-4</f>
        <v>96</v>
      </c>
      <c r="O9" s="2" t="s">
        <v>181</v>
      </c>
      <c r="P9" s="5">
        <f>100-17</f>
        <v>83</v>
      </c>
      <c r="Q9" s="2" t="s">
        <v>87</v>
      </c>
      <c r="R9" s="2" t="s">
        <v>59</v>
      </c>
      <c r="S9" s="2" t="s">
        <v>66</v>
      </c>
      <c r="T9" s="2" t="s">
        <v>75</v>
      </c>
      <c r="U9" s="2" t="s">
        <v>53</v>
      </c>
      <c r="V9" s="2" t="s">
        <v>86</v>
      </c>
      <c r="W9" s="2" t="s">
        <v>150</v>
      </c>
      <c r="X9" s="2" t="s">
        <v>88</v>
      </c>
      <c r="Y9" s="2" t="s">
        <v>62</v>
      </c>
      <c r="Z9" s="2" t="s">
        <v>83</v>
      </c>
      <c r="AA9" s="2" t="s">
        <v>65</v>
      </c>
      <c r="AB9" s="2" t="s">
        <v>63</v>
      </c>
      <c r="AC9" s="2" t="s">
        <v>65</v>
      </c>
      <c r="AD9" s="2" t="s">
        <v>64</v>
      </c>
      <c r="AE9" s="2" t="s">
        <v>59</v>
      </c>
      <c r="AF9" s="2" t="s">
        <v>56</v>
      </c>
      <c r="AG9" s="2" t="s">
        <v>56</v>
      </c>
      <c r="AH9" s="2" t="s">
        <v>106</v>
      </c>
      <c r="AI9" s="2" t="s">
        <v>83</v>
      </c>
      <c r="AJ9" s="2" t="s">
        <v>62</v>
      </c>
      <c r="AK9" s="2" t="s">
        <v>69</v>
      </c>
      <c r="AL9" s="5" t="s">
        <v>182</v>
      </c>
      <c r="AM9" s="5" t="s">
        <v>183</v>
      </c>
      <c r="AN9" s="5" t="s">
        <v>184</v>
      </c>
      <c r="AO9" s="2" t="s">
        <v>56</v>
      </c>
      <c r="AP9" s="2" t="s">
        <v>86</v>
      </c>
    </row>
    <row r="10">
      <c r="A10" s="2" t="s">
        <v>185</v>
      </c>
      <c r="B10" s="2" t="s">
        <v>186</v>
      </c>
      <c r="C10" s="4" t="s">
        <v>187</v>
      </c>
      <c r="D10" s="2" t="s">
        <v>188</v>
      </c>
      <c r="E10" s="2" t="s">
        <v>57</v>
      </c>
      <c r="F10" s="5">
        <f>100-33</f>
        <v>67</v>
      </c>
      <c r="G10" s="2" t="s">
        <v>189</v>
      </c>
      <c r="H10" s="2" t="s">
        <v>190</v>
      </c>
      <c r="I10" s="2" t="s">
        <v>61</v>
      </c>
      <c r="J10" s="2" t="s">
        <v>191</v>
      </c>
      <c r="K10" s="2" t="s">
        <v>147</v>
      </c>
      <c r="L10" s="5">
        <f>100-22</f>
        <v>78</v>
      </c>
      <c r="M10" s="2" t="s">
        <v>91</v>
      </c>
      <c r="N10" s="5">
        <f>100-11</f>
        <v>89</v>
      </c>
      <c r="O10" s="2" t="s">
        <v>192</v>
      </c>
      <c r="P10" s="5">
        <f t="shared" ref="P10:Q10" si="2">100-23</f>
        <v>77</v>
      </c>
      <c r="Q10" s="5">
        <f t="shared" si="2"/>
        <v>77</v>
      </c>
      <c r="R10" s="5">
        <f>100-13</f>
        <v>87</v>
      </c>
      <c r="S10" s="5">
        <f>100-24</f>
        <v>76</v>
      </c>
      <c r="T10" s="2" t="s">
        <v>61</v>
      </c>
      <c r="U10" s="2" t="s">
        <v>57</v>
      </c>
      <c r="V10" s="2" t="s">
        <v>174</v>
      </c>
      <c r="W10" s="2" t="s">
        <v>103</v>
      </c>
      <c r="X10" s="2" t="s">
        <v>119</v>
      </c>
      <c r="Y10" s="2" t="s">
        <v>84</v>
      </c>
      <c r="Z10" s="2" t="s">
        <v>66</v>
      </c>
      <c r="AA10" s="2" t="s">
        <v>84</v>
      </c>
      <c r="AB10" s="2" t="s">
        <v>193</v>
      </c>
      <c r="AC10" s="2" t="s">
        <v>55</v>
      </c>
      <c r="AD10" s="2" t="s">
        <v>134</v>
      </c>
      <c r="AE10" s="2">
        <f>100-21</f>
        <v>79</v>
      </c>
      <c r="AF10" s="2">
        <f>100-17</f>
        <v>83</v>
      </c>
      <c r="AG10" s="2" t="s">
        <v>66</v>
      </c>
      <c r="AH10" s="2" t="s">
        <v>68</v>
      </c>
      <c r="AI10" s="2" t="s">
        <v>99</v>
      </c>
      <c r="AJ10" s="2">
        <f>100-29</f>
        <v>71</v>
      </c>
      <c r="AK10" s="2" t="s">
        <v>106</v>
      </c>
      <c r="AL10" s="5" t="s">
        <v>194</v>
      </c>
      <c r="AM10" s="5" t="s">
        <v>195</v>
      </c>
      <c r="AN10" s="5" t="s">
        <v>184</v>
      </c>
      <c r="AO10" s="2" t="s">
        <v>45</v>
      </c>
      <c r="AP10" s="2" t="s">
        <v>164</v>
      </c>
    </row>
    <row r="11">
      <c r="A11" s="2" t="s">
        <v>196</v>
      </c>
      <c r="B11" s="8" t="s">
        <v>197</v>
      </c>
      <c r="C11" s="4" t="s">
        <v>198</v>
      </c>
      <c r="D11" s="2" t="s">
        <v>199</v>
      </c>
      <c r="E11" s="2" t="s">
        <v>119</v>
      </c>
      <c r="F11" s="5">
        <f>100-32</f>
        <v>68</v>
      </c>
      <c r="G11" s="2" t="s">
        <v>200</v>
      </c>
      <c r="H11" s="2" t="s">
        <v>201</v>
      </c>
      <c r="I11" s="5">
        <f>100-43</f>
        <v>57</v>
      </c>
      <c r="J11" s="2" t="s">
        <v>202</v>
      </c>
      <c r="K11" s="2" t="s">
        <v>203</v>
      </c>
      <c r="L11" s="2" t="s">
        <v>51</v>
      </c>
      <c r="M11" s="2" t="s">
        <v>204</v>
      </c>
      <c r="N11" s="5">
        <f>100-8</f>
        <v>92</v>
      </c>
      <c r="O11" s="2" t="s">
        <v>205</v>
      </c>
      <c r="P11" s="5">
        <f>100-21</f>
        <v>79</v>
      </c>
      <c r="Q11" s="5">
        <f>100-12</f>
        <v>88</v>
      </c>
      <c r="R11" s="2" t="s">
        <v>99</v>
      </c>
      <c r="S11" s="2" t="s">
        <v>88</v>
      </c>
      <c r="T11" s="2" t="s">
        <v>58</v>
      </c>
      <c r="U11" s="2" t="s">
        <v>56</v>
      </c>
      <c r="V11" s="2" t="s">
        <v>164</v>
      </c>
      <c r="W11" s="2" t="s">
        <v>120</v>
      </c>
      <c r="X11" s="2" t="s">
        <v>88</v>
      </c>
      <c r="Y11" s="2" t="s">
        <v>51</v>
      </c>
      <c r="Z11" s="2" t="s">
        <v>67</v>
      </c>
      <c r="AA11" s="2" t="s">
        <v>66</v>
      </c>
      <c r="AB11" s="2" t="s">
        <v>158</v>
      </c>
      <c r="AC11" s="2" t="s">
        <v>62</v>
      </c>
      <c r="AD11" s="2" t="s">
        <v>122</v>
      </c>
      <c r="AE11" s="2" t="s">
        <v>56</v>
      </c>
      <c r="AF11" s="2" t="s">
        <v>84</v>
      </c>
      <c r="AG11" s="2" t="s">
        <v>95</v>
      </c>
      <c r="AH11" s="2" t="s">
        <v>68</v>
      </c>
      <c r="AI11" s="2" t="s">
        <v>67</v>
      </c>
      <c r="AJ11" s="2" t="s">
        <v>95</v>
      </c>
      <c r="AK11" s="2" t="s">
        <v>68</v>
      </c>
      <c r="AL11" s="5" t="s">
        <v>206</v>
      </c>
      <c r="AM11" s="5" t="s">
        <v>207</v>
      </c>
      <c r="AN11" s="5" t="s">
        <v>208</v>
      </c>
      <c r="AO11" s="2" t="s">
        <v>119</v>
      </c>
      <c r="AP11" s="2" t="s">
        <v>66</v>
      </c>
    </row>
    <row r="12">
      <c r="A12" s="2" t="s">
        <v>209</v>
      </c>
      <c r="B12" s="3" t="s">
        <v>210</v>
      </c>
      <c r="C12" s="4" t="s">
        <v>211</v>
      </c>
      <c r="D12" s="2" t="s">
        <v>212</v>
      </c>
      <c r="E12" s="5">
        <f>100-10</f>
        <v>90</v>
      </c>
      <c r="F12" s="2" t="s">
        <v>46</v>
      </c>
      <c r="G12" s="2" t="s">
        <v>213</v>
      </c>
      <c r="H12" s="2" t="s">
        <v>214</v>
      </c>
      <c r="I12" s="2" t="s">
        <v>120</v>
      </c>
      <c r="J12" s="2" t="s">
        <v>215</v>
      </c>
      <c r="K12" s="2" t="s">
        <v>216</v>
      </c>
      <c r="L12" s="2" t="s">
        <v>164</v>
      </c>
      <c r="M12" s="2" t="s">
        <v>217</v>
      </c>
      <c r="N12" s="5">
        <f>100-7</f>
        <v>93</v>
      </c>
      <c r="O12" s="2" t="s">
        <v>218</v>
      </c>
      <c r="P12" s="5">
        <f>100-16</f>
        <v>84</v>
      </c>
      <c r="Q12" s="2" t="s">
        <v>51</v>
      </c>
      <c r="R12" s="2" t="s">
        <v>86</v>
      </c>
      <c r="S12" s="5">
        <f t="shared" ref="S12:S13" si="3">100-22</f>
        <v>78</v>
      </c>
      <c r="T12" s="2" t="s">
        <v>174</v>
      </c>
      <c r="U12" s="2" t="s">
        <v>56</v>
      </c>
      <c r="V12" s="2" t="s">
        <v>57</v>
      </c>
      <c r="W12" s="2" t="s">
        <v>147</v>
      </c>
      <c r="X12" s="2" t="s">
        <v>67</v>
      </c>
      <c r="Y12" s="2" t="s">
        <v>99</v>
      </c>
      <c r="Z12" s="2" t="s">
        <v>55</v>
      </c>
      <c r="AA12" s="2" t="s">
        <v>65</v>
      </c>
      <c r="AB12" s="2" t="s">
        <v>104</v>
      </c>
      <c r="AC12" s="2" t="s">
        <v>84</v>
      </c>
      <c r="AD12" s="2" t="s">
        <v>85</v>
      </c>
      <c r="AE12" s="2" t="s">
        <v>65</v>
      </c>
      <c r="AF12" s="2" t="s">
        <v>62</v>
      </c>
      <c r="AG12" s="2" t="s">
        <v>56</v>
      </c>
      <c r="AH12" s="2" t="s">
        <v>151</v>
      </c>
      <c r="AI12" s="2" t="s">
        <v>65</v>
      </c>
      <c r="AJ12" s="2" t="s">
        <v>51</v>
      </c>
      <c r="AK12" s="2" t="s">
        <v>68</v>
      </c>
      <c r="AL12" s="5" t="s">
        <v>188</v>
      </c>
      <c r="AM12" s="5" t="s">
        <v>219</v>
      </c>
      <c r="AN12" s="5" t="s">
        <v>85</v>
      </c>
      <c r="AO12" s="2" t="s">
        <v>150</v>
      </c>
      <c r="AP12" s="2" t="s">
        <v>84</v>
      </c>
    </row>
    <row r="13">
      <c r="A13" s="2" t="s">
        <v>220</v>
      </c>
      <c r="B13" s="3" t="s">
        <v>221</v>
      </c>
      <c r="C13" s="4" t="s">
        <v>222</v>
      </c>
      <c r="D13" s="2" t="s">
        <v>103</v>
      </c>
      <c r="E13" s="2" t="s">
        <v>119</v>
      </c>
      <c r="F13" s="5">
        <f t="shared" ref="F13:F14" si="4">100-35</f>
        <v>65</v>
      </c>
      <c r="G13" s="2" t="s">
        <v>223</v>
      </c>
      <c r="H13" s="2" t="s">
        <v>224</v>
      </c>
      <c r="I13" s="5">
        <f>100-37</f>
        <v>63</v>
      </c>
      <c r="J13" s="2" t="s">
        <v>225</v>
      </c>
      <c r="K13" s="2" t="s">
        <v>226</v>
      </c>
      <c r="L13" s="5">
        <f>100-17</f>
        <v>83</v>
      </c>
      <c r="M13" s="2" t="s">
        <v>57</v>
      </c>
      <c r="N13" s="2" t="s">
        <v>86</v>
      </c>
      <c r="O13" s="2" t="s">
        <v>227</v>
      </c>
      <c r="P13" s="2" t="s">
        <v>57</v>
      </c>
      <c r="Q13" s="5">
        <f>100-17</f>
        <v>83</v>
      </c>
      <c r="R13" s="2" t="s">
        <v>99</v>
      </c>
      <c r="S13" s="5">
        <f t="shared" si="3"/>
        <v>78</v>
      </c>
      <c r="T13" s="5">
        <f>100-41</f>
        <v>59</v>
      </c>
      <c r="U13" s="2" t="s">
        <v>99</v>
      </c>
      <c r="V13" s="2" t="s">
        <v>67</v>
      </c>
      <c r="W13" s="2" t="s">
        <v>228</v>
      </c>
      <c r="X13" s="2" t="s">
        <v>46</v>
      </c>
      <c r="Y13" s="2" t="s">
        <v>51</v>
      </c>
      <c r="Z13" s="2" t="s">
        <v>67</v>
      </c>
      <c r="AA13" s="2" t="s">
        <v>84</v>
      </c>
      <c r="AB13" s="2" t="s">
        <v>49</v>
      </c>
      <c r="AC13" s="2" t="s">
        <v>84</v>
      </c>
      <c r="AD13" s="2" t="s">
        <v>229</v>
      </c>
      <c r="AE13" s="2" t="s">
        <v>83</v>
      </c>
      <c r="AF13" s="2" t="s">
        <v>66</v>
      </c>
      <c r="AG13" s="2" t="s">
        <v>55</v>
      </c>
      <c r="AH13" s="2" t="s">
        <v>106</v>
      </c>
      <c r="AI13" s="2" t="s">
        <v>67</v>
      </c>
      <c r="AJ13" s="2" t="s">
        <v>57</v>
      </c>
      <c r="AK13" s="2" t="s">
        <v>85</v>
      </c>
      <c r="AL13" s="5" t="s">
        <v>230</v>
      </c>
      <c r="AM13" s="5" t="s">
        <v>231</v>
      </c>
      <c r="AN13" s="5" t="s">
        <v>232</v>
      </c>
      <c r="AO13" s="2" t="s">
        <v>51</v>
      </c>
      <c r="AP13" s="2" t="s">
        <v>99</v>
      </c>
    </row>
    <row r="14">
      <c r="A14" s="2" t="s">
        <v>233</v>
      </c>
      <c r="B14" s="3" t="s">
        <v>234</v>
      </c>
      <c r="C14" s="7" t="s">
        <v>235</v>
      </c>
      <c r="D14" s="2" t="s">
        <v>120</v>
      </c>
      <c r="E14" s="5">
        <f>100-20</f>
        <v>80</v>
      </c>
      <c r="F14" s="5">
        <f t="shared" si="4"/>
        <v>65</v>
      </c>
      <c r="G14" s="2" t="s">
        <v>236</v>
      </c>
      <c r="H14" s="2" t="s">
        <v>237</v>
      </c>
      <c r="I14" s="5">
        <f>100-48</f>
        <v>52</v>
      </c>
      <c r="J14" s="2" t="s">
        <v>238</v>
      </c>
      <c r="K14" s="2" t="s">
        <v>239</v>
      </c>
      <c r="L14" s="2" t="s">
        <v>84</v>
      </c>
      <c r="M14" s="2" t="s">
        <v>240</v>
      </c>
      <c r="N14" s="2" t="s">
        <v>241</v>
      </c>
      <c r="O14" s="2" t="s">
        <v>242</v>
      </c>
      <c r="P14" s="5">
        <f>100-8</f>
        <v>92</v>
      </c>
      <c r="Q14" s="2" t="s">
        <v>65</v>
      </c>
      <c r="R14" s="2" t="s">
        <v>53</v>
      </c>
      <c r="S14" s="2" t="s">
        <v>67</v>
      </c>
      <c r="T14" s="2" t="s">
        <v>75</v>
      </c>
      <c r="U14" s="2" t="s">
        <v>87</v>
      </c>
      <c r="V14" s="2" t="s">
        <v>83</v>
      </c>
      <c r="W14" s="2" t="s">
        <v>55</v>
      </c>
      <c r="X14" s="5">
        <f>100-33</f>
        <v>67</v>
      </c>
      <c r="Y14" s="2" t="s">
        <v>65</v>
      </c>
      <c r="Z14" s="2" t="s">
        <v>81</v>
      </c>
      <c r="AA14" s="2" t="s">
        <v>81</v>
      </c>
      <c r="AB14" s="2" t="s">
        <v>105</v>
      </c>
      <c r="AC14" s="2" t="s">
        <v>100</v>
      </c>
      <c r="AD14" s="2" t="s">
        <v>243</v>
      </c>
      <c r="AE14" s="2" t="s">
        <v>241</v>
      </c>
      <c r="AF14" s="2" t="s">
        <v>56</v>
      </c>
      <c r="AG14" s="2" t="s">
        <v>53</v>
      </c>
      <c r="AH14" s="2" t="s">
        <v>68</v>
      </c>
      <c r="AI14" s="2" t="s">
        <v>100</v>
      </c>
      <c r="AJ14" s="2" t="s">
        <v>87</v>
      </c>
      <c r="AK14" s="2" t="s">
        <v>85</v>
      </c>
      <c r="AL14" s="5" t="s">
        <v>226</v>
      </c>
      <c r="AM14" s="5" t="s">
        <v>244</v>
      </c>
      <c r="AN14" s="5" t="s">
        <v>184</v>
      </c>
      <c r="AO14" s="2" t="s">
        <v>102</v>
      </c>
      <c r="AP14" s="2" t="s">
        <v>81</v>
      </c>
    </row>
    <row r="15">
      <c r="A15" s="2" t="s">
        <v>245</v>
      </c>
      <c r="B15" s="2" t="s">
        <v>246</v>
      </c>
      <c r="C15" s="4" t="s">
        <v>247</v>
      </c>
      <c r="D15" s="2" t="s">
        <v>103</v>
      </c>
      <c r="E15" s="5">
        <f>100-24</f>
        <v>76</v>
      </c>
      <c r="F15" s="5">
        <f>100-30</f>
        <v>70</v>
      </c>
      <c r="G15" s="2" t="s">
        <v>248</v>
      </c>
      <c r="H15" s="2" t="s">
        <v>249</v>
      </c>
      <c r="I15" s="5">
        <f>100-34</f>
        <v>66</v>
      </c>
      <c r="J15" s="2" t="s">
        <v>191</v>
      </c>
      <c r="K15" s="2" t="s">
        <v>250</v>
      </c>
      <c r="L15" s="2" t="s">
        <v>51</v>
      </c>
      <c r="M15" s="2" t="s">
        <v>157</v>
      </c>
      <c r="N15" s="5">
        <f>100-8</f>
        <v>92</v>
      </c>
      <c r="O15" s="2" t="s">
        <v>251</v>
      </c>
      <c r="P15" s="5">
        <f>100-20</f>
        <v>80</v>
      </c>
      <c r="Q15" s="2" t="s">
        <v>84</v>
      </c>
      <c r="R15" s="5">
        <f>100-14</f>
        <v>86</v>
      </c>
      <c r="S15" s="2" t="s">
        <v>67</v>
      </c>
      <c r="T15" s="2" t="s">
        <v>58</v>
      </c>
      <c r="U15" s="2" t="s">
        <v>59</v>
      </c>
      <c r="V15" s="2" t="s">
        <v>66</v>
      </c>
      <c r="W15" s="5">
        <f>100-18</f>
        <v>82</v>
      </c>
      <c r="X15" s="2" t="s">
        <v>51</v>
      </c>
      <c r="Y15" s="2" t="s">
        <v>65</v>
      </c>
      <c r="Z15" s="2" t="s">
        <v>102</v>
      </c>
      <c r="AA15" s="2" t="s">
        <v>53</v>
      </c>
      <c r="AB15" s="2" t="s">
        <v>121</v>
      </c>
      <c r="AC15" s="2" t="s">
        <v>87</v>
      </c>
      <c r="AD15" s="2" t="s">
        <v>232</v>
      </c>
      <c r="AE15" s="2" t="s">
        <v>87</v>
      </c>
      <c r="AF15" s="2" t="s">
        <v>86</v>
      </c>
      <c r="AG15" s="2" t="s">
        <v>87</v>
      </c>
      <c r="AH15" s="2" t="s">
        <v>68</v>
      </c>
      <c r="AI15" s="2" t="s">
        <v>59</v>
      </c>
      <c r="AJ15" s="2" t="s">
        <v>83</v>
      </c>
      <c r="AK15" s="2" t="s">
        <v>85</v>
      </c>
      <c r="AL15" s="5" t="s">
        <v>252</v>
      </c>
      <c r="AM15" s="5" t="s">
        <v>253</v>
      </c>
      <c r="AN15" s="5" t="s">
        <v>254</v>
      </c>
      <c r="AO15" s="2" t="s">
        <v>87</v>
      </c>
      <c r="AP15" s="2" t="s">
        <v>65</v>
      </c>
    </row>
    <row r="16">
      <c r="A16" s="2" t="s">
        <v>255</v>
      </c>
      <c r="B16" s="2" t="s">
        <v>256</v>
      </c>
      <c r="C16" s="4" t="s">
        <v>257</v>
      </c>
      <c r="D16" s="2" t="s">
        <v>212</v>
      </c>
      <c r="E16" s="2" t="s">
        <v>57</v>
      </c>
      <c r="F16" s="2" t="s">
        <v>212</v>
      </c>
      <c r="G16" s="2" t="s">
        <v>258</v>
      </c>
      <c r="H16" s="2" t="s">
        <v>259</v>
      </c>
      <c r="I16" s="5">
        <f>100-31</f>
        <v>69</v>
      </c>
      <c r="J16" s="2" t="s">
        <v>260</v>
      </c>
      <c r="K16" s="2" t="s">
        <v>261</v>
      </c>
      <c r="L16" s="2" t="s">
        <v>61</v>
      </c>
      <c r="M16" s="2" t="s">
        <v>104</v>
      </c>
      <c r="N16" s="5">
        <f>100-15</f>
        <v>85</v>
      </c>
      <c r="O16" s="2" t="s">
        <v>262</v>
      </c>
      <c r="P16" s="5">
        <f>100-29</f>
        <v>71</v>
      </c>
      <c r="Q16" s="5">
        <f>100-28</f>
        <v>72</v>
      </c>
      <c r="R16" s="2" t="s">
        <v>150</v>
      </c>
      <c r="S16" s="5">
        <f>100-28</f>
        <v>72</v>
      </c>
      <c r="T16" s="2" t="s">
        <v>103</v>
      </c>
      <c r="U16" s="2" t="s">
        <v>88</v>
      </c>
      <c r="V16" s="2" t="s">
        <v>150</v>
      </c>
      <c r="W16" s="2" t="s">
        <v>61</v>
      </c>
      <c r="X16" s="2" t="s">
        <v>88</v>
      </c>
      <c r="Y16" s="2" t="s">
        <v>66</v>
      </c>
      <c r="Z16" s="2" t="s">
        <v>66</v>
      </c>
      <c r="AA16" s="2" t="s">
        <v>83</v>
      </c>
      <c r="AB16" s="2" t="s">
        <v>104</v>
      </c>
      <c r="AC16" s="2" t="s">
        <v>55</v>
      </c>
      <c r="AD16" s="2" t="s">
        <v>263</v>
      </c>
      <c r="AE16" s="2" t="s">
        <v>67</v>
      </c>
      <c r="AF16" s="2" t="s">
        <v>66</v>
      </c>
      <c r="AG16" s="2" t="s">
        <v>84</v>
      </c>
      <c r="AH16" s="2" t="s">
        <v>68</v>
      </c>
      <c r="AI16" s="2" t="s">
        <v>99</v>
      </c>
      <c r="AJ16" s="2" t="s">
        <v>164</v>
      </c>
      <c r="AK16" s="2" t="s">
        <v>106</v>
      </c>
      <c r="AL16" s="5" t="s">
        <v>264</v>
      </c>
      <c r="AM16" s="5" t="s">
        <v>265</v>
      </c>
      <c r="AN16" s="5" t="s">
        <v>266</v>
      </c>
      <c r="AO16" s="2" t="s">
        <v>46</v>
      </c>
      <c r="AP16" s="2" t="s">
        <v>95</v>
      </c>
    </row>
    <row r="17">
      <c r="A17" s="2" t="s">
        <v>267</v>
      </c>
      <c r="B17" s="2" t="s">
        <v>268</v>
      </c>
      <c r="C17" s="4" t="s">
        <v>269</v>
      </c>
      <c r="D17" s="2" t="s">
        <v>212</v>
      </c>
      <c r="E17" s="5">
        <f>100-14</f>
        <v>86</v>
      </c>
      <c r="F17" s="2" t="s">
        <v>95</v>
      </c>
      <c r="G17" s="2" t="s">
        <v>270</v>
      </c>
      <c r="H17" s="2" t="s">
        <v>76</v>
      </c>
      <c r="I17" s="2" t="s">
        <v>46</v>
      </c>
      <c r="J17" s="2" t="s">
        <v>202</v>
      </c>
      <c r="K17" s="2" t="s">
        <v>271</v>
      </c>
      <c r="L17" s="2" t="s">
        <v>88</v>
      </c>
      <c r="M17" s="2" t="s">
        <v>149</v>
      </c>
      <c r="N17" s="5">
        <f>100-8</f>
        <v>92</v>
      </c>
      <c r="O17" s="2" t="s">
        <v>272</v>
      </c>
      <c r="P17" s="2" t="s">
        <v>51</v>
      </c>
      <c r="Q17" s="2" t="s">
        <v>84</v>
      </c>
      <c r="R17" s="5">
        <f>100-16</f>
        <v>84</v>
      </c>
      <c r="S17" s="2" t="s">
        <v>88</v>
      </c>
      <c r="T17" s="2" t="s">
        <v>46</v>
      </c>
      <c r="U17" s="2" t="s">
        <v>66</v>
      </c>
      <c r="V17" s="2" t="s">
        <v>67</v>
      </c>
      <c r="W17" s="2" t="s">
        <v>212</v>
      </c>
      <c r="X17" s="2" t="s">
        <v>62</v>
      </c>
      <c r="Y17" s="2" t="s">
        <v>65</v>
      </c>
      <c r="Z17" s="2" t="s">
        <v>102</v>
      </c>
      <c r="AA17" s="2" t="s">
        <v>102</v>
      </c>
      <c r="AB17" s="2" t="s">
        <v>188</v>
      </c>
      <c r="AC17" s="2" t="s">
        <v>102</v>
      </c>
      <c r="AD17" s="2" t="s">
        <v>263</v>
      </c>
      <c r="AE17" s="2" t="s">
        <v>65</v>
      </c>
      <c r="AF17" s="2" t="s">
        <v>59</v>
      </c>
      <c r="AG17" s="2" t="s">
        <v>87</v>
      </c>
      <c r="AH17" s="2" t="s">
        <v>68</v>
      </c>
      <c r="AI17" s="2" t="s">
        <v>62</v>
      </c>
      <c r="AJ17" s="2" t="s">
        <v>66</v>
      </c>
      <c r="AK17" s="2" t="s">
        <v>68</v>
      </c>
      <c r="AL17" s="5" t="s">
        <v>120</v>
      </c>
      <c r="AM17" s="5" t="s">
        <v>273</v>
      </c>
      <c r="AN17" s="5" t="s">
        <v>184</v>
      </c>
      <c r="AO17" s="2" t="s">
        <v>164</v>
      </c>
      <c r="AP17" s="2" t="s">
        <v>84</v>
      </c>
    </row>
    <row r="18">
      <c r="A18" s="2" t="s">
        <v>274</v>
      </c>
      <c r="B18" s="2" t="s">
        <v>275</v>
      </c>
      <c r="C18" s="4" t="s">
        <v>276</v>
      </c>
      <c r="D18" s="2" t="s">
        <v>46</v>
      </c>
      <c r="E18" s="5">
        <f>100-23</f>
        <v>77</v>
      </c>
      <c r="F18" s="5">
        <f>100-34</f>
        <v>66</v>
      </c>
      <c r="G18" s="2" t="s">
        <v>277</v>
      </c>
      <c r="H18" s="2" t="s">
        <v>278</v>
      </c>
      <c r="I18" s="5">
        <f>100-39</f>
        <v>61</v>
      </c>
      <c r="J18" s="2" t="s">
        <v>279</v>
      </c>
      <c r="K18" s="2" t="s">
        <v>266</v>
      </c>
      <c r="L18" s="2" t="s">
        <v>45</v>
      </c>
      <c r="M18" s="2" t="s">
        <v>137</v>
      </c>
      <c r="N18" s="5">
        <f>100-16</f>
        <v>84</v>
      </c>
      <c r="O18" s="2" t="s">
        <v>280</v>
      </c>
      <c r="P18" s="5">
        <f>100-32</f>
        <v>68</v>
      </c>
      <c r="Q18" s="5">
        <f>100-27</f>
        <v>73</v>
      </c>
      <c r="R18" s="2" t="s">
        <v>150</v>
      </c>
      <c r="S18" s="2" t="s">
        <v>199</v>
      </c>
      <c r="T18" s="2" t="s">
        <v>167</v>
      </c>
      <c r="U18" s="2" t="s">
        <v>164</v>
      </c>
      <c r="V18" s="2" t="s">
        <v>174</v>
      </c>
      <c r="W18" s="2" t="s">
        <v>157</v>
      </c>
      <c r="X18" s="2" t="s">
        <v>55</v>
      </c>
      <c r="Y18" s="2" t="s">
        <v>119</v>
      </c>
      <c r="Z18" s="2" t="s">
        <v>86</v>
      </c>
      <c r="AA18" s="2" t="s">
        <v>83</v>
      </c>
      <c r="AB18" s="2" t="s">
        <v>157</v>
      </c>
      <c r="AC18" s="2" t="s">
        <v>99</v>
      </c>
      <c r="AD18" s="2" t="s">
        <v>208</v>
      </c>
      <c r="AE18" s="2">
        <f>100-19</f>
        <v>81</v>
      </c>
      <c r="AF18" s="2" t="s">
        <v>83</v>
      </c>
      <c r="AG18" s="2" t="s">
        <v>99</v>
      </c>
      <c r="AH18" s="2" t="s">
        <v>85</v>
      </c>
      <c r="AI18" s="2" t="s">
        <v>66</v>
      </c>
      <c r="AJ18" s="2" t="s">
        <v>84</v>
      </c>
      <c r="AK18" s="2" t="s">
        <v>69</v>
      </c>
      <c r="AL18" s="5" t="s">
        <v>239</v>
      </c>
      <c r="AM18" s="5" t="s">
        <v>281</v>
      </c>
      <c r="AN18" s="5" t="s">
        <v>184</v>
      </c>
      <c r="AO18" s="2" t="s">
        <v>150</v>
      </c>
      <c r="AP18" s="2">
        <f>100-26</f>
        <v>74</v>
      </c>
    </row>
    <row r="19">
      <c r="A19" s="2" t="s">
        <v>282</v>
      </c>
      <c r="B19" s="2" t="s">
        <v>283</v>
      </c>
      <c r="C19" s="4" t="s">
        <v>284</v>
      </c>
      <c r="D19" s="2" t="s">
        <v>45</v>
      </c>
      <c r="E19" s="5">
        <f>100-12</f>
        <v>88</v>
      </c>
      <c r="F19" s="2" t="s">
        <v>128</v>
      </c>
      <c r="G19" s="2" t="s">
        <v>285</v>
      </c>
      <c r="H19" s="2" t="s">
        <v>286</v>
      </c>
      <c r="I19" s="5">
        <f>100-30</f>
        <v>70</v>
      </c>
      <c r="J19" s="2" t="s">
        <v>287</v>
      </c>
      <c r="K19" s="2" t="s">
        <v>288</v>
      </c>
      <c r="L19" s="2" t="s">
        <v>66</v>
      </c>
      <c r="M19" s="2" t="s">
        <v>289</v>
      </c>
      <c r="N19" s="2" t="s">
        <v>81</v>
      </c>
      <c r="O19" s="2" t="s">
        <v>290</v>
      </c>
      <c r="P19" s="2" t="s">
        <v>65</v>
      </c>
      <c r="Q19" s="2" t="s">
        <v>55</v>
      </c>
      <c r="R19" s="2" t="s">
        <v>86</v>
      </c>
      <c r="S19" s="2" t="s">
        <v>67</v>
      </c>
      <c r="T19" s="5">
        <f>100-17</f>
        <v>83</v>
      </c>
      <c r="U19" s="2" t="s">
        <v>53</v>
      </c>
      <c r="V19" s="2" t="s">
        <v>84</v>
      </c>
      <c r="W19" s="2" t="s">
        <v>119</v>
      </c>
      <c r="X19" s="2" t="s">
        <v>212</v>
      </c>
      <c r="Y19" s="2" t="s">
        <v>65</v>
      </c>
      <c r="Z19" s="2" t="s">
        <v>102</v>
      </c>
      <c r="AA19" s="2" t="s">
        <v>241</v>
      </c>
      <c r="AB19" s="2" t="s">
        <v>105</v>
      </c>
      <c r="AC19" s="2" t="s">
        <v>67</v>
      </c>
      <c r="AD19" s="2" t="s">
        <v>254</v>
      </c>
      <c r="AE19" s="2" t="s">
        <v>241</v>
      </c>
      <c r="AF19" s="2" t="s">
        <v>102</v>
      </c>
      <c r="AG19" s="2" t="s">
        <v>53</v>
      </c>
      <c r="AH19" s="2" t="s">
        <v>68</v>
      </c>
      <c r="AI19" s="2" t="s">
        <v>102</v>
      </c>
      <c r="AJ19" s="2" t="s">
        <v>56</v>
      </c>
      <c r="AK19" s="2" t="s">
        <v>85</v>
      </c>
      <c r="AL19" s="5" t="s">
        <v>204</v>
      </c>
      <c r="AM19" s="5" t="s">
        <v>291</v>
      </c>
      <c r="AN19" s="5" t="s">
        <v>184</v>
      </c>
      <c r="AO19" s="2" t="s">
        <v>62</v>
      </c>
      <c r="AP19" s="2" t="s">
        <v>81</v>
      </c>
    </row>
    <row r="20">
      <c r="C20" s="5"/>
    </row>
    <row r="21">
      <c r="C21" s="5"/>
    </row>
    <row r="22">
      <c r="C22" s="5"/>
    </row>
    <row r="23">
      <c r="C23" s="5"/>
    </row>
    <row r="24">
      <c r="C24" s="5"/>
    </row>
    <row r="25">
      <c r="C25" s="5"/>
    </row>
    <row r="26">
      <c r="C26" s="5"/>
    </row>
    <row r="27">
      <c r="C27" s="5"/>
    </row>
    <row r="28">
      <c r="C28" s="5"/>
    </row>
    <row r="29">
      <c r="C29" s="5"/>
    </row>
    <row r="30">
      <c r="C30" s="5"/>
    </row>
    <row r="31">
      <c r="C31" s="5"/>
    </row>
    <row r="32">
      <c r="C32" s="5"/>
    </row>
    <row r="33">
      <c r="C33" s="5"/>
    </row>
    <row r="34">
      <c r="C34" s="5"/>
    </row>
    <row r="35">
      <c r="C35" s="5"/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  <c r="AO43" s="9"/>
      <c r="AP43" s="9"/>
    </row>
    <row r="44">
      <c r="C44" s="5"/>
      <c r="AO44" s="9"/>
      <c r="AP44" s="9"/>
    </row>
    <row r="45">
      <c r="C45" s="5"/>
      <c r="AO45" s="9"/>
      <c r="AP45" s="9"/>
    </row>
    <row r="46">
      <c r="C46" s="5"/>
      <c r="AO46" s="9"/>
      <c r="AP46" s="9"/>
    </row>
    <row r="47">
      <c r="C47" s="5"/>
      <c r="AO47" s="9"/>
      <c r="AP47" s="9"/>
    </row>
    <row r="48">
      <c r="C48" s="5"/>
      <c r="AO48" s="9"/>
      <c r="AP48" s="9"/>
    </row>
    <row r="49">
      <c r="C49" s="5"/>
      <c r="AO49" s="9"/>
      <c r="AP49" s="9"/>
    </row>
    <row r="50">
      <c r="C50" s="5"/>
      <c r="AO50" s="9"/>
      <c r="AP50" s="9"/>
    </row>
    <row r="51">
      <c r="C51" s="5"/>
      <c r="AO51" s="9"/>
      <c r="AP51" s="9"/>
    </row>
    <row r="52">
      <c r="C52" s="5"/>
      <c r="AO52" s="9"/>
      <c r="AP52" s="9"/>
    </row>
    <row r="53">
      <c r="C53" s="5"/>
      <c r="AO53" s="9"/>
      <c r="AP53" s="9"/>
    </row>
    <row r="54">
      <c r="C54" s="5"/>
      <c r="AO54" s="9"/>
      <c r="AP54" s="9"/>
    </row>
    <row r="55">
      <c r="C55" s="5"/>
      <c r="AO55" s="9"/>
      <c r="AP55" s="9"/>
    </row>
    <row r="56">
      <c r="C56" s="5"/>
    </row>
    <row r="57">
      <c r="C57" s="5"/>
      <c r="AO57" s="9"/>
      <c r="AP57" s="9"/>
    </row>
    <row r="58">
      <c r="C58" s="5"/>
    </row>
    <row r="59">
      <c r="C59" s="5"/>
    </row>
    <row r="60">
      <c r="C60" s="5"/>
    </row>
    <row r="61">
      <c r="C61" s="5"/>
    </row>
    <row r="62">
      <c r="C62" s="5"/>
      <c r="AO62" s="9"/>
      <c r="AP62" s="9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292</v>
      </c>
    </row>
    <row r="3">
      <c r="A3" s="10" t="s">
        <v>293</v>
      </c>
    </row>
    <row r="5">
      <c r="A5" s="11" t="s">
        <v>294</v>
      </c>
    </row>
  </sheetData>
  <hyperlinks>
    <hyperlink r:id="rId1" ref="A1"/>
    <hyperlink r:id="rId2" ref="A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