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mpeeler\eclipse-workspace\RCVElectionsAnalysis-V2022\office suite files - manipulated data\"/>
    </mc:Choice>
  </mc:AlternateContent>
  <xr:revisionPtr revIDLastSave="0" documentId="8_{461FB3B3-F919-4AC7-A9A7-E72122224199}" xr6:coauthVersionLast="36" xr6:coauthVersionMax="36" xr10:uidLastSave="{00000000-0000-0000-0000-000000000000}"/>
  <bookViews>
    <workbookView xWindow="0" yWindow="0" windowWidth="24720" windowHeight="12225" xr2:uid="{CF58607D-04B4-4778-9B78-6DE7B46BF8A1}"/>
  </bookViews>
  <sheets>
    <sheet name="Sheet1" sheetId="1" r:id="rId1"/>
  </sheets>
  <definedNames>
    <definedName name="_xlchart.v1.0" hidden="1">Sheet1!$A$75</definedName>
    <definedName name="_xlchart.v1.1" hidden="1">Sheet1!$A$76</definedName>
    <definedName name="_xlchart.v1.10" hidden="1">Sheet1!$B$79:$V$79</definedName>
    <definedName name="_xlchart.v1.11" hidden="1">Sheet1!$A$75</definedName>
    <definedName name="_xlchart.v1.12" hidden="1">Sheet1!$A$76</definedName>
    <definedName name="_xlchart.v1.13" hidden="1">Sheet1!$A$77</definedName>
    <definedName name="_xlchart.v1.14" hidden="1">Sheet1!$A$78</definedName>
    <definedName name="_xlchart.v1.15" hidden="1">Sheet1!$A$79</definedName>
    <definedName name="_xlchart.v1.16" hidden="1">Sheet1!$B$74:$V$74</definedName>
    <definedName name="_xlchart.v1.17" hidden="1">Sheet1!$B$75:$V$75</definedName>
    <definedName name="_xlchart.v1.18" hidden="1">Sheet1!$B$76:$V$76</definedName>
    <definedName name="_xlchart.v1.19" hidden="1">Sheet1!$B$77:$V$77</definedName>
    <definedName name="_xlchart.v1.2" hidden="1">Sheet1!$A$77</definedName>
    <definedName name="_xlchart.v1.20" hidden="1">Sheet1!$B$78:$V$78</definedName>
    <definedName name="_xlchart.v1.21" hidden="1">Sheet1!$B$79:$V$79</definedName>
    <definedName name="_xlchart.v1.3" hidden="1">Sheet1!$A$78</definedName>
    <definedName name="_xlchart.v1.4" hidden="1">Sheet1!$A$79</definedName>
    <definedName name="_xlchart.v1.5" hidden="1">Sheet1!$B$74:$V$74</definedName>
    <definedName name="_xlchart.v1.6" hidden="1">Sheet1!$B$75:$V$75</definedName>
    <definedName name="_xlchart.v1.7" hidden="1">Sheet1!$B$76:$V$76</definedName>
    <definedName name="_xlchart.v1.8" hidden="1">Sheet1!$B$77:$V$77</definedName>
    <definedName name="_xlchart.v1.9" hidden="1">Sheet1!$B$78:$V$78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9" i="1" l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69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E166" i="1" s="1"/>
  <c r="E182" i="1" s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I170" i="1" s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V128" i="1"/>
  <c r="G96" i="1"/>
  <c r="J96" i="1" s="1"/>
  <c r="G97" i="1"/>
  <c r="J97" i="1" s="1"/>
  <c r="G98" i="1"/>
  <c r="J98" i="1" s="1"/>
  <c r="G99" i="1"/>
  <c r="J99" i="1" s="1"/>
  <c r="G95" i="1"/>
  <c r="J95" i="1" s="1"/>
  <c r="D95" i="1"/>
  <c r="W85" i="1"/>
  <c r="W86" i="1"/>
  <c r="W87" i="1"/>
  <c r="W88" i="1"/>
  <c r="W89" i="1"/>
  <c r="D96" i="1"/>
  <c r="D97" i="1"/>
  <c r="D98" i="1"/>
  <c r="D99" i="1"/>
  <c r="T90" i="1"/>
  <c r="K90" i="1"/>
  <c r="Q90" i="1"/>
  <c r="I90" i="1"/>
  <c r="V90" i="1"/>
  <c r="L90" i="1"/>
  <c r="S90" i="1"/>
  <c r="G90" i="1"/>
  <c r="O90" i="1"/>
  <c r="P90" i="1"/>
  <c r="J90" i="1"/>
  <c r="C90" i="1"/>
  <c r="N90" i="1"/>
  <c r="B90" i="1"/>
  <c r="F90" i="1"/>
  <c r="M90" i="1"/>
  <c r="E90" i="1"/>
  <c r="D90" i="1"/>
  <c r="R90" i="1"/>
  <c r="U90" i="1"/>
  <c r="H90" i="1"/>
  <c r="H91" i="1"/>
  <c r="M91" i="1"/>
  <c r="V91" i="1"/>
  <c r="U91" i="1"/>
  <c r="T91" i="1"/>
  <c r="S91" i="1"/>
  <c r="R91" i="1"/>
  <c r="Q91" i="1"/>
  <c r="P91" i="1"/>
  <c r="O91" i="1"/>
  <c r="N91" i="1"/>
  <c r="L91" i="1"/>
  <c r="K91" i="1"/>
  <c r="J91" i="1"/>
  <c r="I91" i="1"/>
  <c r="G91" i="1"/>
  <c r="F91" i="1"/>
  <c r="E91" i="1"/>
  <c r="D91" i="1"/>
  <c r="C91" i="1"/>
  <c r="B9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B81" i="1"/>
  <c r="AV179" i="1" l="1"/>
  <c r="AT180" i="1"/>
  <c r="AM172" i="1"/>
  <c r="AX171" i="1"/>
  <c r="AN175" i="1"/>
  <c r="AQ176" i="1"/>
  <c r="AT173" i="1"/>
  <c r="AZ180" i="1"/>
  <c r="AR181" i="1"/>
  <c r="AO169" i="1"/>
  <c r="AO181" i="1"/>
  <c r="AP173" i="1"/>
  <c r="AS173" i="1"/>
  <c r="AQ178" i="1"/>
  <c r="AV170" i="1"/>
  <c r="AV172" i="1"/>
  <c r="AS181" i="1"/>
  <c r="AM181" i="1"/>
  <c r="AX173" i="1"/>
  <c r="AU180" i="1"/>
  <c r="AT172" i="1"/>
  <c r="AZ181" i="1"/>
  <c r="AS180" i="1"/>
  <c r="AS172" i="1"/>
  <c r="AW181" i="1"/>
  <c r="AR180" i="1"/>
  <c r="AN172" i="1"/>
  <c r="AU181" i="1"/>
  <c r="AM180" i="1"/>
  <c r="AU170" i="1"/>
  <c r="AR170" i="1"/>
  <c r="AU182" i="1"/>
  <c r="AT178" i="1"/>
  <c r="AN170" i="1"/>
  <c r="AM178" i="1"/>
  <c r="AU176" i="1"/>
  <c r="AY179" i="1"/>
  <c r="AP171" i="1"/>
  <c r="AN176" i="1"/>
  <c r="AM176" i="1"/>
  <c r="AR179" i="1"/>
  <c r="AS171" i="1"/>
  <c r="AY178" i="1"/>
  <c r="AV175" i="1"/>
  <c r="AM170" i="1"/>
  <c r="AU178" i="1"/>
  <c r="AM182" i="1"/>
  <c r="AN174" i="1"/>
  <c r="AZ170" i="1"/>
  <c r="AY180" i="1"/>
  <c r="AQ180" i="1"/>
  <c r="AT179" i="1"/>
  <c r="AZ172" i="1"/>
  <c r="AR172" i="1"/>
  <c r="AW171" i="1"/>
  <c r="AX180" i="1"/>
  <c r="AP180" i="1"/>
  <c r="AS179" i="1"/>
  <c r="AY172" i="1"/>
  <c r="AQ172" i="1"/>
  <c r="AT171" i="1"/>
  <c r="AM177" i="1"/>
  <c r="AP182" i="1"/>
  <c r="AQ174" i="1"/>
  <c r="AW180" i="1"/>
  <c r="AO180" i="1"/>
  <c r="AQ179" i="1"/>
  <c r="AZ176" i="1"/>
  <c r="AV174" i="1"/>
  <c r="AX172" i="1"/>
  <c r="AP172" i="1"/>
  <c r="AR171" i="1"/>
  <c r="AS176" i="1"/>
  <c r="AN181" i="1"/>
  <c r="AO173" i="1"/>
  <c r="AV180" i="1"/>
  <c r="AN180" i="1"/>
  <c r="AO179" i="1"/>
  <c r="AV176" i="1"/>
  <c r="AW172" i="1"/>
  <c r="AO172" i="1"/>
  <c r="AP169" i="1"/>
  <c r="AN179" i="1"/>
  <c r="AO171" i="1"/>
  <c r="AR176" i="1"/>
  <c r="AU172" i="1"/>
  <c r="AP178" i="1"/>
  <c r="AQ170" i="1"/>
  <c r="AW179" i="1"/>
  <c r="AZ171" i="1"/>
  <c r="AW182" i="1"/>
  <c r="AO182" i="1"/>
  <c r="AW178" i="1"/>
  <c r="AO178" i="1"/>
  <c r="AX176" i="1"/>
  <c r="AP176" i="1"/>
  <c r="AX174" i="1"/>
  <c r="AP174" i="1"/>
  <c r="AV173" i="1"/>
  <c r="AN173" i="1"/>
  <c r="AX170" i="1"/>
  <c r="AP170" i="1"/>
  <c r="AV182" i="1"/>
  <c r="AN182" i="1"/>
  <c r="AT181" i="1"/>
  <c r="AX179" i="1"/>
  <c r="AP179" i="1"/>
  <c r="AV178" i="1"/>
  <c r="AN178" i="1"/>
  <c r="AW176" i="1"/>
  <c r="AO176" i="1"/>
  <c r="AW174" i="1"/>
  <c r="AO174" i="1"/>
  <c r="AU173" i="1"/>
  <c r="AM173" i="1"/>
  <c r="AY171" i="1"/>
  <c r="AQ171" i="1"/>
  <c r="AW170" i="1"/>
  <c r="AO170" i="1"/>
  <c r="AT182" i="1"/>
  <c r="AZ177" i="1"/>
  <c r="AU174" i="1"/>
  <c r="AM174" i="1"/>
  <c r="AS182" i="1"/>
  <c r="AY181" i="1"/>
  <c r="AQ181" i="1"/>
  <c r="AU179" i="1"/>
  <c r="AM179" i="1"/>
  <c r="AS178" i="1"/>
  <c r="AT177" i="1"/>
  <c r="AT176" i="1"/>
  <c r="AT174" i="1"/>
  <c r="AZ173" i="1"/>
  <c r="AR173" i="1"/>
  <c r="AV171" i="1"/>
  <c r="AN171" i="1"/>
  <c r="AT170" i="1"/>
  <c r="AQ175" i="1"/>
  <c r="AZ182" i="1"/>
  <c r="AR182" i="1"/>
  <c r="AX181" i="1"/>
  <c r="AP181" i="1"/>
  <c r="AZ178" i="1"/>
  <c r="AR178" i="1"/>
  <c r="AR177" i="1"/>
  <c r="AS174" i="1"/>
  <c r="AY173" i="1"/>
  <c r="AQ173" i="1"/>
  <c r="AU171" i="1"/>
  <c r="AM171" i="1"/>
  <c r="AS170" i="1"/>
  <c r="AY182" i="1"/>
  <c r="AQ182" i="1"/>
  <c r="AZ174" i="1"/>
  <c r="AR174" i="1"/>
  <c r="AX182" i="1"/>
  <c r="AV181" i="1"/>
  <c r="AZ179" i="1"/>
  <c r="AX178" i="1"/>
  <c r="AY176" i="1"/>
  <c r="AY174" i="1"/>
  <c r="AW173" i="1"/>
  <c r="AY170" i="1"/>
  <c r="AU169" i="1"/>
  <c r="AX175" i="1"/>
  <c r="AP175" i="1"/>
  <c r="AQ169" i="1"/>
  <c r="AS177" i="1"/>
  <c r="AW175" i="1"/>
  <c r="AO175" i="1"/>
  <c r="AN169" i="1"/>
  <c r="AY177" i="1"/>
  <c r="AQ177" i="1"/>
  <c r="AU175" i="1"/>
  <c r="AM175" i="1"/>
  <c r="AM169" i="1"/>
  <c r="AX177" i="1"/>
  <c r="AP177" i="1"/>
  <c r="AT175" i="1"/>
  <c r="AY169" i="1"/>
  <c r="AW177" i="1"/>
  <c r="AO177" i="1"/>
  <c r="AS175" i="1"/>
  <c r="AW169" i="1"/>
  <c r="AV177" i="1"/>
  <c r="AN177" i="1"/>
  <c r="AZ175" i="1"/>
  <c r="AR175" i="1"/>
  <c r="AV169" i="1"/>
  <c r="AU177" i="1"/>
  <c r="AY175" i="1"/>
  <c r="AT169" i="1"/>
  <c r="AS169" i="1"/>
  <c r="AZ169" i="1"/>
  <c r="AR169" i="1"/>
  <c r="AX169" i="1"/>
  <c r="J171" i="1"/>
  <c r="K172" i="1"/>
  <c r="C164" i="1"/>
  <c r="L173" i="1"/>
  <c r="D165" i="1"/>
  <c r="M174" i="1"/>
  <c r="N175" i="1"/>
  <c r="F167" i="1"/>
  <c r="O176" i="1"/>
  <c r="G168" i="1"/>
  <c r="H169" i="1"/>
  <c r="B163" i="1"/>
  <c r="G173" i="1"/>
  <c r="G169" i="1"/>
  <c r="G165" i="1"/>
  <c r="N176" i="1"/>
  <c r="F176" i="1"/>
  <c r="L175" i="1"/>
  <c r="C175" i="1"/>
  <c r="J174" i="1"/>
  <c r="I174" i="1"/>
  <c r="H173" i="1"/>
  <c r="N172" i="1"/>
  <c r="F172" i="1"/>
  <c r="L171" i="1"/>
  <c r="C171" i="1"/>
  <c r="J170" i="1"/>
  <c r="B170" i="1"/>
  <c r="N168" i="1"/>
  <c r="F168" i="1"/>
  <c r="L167" i="1"/>
  <c r="C167" i="1"/>
  <c r="J166" i="1"/>
  <c r="I166" i="1"/>
  <c r="H165" i="1"/>
  <c r="N164" i="1"/>
  <c r="F164" i="1"/>
  <c r="L176" i="1"/>
  <c r="D176" i="1"/>
  <c r="J175" i="1"/>
  <c r="B175" i="1"/>
  <c r="H174" i="1"/>
  <c r="N173" i="1"/>
  <c r="F173" i="1"/>
  <c r="L172" i="1"/>
  <c r="D172" i="1"/>
  <c r="B171" i="1"/>
  <c r="H170" i="1"/>
  <c r="N169" i="1"/>
  <c r="F169" i="1"/>
  <c r="L168" i="1"/>
  <c r="D168" i="1"/>
  <c r="J167" i="1"/>
  <c r="B167" i="1"/>
  <c r="H166" i="1"/>
  <c r="N165" i="1"/>
  <c r="F165" i="1"/>
  <c r="L164" i="1"/>
  <c r="D164" i="1"/>
  <c r="K176" i="1"/>
  <c r="C176" i="1"/>
  <c r="I175" i="1"/>
  <c r="O174" i="1"/>
  <c r="G174" i="1"/>
  <c r="M173" i="1"/>
  <c r="E173" i="1"/>
  <c r="C172" i="1"/>
  <c r="I171" i="1"/>
  <c r="O170" i="1"/>
  <c r="G170" i="1"/>
  <c r="M169" i="1"/>
  <c r="E169" i="1"/>
  <c r="K168" i="1"/>
  <c r="C168" i="1"/>
  <c r="I167" i="1"/>
  <c r="O166" i="1"/>
  <c r="G166" i="1"/>
  <c r="M165" i="1"/>
  <c r="E165" i="1"/>
  <c r="K164" i="1"/>
  <c r="M163" i="1"/>
  <c r="E163" i="1"/>
  <c r="J176" i="1"/>
  <c r="B176" i="1"/>
  <c r="H175" i="1"/>
  <c r="N174" i="1"/>
  <c r="F174" i="1"/>
  <c r="D173" i="1"/>
  <c r="J172" i="1"/>
  <c r="B172" i="1"/>
  <c r="H171" i="1"/>
  <c r="N170" i="1"/>
  <c r="F170" i="1"/>
  <c r="L169" i="1"/>
  <c r="D169" i="1"/>
  <c r="J168" i="1"/>
  <c r="B168" i="1"/>
  <c r="H167" i="1"/>
  <c r="N166" i="1"/>
  <c r="F166" i="1"/>
  <c r="L165" i="1"/>
  <c r="J164" i="1"/>
  <c r="B164" i="1"/>
  <c r="F175" i="1"/>
  <c r="D174" i="1"/>
  <c r="B173" i="1"/>
  <c r="F171" i="1"/>
  <c r="L170" i="1"/>
  <c r="J169" i="1"/>
  <c r="N167" i="1"/>
  <c r="D166" i="1"/>
  <c r="B165" i="1"/>
  <c r="I176" i="1"/>
  <c r="E174" i="1"/>
  <c r="E170" i="1"/>
  <c r="G167" i="1"/>
  <c r="K163" i="1"/>
  <c r="G176" i="1"/>
  <c r="M175" i="1"/>
  <c r="E175" i="1"/>
  <c r="K174" i="1"/>
  <c r="C174" i="1"/>
  <c r="I173" i="1"/>
  <c r="O172" i="1"/>
  <c r="G172" i="1"/>
  <c r="M171" i="1"/>
  <c r="E171" i="1"/>
  <c r="K170" i="1"/>
  <c r="C170" i="1"/>
  <c r="I169" i="1"/>
  <c r="O168" i="1"/>
  <c r="M167" i="1"/>
  <c r="E167" i="1"/>
  <c r="K166" i="1"/>
  <c r="C166" i="1"/>
  <c r="I165" i="1"/>
  <c r="O164" i="1"/>
  <c r="G164" i="1"/>
  <c r="G171" i="1"/>
  <c r="I168" i="1"/>
  <c r="H176" i="1"/>
  <c r="H172" i="1"/>
  <c r="B169" i="1"/>
  <c r="J165" i="1"/>
  <c r="C163" i="1"/>
  <c r="D175" i="1"/>
  <c r="B174" i="1"/>
  <c r="D171" i="1"/>
  <c r="D167" i="1"/>
  <c r="B166" i="1"/>
  <c r="I172" i="1"/>
  <c r="O167" i="1"/>
  <c r="I164" i="1"/>
  <c r="L174" i="1"/>
  <c r="N171" i="1"/>
  <c r="D170" i="1"/>
  <c r="L166" i="1"/>
  <c r="M176" i="1"/>
  <c r="E176" i="1"/>
  <c r="K175" i="1"/>
  <c r="O173" i="1"/>
  <c r="M172" i="1"/>
  <c r="E172" i="1"/>
  <c r="K171" i="1"/>
  <c r="O169" i="1"/>
  <c r="M168" i="1"/>
  <c r="E168" i="1"/>
  <c r="K167" i="1"/>
  <c r="O165" i="1"/>
  <c r="M164" i="1"/>
  <c r="E164" i="1"/>
  <c r="O175" i="1"/>
  <c r="K173" i="1"/>
  <c r="M170" i="1"/>
  <c r="M166" i="1"/>
  <c r="I163" i="1"/>
  <c r="I186" i="1" s="1"/>
  <c r="H163" i="1"/>
  <c r="C173" i="1"/>
  <c r="C169" i="1"/>
  <c r="C165" i="1"/>
  <c r="L163" i="1"/>
  <c r="J173" i="1"/>
  <c r="H168" i="1"/>
  <c r="H164" i="1"/>
  <c r="O163" i="1"/>
  <c r="G163" i="1"/>
  <c r="G175" i="1"/>
  <c r="O171" i="1"/>
  <c r="K169" i="1"/>
  <c r="K165" i="1"/>
  <c r="D163" i="1"/>
  <c r="N163" i="1"/>
  <c r="F163" i="1"/>
  <c r="J163" i="1"/>
  <c r="D100" i="1"/>
  <c r="U172" i="1"/>
  <c r="AE174" i="1"/>
  <c r="W174" i="1"/>
  <c r="AB173" i="1"/>
  <c r="AG172" i="1"/>
  <c r="Y172" i="1"/>
  <c r="AD171" i="1"/>
  <c r="V171" i="1"/>
  <c r="AA170" i="1"/>
  <c r="AC168" i="1"/>
  <c r="U164" i="1"/>
  <c r="AB175" i="1"/>
  <c r="AG174" i="1"/>
  <c r="Y174" i="1"/>
  <c r="AD173" i="1"/>
  <c r="V173" i="1"/>
  <c r="AA172" i="1"/>
  <c r="AF171" i="1"/>
  <c r="X171" i="1"/>
  <c r="AC170" i="1"/>
  <c r="AH175" i="1"/>
  <c r="Z169" i="1"/>
  <c r="AE168" i="1"/>
  <c r="W168" i="1"/>
  <c r="AB168" i="1"/>
  <c r="AG166" i="1"/>
  <c r="Y166" i="1"/>
  <c r="AD169" i="1"/>
  <c r="V165" i="1"/>
  <c r="AA164" i="1"/>
  <c r="AF170" i="1"/>
  <c r="X166" i="1"/>
  <c r="U171" i="1"/>
  <c r="U163" i="1"/>
  <c r="AA175" i="1"/>
  <c r="AC173" i="1"/>
  <c r="AH172" i="1"/>
  <c r="Z172" i="1"/>
  <c r="AE171" i="1"/>
  <c r="W171" i="1"/>
  <c r="AB170" i="1"/>
  <c r="AG169" i="1"/>
  <c r="Y169" i="1"/>
  <c r="AA167" i="1"/>
  <c r="AC165" i="1"/>
  <c r="AH164" i="1"/>
  <c r="Z164" i="1"/>
  <c r="AE163" i="1"/>
  <c r="W163" i="1"/>
  <c r="AD163" i="1"/>
  <c r="AG175" i="1"/>
  <c r="Y175" i="1"/>
  <c r="AD174" i="1"/>
  <c r="V174" i="1"/>
  <c r="AA173" i="1"/>
  <c r="AF172" i="1"/>
  <c r="X172" i="1"/>
  <c r="AC171" i="1"/>
  <c r="AE169" i="1"/>
  <c r="W169" i="1"/>
  <c r="AG167" i="1"/>
  <c r="Y167" i="1"/>
  <c r="AD166" i="1"/>
  <c r="V166" i="1"/>
  <c r="AA165" i="1"/>
  <c r="AF164" i="1"/>
  <c r="X164" i="1"/>
  <c r="AC163" i="1"/>
  <c r="AG164" i="1"/>
  <c r="U169" i="1"/>
  <c r="AF175" i="1"/>
  <c r="X175" i="1"/>
  <c r="AC174" i="1"/>
  <c r="AH173" i="1"/>
  <c r="Z173" i="1"/>
  <c r="AE172" i="1"/>
  <c r="W172" i="1"/>
  <c r="AG170" i="1"/>
  <c r="Y170" i="1"/>
  <c r="AA168" i="1"/>
  <c r="AF167" i="1"/>
  <c r="X167" i="1"/>
  <c r="AC166" i="1"/>
  <c r="AH165" i="1"/>
  <c r="Z165" i="1"/>
  <c r="AE164" i="1"/>
  <c r="W164" i="1"/>
  <c r="W166" i="1"/>
  <c r="U168" i="1"/>
  <c r="U175" i="1"/>
  <c r="U167" i="1"/>
  <c r="AE175" i="1"/>
  <c r="W175" i="1"/>
  <c r="AB174" i="1"/>
  <c r="AG173" i="1"/>
  <c r="Y173" i="1"/>
  <c r="AA171" i="1"/>
  <c r="AC169" i="1"/>
  <c r="AH168" i="1"/>
  <c r="Z168" i="1"/>
  <c r="AE167" i="1"/>
  <c r="W167" i="1"/>
  <c r="AB166" i="1"/>
  <c r="AG165" i="1"/>
  <c r="Y165" i="1"/>
  <c r="AA163" i="1"/>
  <c r="AE166" i="1"/>
  <c r="Y164" i="1"/>
  <c r="U174" i="1"/>
  <c r="AD175" i="1"/>
  <c r="V175" i="1"/>
  <c r="AA174" i="1"/>
  <c r="AF173" i="1"/>
  <c r="X173" i="1"/>
  <c r="AC172" i="1"/>
  <c r="AH171" i="1"/>
  <c r="Z171" i="1"/>
  <c r="AE170" i="1"/>
  <c r="W170" i="1"/>
  <c r="AB169" i="1"/>
  <c r="AG168" i="1"/>
  <c r="Y168" i="1"/>
  <c r="AD167" i="1"/>
  <c r="V167" i="1"/>
  <c r="AA166" i="1"/>
  <c r="AF165" i="1"/>
  <c r="X165" i="1"/>
  <c r="AC164" i="1"/>
  <c r="AH166" i="1"/>
  <c r="Z166" i="1"/>
  <c r="U170" i="1"/>
  <c r="AB165" i="1"/>
  <c r="V163" i="1"/>
  <c r="U166" i="1"/>
  <c r="U173" i="1"/>
  <c r="U165" i="1"/>
  <c r="AC175" i="1"/>
  <c r="AH174" i="1"/>
  <c r="Z174" i="1"/>
  <c r="AE173" i="1"/>
  <c r="W173" i="1"/>
  <c r="AG171" i="1"/>
  <c r="Y171" i="1"/>
  <c r="AD170" i="1"/>
  <c r="V170" i="1"/>
  <c r="AF168" i="1"/>
  <c r="X168" i="1"/>
  <c r="AC167" i="1"/>
  <c r="AE165" i="1"/>
  <c r="W165" i="1"/>
  <c r="AG163" i="1"/>
  <c r="Y163" i="1"/>
  <c r="AE162" i="1"/>
  <c r="W162" i="1"/>
  <c r="AD172" i="1"/>
  <c r="V172" i="1"/>
  <c r="AB171" i="1"/>
  <c r="AH170" i="1"/>
  <c r="Z170" i="1"/>
  <c r="AF169" i="1"/>
  <c r="X169" i="1"/>
  <c r="AD168" i="1"/>
  <c r="V168" i="1"/>
  <c r="AB167" i="1"/>
  <c r="AD164" i="1"/>
  <c r="V164" i="1"/>
  <c r="AB163" i="1"/>
  <c r="AA162" i="1"/>
  <c r="AH162" i="1"/>
  <c r="Z162" i="1"/>
  <c r="AD162" i="1"/>
  <c r="V162" i="1"/>
  <c r="X174" i="1"/>
  <c r="V169" i="1"/>
  <c r="AF166" i="1"/>
  <c r="Z163" i="1"/>
  <c r="AB162" i="1"/>
  <c r="AC162" i="1"/>
  <c r="AB172" i="1"/>
  <c r="X170" i="1"/>
  <c r="Z167" i="1"/>
  <c r="AH163" i="1"/>
  <c r="AF163" i="1"/>
  <c r="X163" i="1"/>
  <c r="AF174" i="1"/>
  <c r="AH167" i="1"/>
  <c r="AB164" i="1"/>
  <c r="AA169" i="1"/>
  <c r="Z175" i="1"/>
  <c r="AD165" i="1"/>
  <c r="AG162" i="1"/>
  <c r="Y162" i="1"/>
  <c r="AH169" i="1"/>
  <c r="AF162" i="1"/>
  <c r="X162" i="1"/>
  <c r="U162" i="1"/>
  <c r="AH153" i="1"/>
  <c r="AF152" i="1"/>
  <c r="AB150" i="1"/>
  <c r="AH149" i="1"/>
  <c r="AF148" i="1"/>
  <c r="V151" i="1"/>
  <c r="V158" i="1"/>
  <c r="AB157" i="1"/>
  <c r="Z156" i="1"/>
  <c r="AF155" i="1"/>
  <c r="AD154" i="1"/>
  <c r="AF159" i="1"/>
  <c r="AH156" i="1"/>
  <c r="AD159" i="1"/>
  <c r="Z157" i="1"/>
  <c r="Z155" i="1"/>
  <c r="AD151" i="1"/>
  <c r="Z149" i="1"/>
  <c r="X148" i="1"/>
  <c r="AD147" i="1"/>
  <c r="AC159" i="1"/>
  <c r="U159" i="1"/>
  <c r="AA158" i="1"/>
  <c r="AG157" i="1"/>
  <c r="Y157" i="1"/>
  <c r="W156" i="1"/>
  <c r="AC155" i="1"/>
  <c r="U155" i="1"/>
  <c r="AA154" i="1"/>
  <c r="AG153" i="1"/>
  <c r="Y153" i="1"/>
  <c r="AE152" i="1"/>
  <c r="W152" i="1"/>
  <c r="AC151" i="1"/>
  <c r="U151" i="1"/>
  <c r="AA150" i="1"/>
  <c r="AG149" i="1"/>
  <c r="Y149" i="1"/>
  <c r="AE148" i="1"/>
  <c r="AC147" i="1"/>
  <c r="U147" i="1"/>
  <c r="V159" i="1"/>
  <c r="X156" i="1"/>
  <c r="X152" i="1"/>
  <c r="AB159" i="1"/>
  <c r="AH158" i="1"/>
  <c r="X158" i="1"/>
  <c r="V157" i="1"/>
  <c r="AD156" i="1"/>
  <c r="AB156" i="1"/>
  <c r="AB155" i="1"/>
  <c r="AH154" i="1"/>
  <c r="AF154" i="1"/>
  <c r="AF153" i="1"/>
  <c r="AD153" i="1"/>
  <c r="AD152" i="1"/>
  <c r="AB152" i="1"/>
  <c r="AB151" i="1"/>
  <c r="AH150" i="1"/>
  <c r="X150" i="1"/>
  <c r="AF149" i="1"/>
  <c r="V149" i="1"/>
  <c r="AD148" i="1"/>
  <c r="AB148" i="1"/>
  <c r="AB147" i="1"/>
  <c r="X159" i="1"/>
  <c r="AF156" i="1"/>
  <c r="AB154" i="1"/>
  <c r="AE157" i="1"/>
  <c r="W157" i="1"/>
  <c r="AC156" i="1"/>
  <c r="U156" i="1"/>
  <c r="AA155" i="1"/>
  <c r="AG154" i="1"/>
  <c r="Y154" i="1"/>
  <c r="AE153" i="1"/>
  <c r="W153" i="1"/>
  <c r="AC152" i="1"/>
  <c r="U152" i="1"/>
  <c r="AA151" i="1"/>
  <c r="AG150" i="1"/>
  <c r="AE149" i="1"/>
  <c r="W149" i="1"/>
  <c r="AC148" i="1"/>
  <c r="U148" i="1"/>
  <c r="AA147" i="1"/>
  <c r="Y146" i="1"/>
  <c r="AH157" i="1"/>
  <c r="Z153" i="1"/>
  <c r="AA159" i="1"/>
  <c r="Y158" i="1"/>
  <c r="AB158" i="1"/>
  <c r="AG159" i="1"/>
  <c r="Y159" i="1"/>
  <c r="AE158" i="1"/>
  <c r="W158" i="1"/>
  <c r="AC157" i="1"/>
  <c r="U157" i="1"/>
  <c r="AA156" i="1"/>
  <c r="AG155" i="1"/>
  <c r="Y155" i="1"/>
  <c r="AE154" i="1"/>
  <c r="W154" i="1"/>
  <c r="AC153" i="1"/>
  <c r="U153" i="1"/>
  <c r="AG151" i="1"/>
  <c r="Y151" i="1"/>
  <c r="AE150" i="1"/>
  <c r="W150" i="1"/>
  <c r="AC149" i="1"/>
  <c r="U149" i="1"/>
  <c r="AA148" i="1"/>
  <c r="AG147" i="1"/>
  <c r="Y147" i="1"/>
  <c r="V154" i="1"/>
  <c r="AH152" i="1"/>
  <c r="Z152" i="1"/>
  <c r="AF151" i="1"/>
  <c r="X151" i="1"/>
  <c r="AD150" i="1"/>
  <c r="V150" i="1"/>
  <c r="AB149" i="1"/>
  <c r="AH148" i="1"/>
  <c r="Z148" i="1"/>
  <c r="AF147" i="1"/>
  <c r="X147" i="1"/>
  <c r="AD158" i="1"/>
  <c r="X155" i="1"/>
  <c r="AE159" i="1"/>
  <c r="W159" i="1"/>
  <c r="AC158" i="1"/>
  <c r="U158" i="1"/>
  <c r="AA157" i="1"/>
  <c r="AG156" i="1"/>
  <c r="Y156" i="1"/>
  <c r="AE155" i="1"/>
  <c r="W155" i="1"/>
  <c r="U154" i="1"/>
  <c r="AA153" i="1"/>
  <c r="AG152" i="1"/>
  <c r="Y152" i="1"/>
  <c r="AE151" i="1"/>
  <c r="W151" i="1"/>
  <c r="AC150" i="1"/>
  <c r="U150" i="1"/>
  <c r="AA149" i="1"/>
  <c r="AG148" i="1"/>
  <c r="Y148" i="1"/>
  <c r="AE147" i="1"/>
  <c r="W147" i="1"/>
  <c r="AG146" i="1"/>
  <c r="Z158" i="1"/>
  <c r="X157" i="1"/>
  <c r="V156" i="1"/>
  <c r="Z154" i="1"/>
  <c r="X153" i="1"/>
  <c r="V152" i="1"/>
  <c r="Z150" i="1"/>
  <c r="V148" i="1"/>
  <c r="AF146" i="1"/>
  <c r="X146" i="1"/>
  <c r="W146" i="1"/>
  <c r="AD157" i="1"/>
  <c r="X154" i="1"/>
  <c r="V153" i="1"/>
  <c r="AH151" i="1"/>
  <c r="AF150" i="1"/>
  <c r="Z147" i="1"/>
  <c r="AD146" i="1"/>
  <c r="V146" i="1"/>
  <c r="Z159" i="1"/>
  <c r="AH155" i="1"/>
  <c r="AH147" i="1"/>
  <c r="AB146" i="1"/>
  <c r="AF158" i="1"/>
  <c r="AD149" i="1"/>
  <c r="AC146" i="1"/>
  <c r="AA146" i="1"/>
  <c r="V155" i="1"/>
  <c r="AE146" i="1"/>
  <c r="AH146" i="1"/>
  <c r="Z146" i="1"/>
  <c r="G100" i="1"/>
  <c r="AZ184" i="1" l="1"/>
  <c r="N191" i="1"/>
  <c r="M190" i="1"/>
  <c r="B179" i="1"/>
  <c r="D181" i="1"/>
  <c r="H185" i="1"/>
  <c r="L189" i="1"/>
  <c r="G184" i="1"/>
  <c r="C180" i="1"/>
  <c r="O192" i="1"/>
  <c r="K188" i="1"/>
  <c r="F183" i="1"/>
  <c r="J187" i="1"/>
  <c r="C181" i="1"/>
  <c r="O191" i="1"/>
  <c r="K187" i="1"/>
  <c r="I184" i="1"/>
  <c r="M183" i="1"/>
  <c r="G183" i="1"/>
  <c r="L186" i="1"/>
  <c r="F182" i="1"/>
  <c r="N186" i="1"/>
  <c r="B192" i="1"/>
  <c r="D187" i="1"/>
  <c r="J179" i="1"/>
  <c r="E190" i="1"/>
  <c r="H183" i="1"/>
  <c r="O187" i="1"/>
  <c r="D186" i="1"/>
  <c r="O188" i="1"/>
  <c r="O182" i="1"/>
  <c r="I187" i="1"/>
  <c r="K192" i="1"/>
  <c r="D184" i="1"/>
  <c r="F189" i="1"/>
  <c r="N180" i="1"/>
  <c r="B186" i="1"/>
  <c r="J190" i="1"/>
  <c r="G191" i="1"/>
  <c r="C185" i="1"/>
  <c r="E180" i="1"/>
  <c r="E188" i="1"/>
  <c r="N187" i="1"/>
  <c r="B190" i="1"/>
  <c r="G187" i="1"/>
  <c r="O184" i="1"/>
  <c r="I189" i="1"/>
  <c r="E186" i="1"/>
  <c r="F187" i="1"/>
  <c r="N182" i="1"/>
  <c r="H187" i="1"/>
  <c r="J192" i="1"/>
  <c r="I183" i="1"/>
  <c r="C188" i="1"/>
  <c r="D180" i="1"/>
  <c r="L184" i="1"/>
  <c r="N189" i="1"/>
  <c r="H181" i="1"/>
  <c r="J186" i="1"/>
  <c r="C191" i="1"/>
  <c r="G179" i="1"/>
  <c r="M188" i="1"/>
  <c r="G180" i="1"/>
  <c r="C190" i="1"/>
  <c r="C184" i="1"/>
  <c r="L180" i="1"/>
  <c r="F185" i="1"/>
  <c r="I182" i="1"/>
  <c r="L191" i="1"/>
  <c r="O181" i="1"/>
  <c r="O189" i="1"/>
  <c r="I180" i="1"/>
  <c r="O180" i="1"/>
  <c r="C186" i="1"/>
  <c r="K190" i="1"/>
  <c r="I192" i="1"/>
  <c r="D190" i="1"/>
  <c r="B184" i="1"/>
  <c r="J188" i="1"/>
  <c r="K184" i="1"/>
  <c r="M189" i="1"/>
  <c r="F181" i="1"/>
  <c r="N185" i="1"/>
  <c r="B191" i="1"/>
  <c r="J182" i="1"/>
  <c r="L187" i="1"/>
  <c r="F192" i="1"/>
  <c r="M180" i="1"/>
  <c r="L190" i="1"/>
  <c r="I185" i="1"/>
  <c r="B189" i="1"/>
  <c r="E179" i="1"/>
  <c r="E189" i="1"/>
  <c r="C187" i="1"/>
  <c r="H180" i="1"/>
  <c r="K183" i="1"/>
  <c r="K191" i="1"/>
  <c r="O183" i="1"/>
  <c r="J181" i="1"/>
  <c r="I181" i="1"/>
  <c r="K186" i="1"/>
  <c r="E191" i="1"/>
  <c r="B181" i="1"/>
  <c r="F191" i="1"/>
  <c r="J184" i="1"/>
  <c r="D189" i="1"/>
  <c r="K180" i="1"/>
  <c r="E185" i="1"/>
  <c r="G190" i="1"/>
  <c r="N181" i="1"/>
  <c r="H186" i="1"/>
  <c r="J191" i="1"/>
  <c r="C183" i="1"/>
  <c r="F188" i="1"/>
  <c r="N192" i="1"/>
  <c r="C189" i="1"/>
  <c r="D191" i="1"/>
  <c r="B188" i="1"/>
  <c r="H190" i="1"/>
  <c r="H184" i="1"/>
  <c r="M182" i="1"/>
  <c r="E184" i="1"/>
  <c r="E192" i="1"/>
  <c r="I188" i="1"/>
  <c r="B185" i="1"/>
  <c r="C182" i="1"/>
  <c r="E187" i="1"/>
  <c r="M191" i="1"/>
  <c r="D182" i="1"/>
  <c r="B180" i="1"/>
  <c r="D185" i="1"/>
  <c r="F190" i="1"/>
  <c r="E181" i="1"/>
  <c r="M185" i="1"/>
  <c r="O190" i="1"/>
  <c r="H182" i="1"/>
  <c r="B187" i="1"/>
  <c r="D192" i="1"/>
  <c r="L183" i="1"/>
  <c r="N188" i="1"/>
  <c r="G181" i="1"/>
  <c r="M186" i="1"/>
  <c r="M184" i="1"/>
  <c r="M192" i="1"/>
  <c r="H188" i="1"/>
  <c r="K182" i="1"/>
  <c r="M187" i="1"/>
  <c r="G192" i="1"/>
  <c r="N183" i="1"/>
  <c r="J180" i="1"/>
  <c r="L185" i="1"/>
  <c r="N190" i="1"/>
  <c r="M181" i="1"/>
  <c r="G186" i="1"/>
  <c r="I191" i="1"/>
  <c r="B183" i="1"/>
  <c r="D188" i="1"/>
  <c r="L192" i="1"/>
  <c r="F184" i="1"/>
  <c r="H189" i="1"/>
  <c r="G185" i="1"/>
  <c r="K181" i="1"/>
  <c r="J189" i="1"/>
  <c r="B182" i="1"/>
  <c r="K185" i="1"/>
  <c r="K189" i="1"/>
  <c r="O185" i="1"/>
  <c r="L182" i="1"/>
  <c r="D183" i="1"/>
  <c r="H192" i="1"/>
  <c r="E183" i="1"/>
  <c r="G188" i="1"/>
  <c r="J185" i="1"/>
  <c r="L181" i="1"/>
  <c r="F186" i="1"/>
  <c r="H191" i="1"/>
  <c r="G182" i="1"/>
  <c r="O186" i="1"/>
  <c r="C192" i="1"/>
  <c r="J183" i="1"/>
  <c r="L188" i="1"/>
  <c r="F180" i="1"/>
  <c r="N184" i="1"/>
  <c r="I190" i="1"/>
  <c r="G189" i="1"/>
  <c r="F179" i="1"/>
  <c r="O179" i="1"/>
  <c r="H179" i="1"/>
  <c r="C179" i="1"/>
  <c r="M179" i="1"/>
  <c r="N179" i="1"/>
  <c r="I179" i="1"/>
  <c r="D179" i="1"/>
  <c r="L179" i="1"/>
  <c r="K179" i="1"/>
  <c r="AD181" i="1"/>
  <c r="Z179" i="1"/>
  <c r="Z190" i="1"/>
  <c r="AC182" i="1"/>
  <c r="AE187" i="1"/>
  <c r="X187" i="1"/>
  <c r="Y188" i="1"/>
  <c r="AA180" i="1"/>
  <c r="W190" i="1"/>
  <c r="AH189" i="1"/>
  <c r="U188" i="1"/>
  <c r="AB180" i="1"/>
  <c r="V189" i="1"/>
  <c r="AG189" i="1"/>
  <c r="Y191" i="1"/>
  <c r="AC179" i="1"/>
  <c r="V180" i="1"/>
  <c r="W183" i="1"/>
  <c r="AD190" i="1"/>
  <c r="X183" i="1"/>
  <c r="W186" i="1"/>
  <c r="AE190" i="1"/>
  <c r="Y178" i="1"/>
  <c r="Y182" i="1"/>
  <c r="AC188" i="1"/>
  <c r="AD180" i="1"/>
  <c r="AD185" i="1"/>
  <c r="X190" i="1"/>
  <c r="AE180" i="1"/>
  <c r="Y185" i="1"/>
  <c r="AA190" i="1"/>
  <c r="Z189" i="1"/>
  <c r="V190" i="1"/>
  <c r="Z187" i="1"/>
  <c r="AG178" i="1"/>
  <c r="AG190" i="1"/>
  <c r="AE183" i="1"/>
  <c r="AE186" i="1"/>
  <c r="W189" i="1"/>
  <c r="V181" i="1"/>
  <c r="AH190" i="1"/>
  <c r="Y181" i="1"/>
  <c r="AG185" i="1"/>
  <c r="AD191" i="1"/>
  <c r="V183" i="1"/>
  <c r="AC185" i="1"/>
  <c r="AD184" i="1"/>
  <c r="W179" i="1"/>
  <c r="AF183" i="1"/>
  <c r="AC184" i="1"/>
  <c r="AF185" i="1"/>
  <c r="AH178" i="1"/>
  <c r="AH191" i="1"/>
  <c r="AH179" i="1"/>
  <c r="V185" i="1"/>
  <c r="V184" i="1"/>
  <c r="AE179" i="1"/>
  <c r="Y184" i="1"/>
  <c r="AA189" i="1"/>
  <c r="AF179" i="1"/>
  <c r="Z184" i="1"/>
  <c r="W182" i="1"/>
  <c r="Y187" i="1"/>
  <c r="AG191" i="1"/>
  <c r="W185" i="1"/>
  <c r="AE189" i="1"/>
  <c r="AF181" i="1"/>
  <c r="AF186" i="1"/>
  <c r="AB191" i="1"/>
  <c r="AG181" i="1"/>
  <c r="AA186" i="1"/>
  <c r="AC191" i="1"/>
  <c r="AH188" i="1"/>
  <c r="AF180" i="1"/>
  <c r="AF189" i="1"/>
  <c r="AF178" i="1"/>
  <c r="AB185" i="1"/>
  <c r="AB178" i="1"/>
  <c r="X186" i="1"/>
  <c r="AG187" i="1"/>
  <c r="AB190" i="1"/>
  <c r="AC180" i="1"/>
  <c r="AE185" i="1"/>
  <c r="AB186" i="1"/>
  <c r="X182" i="1"/>
  <c r="AH186" i="1"/>
  <c r="X184" i="1"/>
  <c r="AA182" i="1"/>
  <c r="AD179" i="1"/>
  <c r="AF191" i="1"/>
  <c r="AH181" i="1"/>
  <c r="AA183" i="1"/>
  <c r="AE184" i="1"/>
  <c r="AF190" i="1"/>
  <c r="Z178" i="1"/>
  <c r="Z183" i="1"/>
  <c r="AG188" i="1"/>
  <c r="AA179" i="1"/>
  <c r="Y180" i="1"/>
  <c r="AH184" i="1"/>
  <c r="V187" i="1"/>
  <c r="Z191" i="1"/>
  <c r="AD189" i="1"/>
  <c r="Z186" i="1"/>
  <c r="AG180" i="1"/>
  <c r="AA185" i="1"/>
  <c r="AC190" i="1"/>
  <c r="AH180" i="1"/>
  <c r="V186" i="1"/>
  <c r="Y183" i="1"/>
  <c r="AA188" i="1"/>
  <c r="Y190" i="1"/>
  <c r="W181" i="1"/>
  <c r="Y186" i="1"/>
  <c r="AF188" i="1"/>
  <c r="AH182" i="1"/>
  <c r="AB187" i="1"/>
  <c r="X188" i="1"/>
  <c r="AC187" i="1"/>
  <c r="X180" i="1"/>
  <c r="AD186" i="1"/>
  <c r="AB182" i="1"/>
  <c r="AD182" i="1"/>
  <c r="AB189" i="1"/>
  <c r="AH183" i="1"/>
  <c r="X179" i="1"/>
  <c r="AH187" i="1"/>
  <c r="AG184" i="1"/>
  <c r="Z180" i="1"/>
  <c r="AA184" i="1"/>
  <c r="AA178" i="1"/>
  <c r="V178" i="1"/>
  <c r="V179" i="1"/>
  <c r="W178" i="1"/>
  <c r="W180" i="1"/>
  <c r="V188" i="1"/>
  <c r="AA181" i="1"/>
  <c r="W191" i="1"/>
  <c r="AB181" i="1"/>
  <c r="Y179" i="1"/>
  <c r="AG183" i="1"/>
  <c r="AA191" i="1"/>
  <c r="AE181" i="1"/>
  <c r="AG186" i="1"/>
  <c r="X191" i="1"/>
  <c r="AB183" i="1"/>
  <c r="AB188" i="1"/>
  <c r="V191" i="1"/>
  <c r="AC183" i="1"/>
  <c r="W188" i="1"/>
  <c r="Z181" i="1"/>
  <c r="AF187" i="1"/>
  <c r="AF184" i="1"/>
  <c r="AF182" i="1"/>
  <c r="Z182" i="1"/>
  <c r="AC181" i="1"/>
  <c r="AE178" i="1"/>
  <c r="AE188" i="1"/>
  <c r="X185" i="1"/>
  <c r="AE182" i="1"/>
  <c r="AC178" i="1"/>
  <c r="AC186" i="1"/>
  <c r="AD178" i="1"/>
  <c r="AD187" i="1"/>
  <c r="X181" i="1"/>
  <c r="X178" i="1"/>
  <c r="X189" i="1"/>
  <c r="W187" i="1"/>
  <c r="AE191" i="1"/>
  <c r="V182" i="1"/>
  <c r="AG179" i="1"/>
  <c r="AC189" i="1"/>
  <c r="Z185" i="1"/>
  <c r="AG182" i="1"/>
  <c r="AA187" i="1"/>
  <c r="AB179" i="1"/>
  <c r="AB184" i="1"/>
  <c r="AD188" i="1"/>
  <c r="W184" i="1"/>
  <c r="Y189" i="1"/>
  <c r="AD183" i="1"/>
  <c r="Z188" i="1"/>
  <c r="AH185" i="1"/>
  <c r="U191" i="1"/>
  <c r="U180" i="1"/>
  <c r="U190" i="1"/>
  <c r="U187" i="1"/>
  <c r="U183" i="1"/>
  <c r="U184" i="1"/>
  <c r="U186" i="1"/>
  <c r="U189" i="1"/>
  <c r="U181" i="1"/>
  <c r="U182" i="1"/>
  <c r="U185" i="1"/>
  <c r="U179" i="1"/>
  <c r="U178" i="1"/>
  <c r="D12" i="1" l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E11" i="1"/>
  <c r="F11" i="1"/>
  <c r="G11" i="1"/>
  <c r="H11" i="1"/>
  <c r="I11" i="1"/>
  <c r="J11" i="1"/>
  <c r="K11" i="1"/>
  <c r="L11" i="1"/>
  <c r="D11" i="1"/>
</calcChain>
</file>

<file path=xl/sharedStrings.xml><?xml version="1.0" encoding="utf-8"?>
<sst xmlns="http://schemas.openxmlformats.org/spreadsheetml/2006/main" count="563" uniqueCount="123">
  <si>
    <t>Australian Labor Party</t>
  </si>
  <si>
    <t>Liberal</t>
  </si>
  <si>
    <t>Animal Justice Party</t>
  </si>
  <si>
    <t>Australian Christians</t>
  </si>
  <si>
    <t>Australian Democrats</t>
  </si>
  <si>
    <t>Center Alliance</t>
  </si>
  <si>
    <t>Derryn Hinch's Justice Party</t>
  </si>
  <si>
    <t>Jacqui Lambie Network</t>
  </si>
  <si>
    <t>Legalise Cannabis Australia</t>
  </si>
  <si>
    <t>Liberal Democrats</t>
  </si>
  <si>
    <t>Pauline Hanson's One Nation</t>
  </si>
  <si>
    <t>Seniors United Party</t>
  </si>
  <si>
    <t>Shooters Fishers and Farmers</t>
  </si>
  <si>
    <t>Socialist Alliance</t>
  </si>
  <si>
    <t>Socialist Equality Party</t>
  </si>
  <si>
    <t>Sustainable Australia Party</t>
  </si>
  <si>
    <t>The Greens</t>
  </si>
  <si>
    <t>United Australia Party</t>
  </si>
  <si>
    <t>Other</t>
  </si>
  <si>
    <t>First-Preference 2022</t>
  </si>
  <si>
    <t>Party</t>
  </si>
  <si>
    <t>ANIMAL JUSTICE PARTY</t>
  </si>
  <si>
    <t>CHRISTIAN DEMOCRATIC PARTY (FRED NILE GROUP)</t>
  </si>
  <si>
    <t>LABOR / COUNTRY LABOR</t>
  </si>
  <si>
    <t>LIBERAL</t>
  </si>
  <si>
    <t>SHOOTERS</t>
  </si>
  <si>
    <t>THE GREENS</t>
  </si>
  <si>
    <t>VOLUNTARY EUTHANASIA PARTY</t>
  </si>
  <si>
    <t>OTHER</t>
  </si>
  <si>
    <t>SOCIALIST ALLIANCE</t>
  </si>
  <si>
    <t>2019-F</t>
  </si>
  <si>
    <t>2016-F</t>
  </si>
  <si>
    <t>2022-F</t>
  </si>
  <si>
    <t>2015-NSW</t>
  </si>
  <si>
    <t>2019-NSW</t>
  </si>
  <si>
    <t>Australian Conservatives</t>
  </si>
  <si>
    <t>Australian Federation</t>
  </si>
  <si>
    <t>Centre Alliance</t>
  </si>
  <si>
    <t>Christian Democratic Party</t>
  </si>
  <si>
    <t>Legalize Cannabis Australia</t>
  </si>
  <si>
    <t>Sustaniable Australia Party</t>
  </si>
  <si>
    <t>Voluntary Euthanasia</t>
  </si>
  <si>
    <t>One Nation</t>
  </si>
  <si>
    <t>Shooters Fishers Farmers</t>
  </si>
  <si>
    <t>Liberal Seats Won</t>
  </si>
  <si>
    <t>Labor Seats Won</t>
  </si>
  <si>
    <t>Ratio</t>
  </si>
  <si>
    <t>Average Spectrum</t>
  </si>
  <si>
    <t>Percent of Top Two Vote</t>
  </si>
  <si>
    <t>Aaron S. Foldenauer</t>
  </si>
  <si>
    <t>Andrew Yang</t>
  </si>
  <si>
    <t>Art Chang</t>
  </si>
  <si>
    <t>Dianne Morales</t>
  </si>
  <si>
    <t>Eric L. Adams</t>
  </si>
  <si>
    <t>Isaac Wright Jr.</t>
  </si>
  <si>
    <t>Joycelyn Taylor</t>
  </si>
  <si>
    <t>Kathryn A. Garcia</t>
  </si>
  <si>
    <t>Maya D. Wiley</t>
  </si>
  <si>
    <t>Paperboy Love Prince</t>
  </si>
  <si>
    <t>Raymond J. McGuire</t>
  </si>
  <si>
    <t>Scott M. Stringer</t>
  </si>
  <si>
    <t>Shaun Donovan</t>
  </si>
  <si>
    <t>Write-in</t>
  </si>
  <si>
    <t>Spectrum Value</t>
  </si>
  <si>
    <t>Zero</t>
  </si>
  <si>
    <t>null</t>
  </si>
  <si>
    <t>No Second Pref</t>
  </si>
  <si>
    <t>Australian Federation Party</t>
  </si>
  <si>
    <t>Australian Progressives</t>
  </si>
  <si>
    <t>Australian Values Party</t>
  </si>
  <si>
    <t>B - VIC</t>
  </si>
  <si>
    <t>Citizens Party</t>
  </si>
  <si>
    <t>FUSION</t>
  </si>
  <si>
    <t>Independent</t>
  </si>
  <si>
    <t>R - VIC</t>
  </si>
  <si>
    <t>Reason Australia</t>
  </si>
  <si>
    <t>T - VIC</t>
  </si>
  <si>
    <t>The Great Australian Party</t>
  </si>
  <si>
    <t>Victorian Socialists</t>
  </si>
  <si>
    <t>ON-VICSOC</t>
  </si>
  <si>
    <t>RVIC-SOCAL</t>
  </si>
  <si>
    <t>Sustainable Australia</t>
  </si>
  <si>
    <t>Informed Medical Options</t>
  </si>
  <si>
    <t>FRAN-SEC</t>
  </si>
  <si>
    <t>Australian Workers Party</t>
  </si>
  <si>
    <t>Citizens Electoral Council</t>
  </si>
  <si>
    <t>Health Australia Party</t>
  </si>
  <si>
    <t>Independents</t>
  </si>
  <si>
    <t>Labour DLP</t>
  </si>
  <si>
    <t>Pirate Party</t>
  </si>
  <si>
    <t>Rise Up Australia Party</t>
  </si>
  <si>
    <t>Science Party</t>
  </si>
  <si>
    <t>ICAN-KAT</t>
  </si>
  <si>
    <t>FRASER ANNING'S</t>
  </si>
  <si>
    <t>Climate Action</t>
  </si>
  <si>
    <t>Independents For Climate</t>
  </si>
  <si>
    <t>HEMP Party</t>
  </si>
  <si>
    <t>AUCHR-SCI</t>
  </si>
  <si>
    <t>Australian Country Party</t>
  </si>
  <si>
    <t>Australian Cyclists Party</t>
  </si>
  <si>
    <t>Australian Liberty Alliance</t>
  </si>
  <si>
    <t>Australian Sex Party</t>
  </si>
  <si>
    <t>Democratic Labour Party (DLP)</t>
  </si>
  <si>
    <t>Drug Law Reform</t>
  </si>
  <si>
    <t>Family First</t>
  </si>
  <si>
    <t>Marriage Equality</t>
  </si>
  <si>
    <t>Mature Australia</t>
  </si>
  <si>
    <t>MFP</t>
  </si>
  <si>
    <t>Nick Xenophon Team</t>
  </si>
  <si>
    <t>Palmer United Party</t>
  </si>
  <si>
    <t>Shooters</t>
  </si>
  <si>
    <t>The Arts Party</t>
  </si>
  <si>
    <t>SCI-SHTR</t>
  </si>
  <si>
    <t>Sum</t>
  </si>
  <si>
    <t>Average</t>
  </si>
  <si>
    <t>Running Total</t>
  </si>
  <si>
    <t>Count</t>
  </si>
  <si>
    <t>VOTEFLUX</t>
  </si>
  <si>
    <t>Renewable Energy</t>
  </si>
  <si>
    <t>Derryn Hinch</t>
  </si>
  <si>
    <t>Fred Nile Group</t>
  </si>
  <si>
    <t>Motoring Enthusiast</t>
  </si>
  <si>
    <t>Secular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</si>
</sst>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sz val="10"/>
      <color rgb="FF002092"/>
      <name val="Arial"/>
      <family val="2"/>
    </font>
    <font>
      <sz val="10"/>
      <color rgb="FF92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AF3FF"/>
        <bgColor indexed="64"/>
      </patternFill>
    </fill>
    <fill>
      <patternFill patternType="solid">
        <fgColor rgb="FFFFDCDC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2" fillId="2" borderId="1" xfId="0" applyNumberFormat="1" applyFont="1" applyFill="1" applyBorder="1" applyAlignment="1">
      <alignment vertical="center" wrapText="1"/>
    </xf>
    <xf numFmtId="3" fontId="2" fillId="0" borderId="0" xfId="0" applyNumberFormat="1" applyFont="1"/>
    <xf numFmtId="3" fontId="3" fillId="3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/>
    <xf numFmtId="3" fontId="2" fillId="4" borderId="1" xfId="0" applyNumberFormat="1" applyFont="1" applyFill="1" applyBorder="1" applyAlignment="1">
      <alignment vertical="center" wrapText="1"/>
    </xf>
    <xf numFmtId="3" fontId="4" fillId="0" borderId="0" xfId="0" applyNumberFormat="1" applyFont="1"/>
    <xf numFmtId="3" fontId="5" fillId="5" borderId="1" xfId="0" applyNumberFormat="1" applyFont="1" applyFill="1" applyBorder="1" applyAlignment="1">
      <alignment horizontal="right" vertical="center" wrapText="1"/>
    </xf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Spectrum Values Across Federal Elections</a:t>
            </a:r>
          </a:p>
          <a:p>
            <a:pPr>
              <a:defRPr/>
            </a:pPr>
            <a:r>
              <a:rPr lang="en-US" sz="1100"/>
              <a:t>(From labor to liberal)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38766031208957E-2"/>
          <c:y val="0.18249352529938118"/>
          <c:w val="0.87840177911892747"/>
          <c:h val="0.42172840873829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2016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Sheet1!$D$4:$T$4</c:f>
              <c:strCache>
                <c:ptCount val="17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Democrats</c:v>
                </c:pt>
                <c:pt idx="3">
                  <c:v>Center Alliance</c:v>
                </c:pt>
                <c:pt idx="4">
                  <c:v>Derryn Hinch's Justice Party</c:v>
                </c:pt>
                <c:pt idx="5">
                  <c:v>Jacqui Lambie Network</c:v>
                </c:pt>
                <c:pt idx="6">
                  <c:v>Legalise Cannabis Australia</c:v>
                </c:pt>
                <c:pt idx="7">
                  <c:v>Liberal Democrats</c:v>
                </c:pt>
                <c:pt idx="8">
                  <c:v>Other</c:v>
                </c:pt>
                <c:pt idx="9">
                  <c:v>Pauline Hanson's One Nation</c:v>
                </c:pt>
                <c:pt idx="10">
                  <c:v>Seniors United Party</c:v>
                </c:pt>
                <c:pt idx="11">
                  <c:v>Shooters Fishers and Farmers</c:v>
                </c:pt>
                <c:pt idx="12">
                  <c:v>Socialist Alliance</c:v>
                </c:pt>
                <c:pt idx="13">
                  <c:v>Socialist Equality Party</c:v>
                </c:pt>
                <c:pt idx="14">
                  <c:v>Sustainable Australia Party</c:v>
                </c:pt>
                <c:pt idx="15">
                  <c:v>The Greens</c:v>
                </c:pt>
                <c:pt idx="16">
                  <c:v>United Australia Party</c:v>
                </c:pt>
              </c:strCache>
            </c:strRef>
          </c:cat>
          <c:val>
            <c:numRef>
              <c:f>Sheet1!$D$5:$T$5</c:f>
              <c:numCache>
                <c:formatCode>General</c:formatCode>
                <c:ptCount val="17"/>
                <c:pt idx="0">
                  <c:v>0.29642198450756102</c:v>
                </c:pt>
                <c:pt idx="1">
                  <c:v>0.77223031322434399</c:v>
                </c:pt>
                <c:pt idx="2">
                  <c:v>0.66883339035237699</c:v>
                </c:pt>
                <c:pt idx="3">
                  <c:v>0.40008703750928498</c:v>
                </c:pt>
                <c:pt idx="4">
                  <c:v>0.44563521085395402</c:v>
                </c:pt>
                <c:pt idx="5">
                  <c:v>0.32577878103837399</c:v>
                </c:pt>
                <c:pt idx="6">
                  <c:v>0.38167555860757402</c:v>
                </c:pt>
                <c:pt idx="7">
                  <c:v>0.74932673016790996</c:v>
                </c:pt>
                <c:pt idx="8">
                  <c:v>0.51088041301945897</c:v>
                </c:pt>
                <c:pt idx="9">
                  <c:v>0.53544143164219304</c:v>
                </c:pt>
                <c:pt idx="10">
                  <c:v>0.53019470641922695</c:v>
                </c:pt>
                <c:pt idx="11">
                  <c:v>0.57035824589093798</c:v>
                </c:pt>
                <c:pt idx="12">
                  <c:v>0.154369440083725</c:v>
                </c:pt>
                <c:pt idx="13">
                  <c:v>0.18105849582172701</c:v>
                </c:pt>
                <c:pt idx="14">
                  <c:v>0.39342010122921101</c:v>
                </c:pt>
                <c:pt idx="15">
                  <c:v>0.124949057772561</c:v>
                </c:pt>
                <c:pt idx="16">
                  <c:v>0.29349800217944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2-4F5A-BD6E-E89026E35BF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2019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Sheet1!$D$4:$T$4</c:f>
              <c:strCache>
                <c:ptCount val="17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Democrats</c:v>
                </c:pt>
                <c:pt idx="3">
                  <c:v>Center Alliance</c:v>
                </c:pt>
                <c:pt idx="4">
                  <c:v>Derryn Hinch's Justice Party</c:v>
                </c:pt>
                <c:pt idx="5">
                  <c:v>Jacqui Lambie Network</c:v>
                </c:pt>
                <c:pt idx="6">
                  <c:v>Legalise Cannabis Australia</c:v>
                </c:pt>
                <c:pt idx="7">
                  <c:v>Liberal Democrats</c:v>
                </c:pt>
                <c:pt idx="8">
                  <c:v>Other</c:v>
                </c:pt>
                <c:pt idx="9">
                  <c:v>Pauline Hanson's One Nation</c:v>
                </c:pt>
                <c:pt idx="10">
                  <c:v>Seniors United Party</c:v>
                </c:pt>
                <c:pt idx="11">
                  <c:v>Shooters Fishers and Farmers</c:v>
                </c:pt>
                <c:pt idx="12">
                  <c:v>Socialist Alliance</c:v>
                </c:pt>
                <c:pt idx="13">
                  <c:v>Socialist Equality Party</c:v>
                </c:pt>
                <c:pt idx="14">
                  <c:v>Sustainable Australia Party</c:v>
                </c:pt>
                <c:pt idx="15">
                  <c:v>The Greens</c:v>
                </c:pt>
                <c:pt idx="16">
                  <c:v>United Australia Party</c:v>
                </c:pt>
              </c:strCache>
            </c:strRef>
          </c:cat>
          <c:val>
            <c:numRef>
              <c:f>Sheet1!$D$6:$T$6</c:f>
              <c:numCache>
                <c:formatCode>General</c:formatCode>
                <c:ptCount val="17"/>
                <c:pt idx="0">
                  <c:v>0.30487383339094298</c:v>
                </c:pt>
                <c:pt idx="1">
                  <c:v>0.86918993768751396</c:v>
                </c:pt>
                <c:pt idx="2">
                  <c:v>0.41557712810728897</c:v>
                </c:pt>
                <c:pt idx="3">
                  <c:v>0.448878413524057</c:v>
                </c:pt>
                <c:pt idx="4">
                  <c:v>0.48707338167786501</c:v>
                </c:pt>
                <c:pt idx="5">
                  <c:v>0.47835917312661402</c:v>
                </c:pt>
                <c:pt idx="6">
                  <c:v>0.376562867340614</c:v>
                </c:pt>
                <c:pt idx="7">
                  <c:v>0.72812783318222996</c:v>
                </c:pt>
                <c:pt idx="8">
                  <c:v>0.57615770620269302</c:v>
                </c:pt>
                <c:pt idx="9">
                  <c:v>0.67785640212285703</c:v>
                </c:pt>
                <c:pt idx="10">
                  <c:v>0.46357808857808802</c:v>
                </c:pt>
                <c:pt idx="11">
                  <c:v>0.58778129322978701</c:v>
                </c:pt>
                <c:pt idx="12">
                  <c:v>0.109231709802323</c:v>
                </c:pt>
                <c:pt idx="13">
                  <c:v>0.35815602836879401</c:v>
                </c:pt>
                <c:pt idx="14">
                  <c:v>0.40146397911676801</c:v>
                </c:pt>
                <c:pt idx="15">
                  <c:v>0.12797039981709801</c:v>
                </c:pt>
                <c:pt idx="16">
                  <c:v>0.71560291940344001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2-4F5A-BD6E-E89026E35BFD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2022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Sheet1!$D$4:$T$4</c:f>
              <c:strCache>
                <c:ptCount val="17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Democrats</c:v>
                </c:pt>
                <c:pt idx="3">
                  <c:v>Center Alliance</c:v>
                </c:pt>
                <c:pt idx="4">
                  <c:v>Derryn Hinch's Justice Party</c:v>
                </c:pt>
                <c:pt idx="5">
                  <c:v>Jacqui Lambie Network</c:v>
                </c:pt>
                <c:pt idx="6">
                  <c:v>Legalise Cannabis Australia</c:v>
                </c:pt>
                <c:pt idx="7">
                  <c:v>Liberal Democrats</c:v>
                </c:pt>
                <c:pt idx="8">
                  <c:v>Other</c:v>
                </c:pt>
                <c:pt idx="9">
                  <c:v>Pauline Hanson's One Nation</c:v>
                </c:pt>
                <c:pt idx="10">
                  <c:v>Seniors United Party</c:v>
                </c:pt>
                <c:pt idx="11">
                  <c:v>Shooters Fishers and Farmers</c:v>
                </c:pt>
                <c:pt idx="12">
                  <c:v>Socialist Alliance</c:v>
                </c:pt>
                <c:pt idx="13">
                  <c:v>Socialist Equality Party</c:v>
                </c:pt>
                <c:pt idx="14">
                  <c:v>Sustainable Australia Party</c:v>
                </c:pt>
                <c:pt idx="15">
                  <c:v>The Greens</c:v>
                </c:pt>
                <c:pt idx="16">
                  <c:v>United Australia Party</c:v>
                </c:pt>
              </c:strCache>
            </c:strRef>
          </c:cat>
          <c:val>
            <c:numRef>
              <c:f>Sheet1!$D$7:$T$7</c:f>
              <c:numCache>
                <c:formatCode>General</c:formatCode>
                <c:ptCount val="17"/>
                <c:pt idx="0">
                  <c:v>0.37362828896914202</c:v>
                </c:pt>
                <c:pt idx="1">
                  <c:v>0.714363241678726</c:v>
                </c:pt>
                <c:pt idx="2">
                  <c:v>0.47470989280614601</c:v>
                </c:pt>
                <c:pt idx="3">
                  <c:v>0.473282442748091</c:v>
                </c:pt>
                <c:pt idx="4">
                  <c:v>0.43435437293729301</c:v>
                </c:pt>
                <c:pt idx="5">
                  <c:v>0.38685377791373499</c:v>
                </c:pt>
                <c:pt idx="6">
                  <c:v>0.33939307633261601</c:v>
                </c:pt>
                <c:pt idx="7">
                  <c:v>0.69997847400246505</c:v>
                </c:pt>
                <c:pt idx="8">
                  <c:v>0.35918223316036302</c:v>
                </c:pt>
                <c:pt idx="9">
                  <c:v>0.647612985726299</c:v>
                </c:pt>
                <c:pt idx="10">
                  <c:v>0.44100026048450103</c:v>
                </c:pt>
                <c:pt idx="11">
                  <c:v>0.52451794767360804</c:v>
                </c:pt>
                <c:pt idx="12">
                  <c:v>0.14113440795055099</c:v>
                </c:pt>
                <c:pt idx="13">
                  <c:v>0.49327354260089601</c:v>
                </c:pt>
                <c:pt idx="14">
                  <c:v>0.38910878169718499</c:v>
                </c:pt>
                <c:pt idx="15">
                  <c:v>0.10379583271781</c:v>
                </c:pt>
                <c:pt idx="16">
                  <c:v>0.57880123687343299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2-4F5A-BD6E-E89026E35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71144576"/>
        <c:axId val="1447465312"/>
      </c:barChart>
      <c:catAx>
        <c:axId val="19711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65312"/>
        <c:crossesAt val="0"/>
        <c:auto val="1"/>
        <c:lblAlgn val="ctr"/>
        <c:lblOffset val="100"/>
        <c:noMultiLvlLbl val="0"/>
      </c:catAx>
      <c:valAx>
        <c:axId val="144746531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44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Dianne Morales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Sheet1!$B$116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1-4058-9E21-081D698A5026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Paperboy Love Prince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Sheet1!$C$116</c:f>
              <c:numCache>
                <c:formatCode>General</c:formatCode>
                <c:ptCount val="1"/>
                <c:pt idx="0">
                  <c:v>0.222271714922049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1-4058-9E21-081D698A5026}"/>
            </c:ext>
          </c:extLst>
        </c:ser>
        <c:ser>
          <c:idx val="2"/>
          <c:order val="2"/>
          <c:tx>
            <c:strRef>
              <c:f>Sheet1!$D$115</c:f>
              <c:strCache>
                <c:ptCount val="1"/>
                <c:pt idx="0">
                  <c:v>Maya D. Wiley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Sheet1!$D$116</c:f>
              <c:numCache>
                <c:formatCode>General</c:formatCode>
                <c:ptCount val="1"/>
                <c:pt idx="0">
                  <c:v>0.34928539093319499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1-4058-9E21-081D698A5026}"/>
            </c:ext>
          </c:extLst>
        </c:ser>
        <c:ser>
          <c:idx val="3"/>
          <c:order val="3"/>
          <c:tx>
            <c:strRef>
              <c:f>Sheet1!$E$115</c:f>
              <c:strCache>
                <c:ptCount val="1"/>
                <c:pt idx="0">
                  <c:v>Aaron S. Foldenauer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Sheet1!$E$116</c:f>
              <c:numCache>
                <c:formatCode>General</c:formatCode>
                <c:ptCount val="1"/>
                <c:pt idx="0">
                  <c:v>0.36444564337739399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1-4058-9E21-081D698A5026}"/>
            </c:ext>
          </c:extLst>
        </c:ser>
        <c:ser>
          <c:idx val="4"/>
          <c:order val="4"/>
          <c:tx>
            <c:strRef>
              <c:f>Sheet1!$F$115</c:f>
              <c:strCache>
                <c:ptCount val="1"/>
                <c:pt idx="0">
                  <c:v>Art Chang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Sheet1!$F$116</c:f>
              <c:numCache>
                <c:formatCode>General</c:formatCode>
                <c:ptCount val="1"/>
                <c:pt idx="0">
                  <c:v>0.36457142857142799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1-4058-9E21-081D698A5026}"/>
            </c:ext>
          </c:extLst>
        </c:ser>
        <c:ser>
          <c:idx val="5"/>
          <c:order val="5"/>
          <c:tx>
            <c:strRef>
              <c:f>Sheet1!$G$115</c:f>
              <c:strCache>
                <c:ptCount val="1"/>
                <c:pt idx="0">
                  <c:v>Joycelyn Taylor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Sheet1!$G$116</c:f>
              <c:numCache>
                <c:formatCode>General</c:formatCode>
                <c:ptCount val="1"/>
                <c:pt idx="0">
                  <c:v>0.46729602157788203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1-4058-9E21-081D698A5026}"/>
            </c:ext>
          </c:extLst>
        </c:ser>
        <c:ser>
          <c:idx val="6"/>
          <c:order val="6"/>
          <c:tx>
            <c:strRef>
              <c:f>Sheet1!$H$115</c:f>
              <c:strCache>
                <c:ptCount val="1"/>
                <c:pt idx="0">
                  <c:v>Isaac Wright Jr.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Sheet1!$H$116</c:f>
              <c:numCache>
                <c:formatCode>General</c:formatCode>
                <c:ptCount val="1"/>
                <c:pt idx="0">
                  <c:v>0.66753472222222199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1-4058-9E21-081D698A5026}"/>
            </c:ext>
          </c:extLst>
        </c:ser>
        <c:ser>
          <c:idx val="7"/>
          <c:order val="7"/>
          <c:tx>
            <c:strRef>
              <c:f>Sheet1!$I$115</c:f>
              <c:strCache>
                <c:ptCount val="1"/>
                <c:pt idx="0">
                  <c:v>Scott M. Stringer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Sheet1!$I$116</c:f>
              <c:numCache>
                <c:formatCode>General</c:formatCode>
                <c:ptCount val="1"/>
                <c:pt idx="0">
                  <c:v>0.69552136491735805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1-4058-9E21-081D698A5026}"/>
            </c:ext>
          </c:extLst>
        </c:ser>
        <c:ser>
          <c:idx val="8"/>
          <c:order val="8"/>
          <c:tx>
            <c:strRef>
              <c:f>Sheet1!$J$115</c:f>
              <c:strCache>
                <c:ptCount val="1"/>
                <c:pt idx="0">
                  <c:v>Kathryn A. Garcia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Sheet1!$J$116</c:f>
              <c:numCache>
                <c:formatCode>General</c:formatCode>
                <c:ptCount val="1"/>
                <c:pt idx="0">
                  <c:v>0.71730872496569198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21-4058-9E21-081D698A5026}"/>
            </c:ext>
          </c:extLst>
        </c:ser>
        <c:ser>
          <c:idx val="9"/>
          <c:order val="9"/>
          <c:tx>
            <c:strRef>
              <c:f>Sheet1!$K$115</c:f>
              <c:strCache>
                <c:ptCount val="1"/>
                <c:pt idx="0">
                  <c:v>Write-in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Sheet1!$K$116</c:f>
              <c:numCache>
                <c:formatCode>General</c:formatCode>
                <c:ptCount val="1"/>
                <c:pt idx="0">
                  <c:v>0.75391498881431696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21-4058-9E21-081D698A5026}"/>
            </c:ext>
          </c:extLst>
        </c:ser>
        <c:ser>
          <c:idx val="10"/>
          <c:order val="10"/>
          <c:tx>
            <c:strRef>
              <c:f>Sheet1!$L$115</c:f>
              <c:strCache>
                <c:ptCount val="1"/>
                <c:pt idx="0">
                  <c:v>Shaun Donovan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Sheet1!$L$116</c:f>
              <c:numCache>
                <c:formatCode>General</c:formatCode>
                <c:ptCount val="1"/>
                <c:pt idx="0">
                  <c:v>0.76230246458691497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21-4058-9E21-081D698A5026}"/>
            </c:ext>
          </c:extLst>
        </c:ser>
        <c:ser>
          <c:idx val="11"/>
          <c:order val="11"/>
          <c:tx>
            <c:strRef>
              <c:f>Sheet1!$M$115</c:f>
              <c:strCache>
                <c:ptCount val="1"/>
                <c:pt idx="0">
                  <c:v>Andrew Yang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Sheet1!$M$116</c:f>
              <c:numCache>
                <c:formatCode>General</c:formatCode>
                <c:ptCount val="1"/>
                <c:pt idx="0">
                  <c:v>0.79115226337448497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21-4058-9E21-081D698A5026}"/>
            </c:ext>
          </c:extLst>
        </c:ser>
        <c:ser>
          <c:idx val="12"/>
          <c:order val="12"/>
          <c:tx>
            <c:strRef>
              <c:f>Sheet1!$N$115</c:f>
              <c:strCache>
                <c:ptCount val="1"/>
                <c:pt idx="0">
                  <c:v>Raymond J. McGuire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Sheet1!$N$116</c:f>
              <c:numCache>
                <c:formatCode>General</c:formatCode>
                <c:ptCount val="1"/>
                <c:pt idx="0">
                  <c:v>0.86084471260717599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21-4058-9E21-081D698A5026}"/>
            </c:ext>
          </c:extLst>
        </c:ser>
        <c:ser>
          <c:idx val="13"/>
          <c:order val="13"/>
          <c:tx>
            <c:strRef>
              <c:f>Sheet1!$O$115</c:f>
              <c:strCache>
                <c:ptCount val="1"/>
                <c:pt idx="0">
                  <c:v>Eric L. Adams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Sheet1!$A$116</c:f>
              <c:strCache>
                <c:ptCount val="1"/>
                <c:pt idx="0">
                  <c:v>Spectrum Value</c:v>
                </c:pt>
              </c:strCache>
            </c:strRef>
          </c:cat>
          <c:val>
            <c:numRef>
              <c:f>Sheet1!$O$116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21-4058-9E21-081D698A5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2317888"/>
        <c:axId val="1130125952"/>
      </c:barChart>
      <c:catAx>
        <c:axId val="12223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25952"/>
        <c:crosses val="autoZero"/>
        <c:auto val="1"/>
        <c:lblAlgn val="ctr"/>
        <c:lblOffset val="100"/>
        <c:noMultiLvlLbl val="0"/>
      </c:catAx>
      <c:valAx>
        <c:axId val="11301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Sheet1!$AM$130:$AZ$130</c:f>
              <c:strCache>
                <c:ptCount val="14"/>
                <c:pt idx="0">
                  <c:v>Aaron S. Foldenauer</c:v>
                </c:pt>
                <c:pt idx="1">
                  <c:v>Andrew Yang</c:v>
                </c:pt>
                <c:pt idx="2">
                  <c:v>Art Chang</c:v>
                </c:pt>
                <c:pt idx="3">
                  <c:v>Dianne Morales</c:v>
                </c:pt>
                <c:pt idx="4">
                  <c:v>Eric L. Adams</c:v>
                </c:pt>
                <c:pt idx="5">
                  <c:v>Isaac Wright Jr.</c:v>
                </c:pt>
                <c:pt idx="6">
                  <c:v>Joycelyn Taylor</c:v>
                </c:pt>
                <c:pt idx="7">
                  <c:v>Kathryn A. Garcia</c:v>
                </c:pt>
                <c:pt idx="8">
                  <c:v>Maya D. Wiley</c:v>
                </c:pt>
                <c:pt idx="9">
                  <c:v>Paperboy Love Prince</c:v>
                </c:pt>
                <c:pt idx="10">
                  <c:v>Raymond J. McGuire</c:v>
                </c:pt>
                <c:pt idx="11">
                  <c:v>Scott M. Stringer</c:v>
                </c:pt>
                <c:pt idx="12">
                  <c:v>Shaun Donovan</c:v>
                </c:pt>
                <c:pt idx="13">
                  <c:v>Write-in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Sheet1!$AM$131:$AZ$131</c:f>
              <c:numCache>
                <c:formatCode>General</c:formatCode>
                <c:ptCount val="14"/>
                <c:pt idx="0">
                  <c:v>0.46948640483383602</c:v>
                </c:pt>
                <c:pt idx="1">
                  <c:v>0.56422256890275602</c:v>
                </c:pt>
                <c:pt idx="2">
                  <c:v>0</c:v>
                </c:pt>
                <c:pt idx="3">
                  <c:v>0.50629754333457999</c:v>
                </c:pt>
                <c:pt idx="4">
                  <c:v>0.901147448985683</c:v>
                </c:pt>
                <c:pt idx="5">
                  <c:v>0.75</c:v>
                </c:pt>
                <c:pt idx="6">
                  <c:v>0.50570342205323104</c:v>
                </c:pt>
                <c:pt idx="7">
                  <c:v>0.91762186221254305</c:v>
                </c:pt>
                <c:pt idx="8">
                  <c:v>0.66272936631750901</c:v>
                </c:pt>
                <c:pt idx="9">
                  <c:v>0.31869688385269102</c:v>
                </c:pt>
                <c:pt idx="10">
                  <c:v>0.90727470141150901</c:v>
                </c:pt>
                <c:pt idx="11">
                  <c:v>0.89305110708814905</c:v>
                </c:pt>
                <c:pt idx="12">
                  <c:v>1</c:v>
                </c:pt>
                <c:pt idx="13">
                  <c:v>0.61881188118811803</c:v>
                </c:pt>
              </c:numCache>
            </c:numRef>
          </c:xVal>
          <c:yVal>
            <c:numRef>
              <c:f>Sheet1!$AM$132:$AZ$132</c:f>
              <c:numCache>
                <c:formatCode>General</c:formatCode>
                <c:ptCount val="14"/>
                <c:pt idx="0">
                  <c:v>0.36444564337739399</c:v>
                </c:pt>
                <c:pt idx="1">
                  <c:v>0.79115226337448497</c:v>
                </c:pt>
                <c:pt idx="2">
                  <c:v>0.36457142857142799</c:v>
                </c:pt>
                <c:pt idx="3">
                  <c:v>0</c:v>
                </c:pt>
                <c:pt idx="4">
                  <c:v>1</c:v>
                </c:pt>
                <c:pt idx="5">
                  <c:v>0.66753472222222199</c:v>
                </c:pt>
                <c:pt idx="6">
                  <c:v>0.46729602157788203</c:v>
                </c:pt>
                <c:pt idx="7">
                  <c:v>0.71730872496569198</c:v>
                </c:pt>
                <c:pt idx="8">
                  <c:v>0.34928539093319499</c:v>
                </c:pt>
                <c:pt idx="9">
                  <c:v>0.222271714922049</c:v>
                </c:pt>
                <c:pt idx="10">
                  <c:v>0.86084471260717599</c:v>
                </c:pt>
                <c:pt idx="11">
                  <c:v>0.69552136491735805</c:v>
                </c:pt>
                <c:pt idx="12">
                  <c:v>0.76230246458691497</c:v>
                </c:pt>
                <c:pt idx="13">
                  <c:v>0.75391498881431696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D73-4399-8818-FA9CE139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68288"/>
        <c:axId val="1130116384"/>
      </c:scatterChart>
      <c:valAx>
        <c:axId val="12223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16384"/>
        <c:crosses val="autoZero"/>
        <c:crossBetween val="midCat"/>
      </c:valAx>
      <c:valAx>
        <c:axId val="11301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Dimensional</a:t>
            </a:r>
            <a:r>
              <a:rPr lang="en-US" baseline="0"/>
              <a:t> Spectrum - Australia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834030428311869E-2"/>
                  <c:y val="-5.5761433046629685E-2"/>
                </c:manualLayout>
              </c:layout>
              <c:tx>
                <c:rich>
                  <a:bodyPr/>
                  <a:lstStyle/>
                  <a:p>
                    <a:fld id="{517E7FF3-808D-440B-B823-461F4992C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D3D-43E0-B019-5DB82F706E90}"/>
                </c:ext>
              </c:extLst>
            </c:dLbl>
            <c:dLbl>
              <c:idx val="1"/>
              <c:layout>
                <c:manualLayout>
                  <c:x val="-0.16078186089189198"/>
                  <c:y val="-6.9307718205738097E-2"/>
                </c:manualLayout>
              </c:layout>
              <c:tx>
                <c:rich>
                  <a:bodyPr/>
                  <a:lstStyle/>
                  <a:p>
                    <a:fld id="{3595A0FD-AD82-4987-BCC6-723ABE99D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D3D-43E0-B019-5DB82F706E90}"/>
                </c:ext>
              </c:extLst>
            </c:dLbl>
            <c:dLbl>
              <c:idx val="2"/>
              <c:layout>
                <c:manualLayout>
                  <c:x val="-8.7318503856227317E-2"/>
                  <c:y val="-6.9307718205738097E-2"/>
                </c:manualLayout>
              </c:layout>
              <c:tx>
                <c:rich>
                  <a:bodyPr/>
                  <a:lstStyle/>
                  <a:p>
                    <a:fld id="{824568D0-3BBB-4539-BAE1-78278B7B3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D3D-43E0-B019-5DB82F706E90}"/>
                </c:ext>
              </c:extLst>
            </c:dLbl>
            <c:dLbl>
              <c:idx val="3"/>
              <c:layout>
                <c:manualLayout>
                  <c:x val="3.7259687918082041E-3"/>
                  <c:y val="3.6229557940083319E-2"/>
                </c:manualLayout>
              </c:layout>
              <c:tx>
                <c:rich>
                  <a:bodyPr/>
                  <a:lstStyle/>
                  <a:p>
                    <a:fld id="{3B174FAF-00C5-4445-92C7-61EDEA3020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526442104598598"/>
                      <c:h val="7.529330815317601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D3D-43E0-B019-5DB82F706E90}"/>
                </c:ext>
              </c:extLst>
            </c:dLbl>
            <c:dLbl>
              <c:idx val="4"/>
              <c:layout>
                <c:manualLayout>
                  <c:x val="-7.612295734150111E-2"/>
                  <c:y val="-6.327701671169117E-2"/>
                </c:manualLayout>
              </c:layout>
              <c:tx>
                <c:rich>
                  <a:bodyPr/>
                  <a:lstStyle/>
                  <a:p>
                    <a:fld id="{1582387E-0075-4514-BBCD-4510662B7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CD3D-43E0-B019-5DB82F706E90}"/>
                </c:ext>
              </c:extLst>
            </c:dLbl>
            <c:dLbl>
              <c:idx val="5"/>
              <c:layout>
                <c:manualLayout>
                  <c:x val="-0.19141575115891074"/>
                  <c:y val="-2.1062106253362592E-2"/>
                </c:manualLayout>
              </c:layout>
              <c:tx>
                <c:rich>
                  <a:bodyPr/>
                  <a:lstStyle/>
                  <a:p>
                    <a:fld id="{D109E491-6D3F-4C68-9065-8D55391A4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D3D-43E0-B019-5DB82F706E90}"/>
                </c:ext>
              </c:extLst>
            </c:dLbl>
            <c:dLbl>
              <c:idx val="6"/>
              <c:layout>
                <c:manualLayout>
                  <c:x val="-8.1234326968337822E-2"/>
                  <c:y val="-3.7669328564488853E-2"/>
                </c:manualLayout>
              </c:layout>
              <c:tx>
                <c:rich>
                  <a:bodyPr/>
                  <a:lstStyle/>
                  <a:p>
                    <a:fld id="{CEBAA9B4-6968-46E4-8C56-31D69CB33A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D3D-43E0-B019-5DB82F706E90}"/>
                </c:ext>
              </c:extLst>
            </c:dLbl>
            <c:dLbl>
              <c:idx val="7"/>
              <c:layout>
                <c:manualLayout>
                  <c:x val="2.7762051232535015E-2"/>
                  <c:y val="1.9622335628956999E-2"/>
                </c:manualLayout>
              </c:layout>
              <c:tx>
                <c:rich>
                  <a:bodyPr/>
                  <a:lstStyle/>
                  <a:p>
                    <a:fld id="{72341E6B-3BD3-4588-83C0-2606FFA90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D3D-43E0-B019-5DB82F706E90}"/>
                </c:ext>
              </c:extLst>
            </c:dLbl>
            <c:dLbl>
              <c:idx val="8"/>
              <c:layout>
                <c:manualLayout>
                  <c:x val="6.3966858820394381E-3"/>
                  <c:y val="1.2106751963895566E-2"/>
                </c:manualLayout>
              </c:layout>
              <c:tx>
                <c:rich>
                  <a:bodyPr/>
                  <a:lstStyle/>
                  <a:p>
                    <a:fld id="{84B4E939-4294-4C7E-A1B8-C25C2F1D9B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D3D-43E0-B019-5DB82F706E90}"/>
                </c:ext>
              </c:extLst>
            </c:dLbl>
            <c:dLbl>
              <c:idx val="9"/>
              <c:layout>
                <c:manualLayout>
                  <c:x val="-9.7965906252872409E-2"/>
                  <c:y val="4.9775843099191718E-2"/>
                </c:manualLayout>
              </c:layout>
              <c:tx>
                <c:rich>
                  <a:bodyPr/>
                  <a:lstStyle/>
                  <a:p>
                    <a:fld id="{8F63E76A-838A-417B-A91F-43E56605A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CD3D-43E0-B019-5DB82F706E9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0AF20C-C281-4A51-8997-C5149CF97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D3D-43E0-B019-5DB82F706E90}"/>
                </c:ext>
              </c:extLst>
            </c:dLbl>
            <c:dLbl>
              <c:idx val="11"/>
              <c:layout>
                <c:manualLayout>
                  <c:x val="9.179371435415272E-3"/>
                  <c:y val="-2.709280774740953E-2"/>
                </c:manualLayout>
              </c:layout>
              <c:tx>
                <c:rich>
                  <a:bodyPr/>
                  <a:lstStyle/>
                  <a:p>
                    <a:fld id="{10BB1A2A-7AC3-4661-A004-088243988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D3D-43E0-B019-5DB82F706E90}"/>
                </c:ext>
              </c:extLst>
            </c:dLbl>
            <c:dLbl>
              <c:idx val="12"/>
              <c:layout>
                <c:manualLayout>
                  <c:x val="5.0500933534740354E-2"/>
                  <c:y val="0.24730411023172608"/>
                </c:manualLayout>
              </c:layout>
              <c:tx>
                <c:rich>
                  <a:bodyPr/>
                  <a:lstStyle/>
                  <a:p>
                    <a:fld id="{6524115B-6BD5-4F4B-B0E7-70E30DF49F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D3D-43E0-B019-5DB82F706E90}"/>
                </c:ext>
              </c:extLst>
            </c:dLbl>
            <c:dLbl>
              <c:idx val="13"/>
              <c:layout>
                <c:manualLayout>
                  <c:x val="-9.3827158201411395E-2"/>
                  <c:y val="3.1683738617050927E-2"/>
                </c:manualLayout>
              </c:layout>
              <c:tx>
                <c:rich>
                  <a:bodyPr/>
                  <a:lstStyle/>
                  <a:p>
                    <a:fld id="{0D4CA0D3-6144-4528-ABF2-F32BF2B33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D3D-43E0-B019-5DB82F706E90}"/>
                </c:ext>
              </c:extLst>
            </c:dLbl>
            <c:dLbl>
              <c:idx val="14"/>
              <c:layout>
                <c:manualLayout>
                  <c:x val="-3.9500914037744542E-3"/>
                  <c:y val="3.4699089364074287E-2"/>
                </c:manualLayout>
              </c:layout>
              <c:tx>
                <c:rich>
                  <a:bodyPr/>
                  <a:lstStyle/>
                  <a:p>
                    <a:fld id="{6E1AE98F-8048-43DC-84D2-75BC4C890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CD3D-43E0-B019-5DB82F706E90}"/>
                </c:ext>
              </c:extLst>
            </c:dLbl>
            <c:dLbl>
              <c:idx val="15"/>
              <c:layout>
                <c:manualLayout>
                  <c:x val="-1.0470443946600513E-2"/>
                  <c:y val="5.5806544593238569E-2"/>
                </c:manualLayout>
              </c:layout>
              <c:tx>
                <c:rich>
                  <a:bodyPr/>
                  <a:lstStyle/>
                  <a:p>
                    <a:fld id="{6D1CADE7-3D84-4D09-844F-6359DD0B8D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D3D-43E0-B019-5DB82F706E90}"/>
                </c:ext>
              </c:extLst>
            </c:dLbl>
            <c:dLbl>
              <c:idx val="16"/>
              <c:layout>
                <c:manualLayout>
                  <c:x val="6.0310707843084458E-3"/>
                  <c:y val="-1.6561873335324571E-2"/>
                </c:manualLayout>
              </c:layout>
              <c:tx>
                <c:rich>
                  <a:bodyPr/>
                  <a:lstStyle/>
                  <a:p>
                    <a:fld id="{19C0242C-BEB3-42A8-A419-1F808A5075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D3D-43E0-B019-5DB82F706E90}"/>
                </c:ext>
              </c:extLst>
            </c:dLbl>
            <c:dLbl>
              <c:idx val="17"/>
              <c:layout>
                <c:manualLayout>
                  <c:x val="-0.12506765921850477"/>
                  <c:y val="-4.6715380805559273E-2"/>
                </c:manualLayout>
              </c:layout>
              <c:tx>
                <c:rich>
                  <a:bodyPr/>
                  <a:lstStyle/>
                  <a:p>
                    <a:fld id="{AA8D300A-8E96-4D35-910E-4A127A6B2E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CD3D-43E0-B019-5DB82F706E90}"/>
                </c:ext>
              </c:extLst>
            </c:dLbl>
            <c:dLbl>
              <c:idx val="18"/>
              <c:layout>
                <c:manualLayout>
                  <c:x val="2.4831931251735023E-2"/>
                  <c:y val="-2.9700017712217773E-3"/>
                </c:manualLayout>
              </c:layout>
              <c:tx>
                <c:rich>
                  <a:bodyPr/>
                  <a:lstStyle/>
                  <a:p>
                    <a:fld id="{29D2389E-DC4F-48DF-B71E-2140A6384B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CD3D-43E0-B019-5DB82F706E90}"/>
                </c:ext>
              </c:extLst>
            </c:dLbl>
            <c:dLbl>
              <c:idx val="19"/>
              <c:layout>
                <c:manualLayout>
                  <c:x val="-3.6391531516093027E-2"/>
                  <c:y val="-5.2746082299606201E-2"/>
                </c:manualLayout>
              </c:layout>
              <c:tx>
                <c:rich>
                  <a:bodyPr/>
                  <a:lstStyle/>
                  <a:p>
                    <a:fld id="{DCC1A42B-9AE4-455E-A46E-A1069D779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CD3D-43E0-B019-5DB82F706E90}"/>
                </c:ext>
              </c:extLst>
            </c:dLbl>
            <c:dLbl>
              <c:idx val="20"/>
              <c:layout>
                <c:manualLayout>
                  <c:x val="-9.4499340351633057E-2"/>
                  <c:y val="5.432166242222413E-2"/>
                </c:manualLayout>
              </c:layout>
              <c:tx>
                <c:rich>
                  <a:bodyPr/>
                  <a:lstStyle/>
                  <a:p>
                    <a:fld id="{979710B1-9770-4D17-AADE-36760F15C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D3D-43E0-B019-5DB82F706E90}"/>
                </c:ext>
              </c:extLst>
            </c:dLbl>
            <c:dLbl>
              <c:idx val="21"/>
              <c:layout>
                <c:manualLayout>
                  <c:x val="-3.4771871219555717E-2"/>
                  <c:y val="4.6760492352168274E-2"/>
                </c:manualLayout>
              </c:layout>
              <c:tx>
                <c:rich>
                  <a:bodyPr/>
                  <a:lstStyle/>
                  <a:p>
                    <a:fld id="{87481FF0-9DF6-4046-A8BA-8BFBA4121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D3D-43E0-B019-5DB82F706E90}"/>
                </c:ext>
              </c:extLst>
            </c:dLbl>
            <c:dLbl>
              <c:idx val="22"/>
              <c:layout>
                <c:manualLayout>
                  <c:x val="-5.1704176720773244E-3"/>
                  <c:y val="-1.3546522588301215E-2"/>
                </c:manualLayout>
              </c:layout>
              <c:tx>
                <c:rich>
                  <a:bodyPr/>
                  <a:lstStyle/>
                  <a:p>
                    <a:fld id="{7025A1E5-BA58-439E-BADA-04236C459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D3D-43E0-B019-5DB82F706E90}"/>
                </c:ext>
              </c:extLst>
            </c:dLbl>
            <c:dLbl>
              <c:idx val="23"/>
              <c:layout>
                <c:manualLayout>
                  <c:x val="8.9788309044098995E-3"/>
                  <c:y val="-1.8046755506339121E-2"/>
                </c:manualLayout>
              </c:layout>
              <c:tx>
                <c:rich>
                  <a:bodyPr/>
                  <a:lstStyle/>
                  <a:p>
                    <a:fld id="{151F868B-885F-4BC2-9C8E-C031E644F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D3D-43E0-B019-5DB82F706E90}"/>
                </c:ext>
              </c:extLst>
            </c:dLbl>
            <c:dLbl>
              <c:idx val="24"/>
              <c:layout>
                <c:manualLayout>
                  <c:x val="-6.1831844907895263E-2"/>
                  <c:y val="4.3745141605144804E-2"/>
                </c:manualLayout>
              </c:layout>
              <c:tx>
                <c:rich>
                  <a:bodyPr/>
                  <a:lstStyle/>
                  <a:p>
                    <a:fld id="{7FEBBE14-D160-44B3-99B2-7B83D98D2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D3D-43E0-B019-5DB82F706E90}"/>
                </c:ext>
              </c:extLst>
            </c:dLbl>
            <c:dLbl>
              <c:idx val="25"/>
              <c:layout>
                <c:manualLayout>
                  <c:x val="-2.6170167924841864E-2"/>
                  <c:y val="5.432166242222413E-2"/>
                </c:manualLayout>
              </c:layout>
              <c:tx>
                <c:rich>
                  <a:bodyPr/>
                  <a:lstStyle/>
                  <a:p>
                    <a:fld id="{2AAA7E5F-74CB-4847-A388-8E0BB5483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D3D-43E0-B019-5DB82F706E90}"/>
                </c:ext>
              </c:extLst>
            </c:dLbl>
            <c:dLbl>
              <c:idx val="26"/>
              <c:layout>
                <c:manualLayout>
                  <c:x val="-1.7293326263948078E-16"/>
                  <c:y val="0.16737452223310703"/>
                </c:manualLayout>
              </c:layout>
              <c:tx>
                <c:rich>
                  <a:bodyPr/>
                  <a:lstStyle/>
                  <a:p>
                    <a:fld id="{AEFB66DA-7D89-423E-9076-2B1C660FE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CD3D-43E0-B019-5DB82F706E90}"/>
                </c:ext>
              </c:extLst>
            </c:dLbl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Sheet1!$B$202:$AB$202</c:f>
              <c:numCache>
                <c:formatCode>General</c:formatCode>
                <c:ptCount val="27"/>
                <c:pt idx="0">
                  <c:v>0.38628119160162599</c:v>
                </c:pt>
                <c:pt idx="1">
                  <c:v>0.305442374854481</c:v>
                </c:pt>
                <c:pt idx="2">
                  <c:v>0.12251655629138999</c:v>
                </c:pt>
                <c:pt idx="3">
                  <c:v>0.46183428331967302</c:v>
                </c:pt>
                <c:pt idx="4">
                  <c:v>0.60337552742615996</c:v>
                </c:pt>
                <c:pt idx="5">
                  <c:v>0.191172629929485</c:v>
                </c:pt>
                <c:pt idx="6">
                  <c:v>5.68600815059188E-2</c:v>
                </c:pt>
                <c:pt idx="7">
                  <c:v>0.35947986577181201</c:v>
                </c:pt>
                <c:pt idx="8">
                  <c:v>8.9532328939108605E-2</c:v>
                </c:pt>
                <c:pt idx="9">
                  <c:v>0.80209927837305905</c:v>
                </c:pt>
                <c:pt idx="10">
                  <c:v>0.66740380362671303</c:v>
                </c:pt>
                <c:pt idx="11">
                  <c:v>0.204633204633204</c:v>
                </c:pt>
                <c:pt idx="12">
                  <c:v>0.28729310569529498</c:v>
                </c:pt>
                <c:pt idx="13">
                  <c:v>7.8142927152699701E-2</c:v>
                </c:pt>
                <c:pt idx="14">
                  <c:v>8.1360325021014201E-2</c:v>
                </c:pt>
                <c:pt idx="15">
                  <c:v>0</c:v>
                </c:pt>
                <c:pt idx="16">
                  <c:v>2.2183252959228399E-2</c:v>
                </c:pt>
                <c:pt idx="17">
                  <c:v>0.80113954791705499</c:v>
                </c:pt>
                <c:pt idx="18">
                  <c:v>7.8511205591986696E-2</c:v>
                </c:pt>
                <c:pt idx="19">
                  <c:v>0.87194244604316495</c:v>
                </c:pt>
                <c:pt idx="20">
                  <c:v>0.629139072847682</c:v>
                </c:pt>
                <c:pt idx="21">
                  <c:v>0.36569447277177197</c:v>
                </c:pt>
                <c:pt idx="22">
                  <c:v>0.75229357798165097</c:v>
                </c:pt>
                <c:pt idx="23">
                  <c:v>0.12978235967926599</c:v>
                </c:pt>
                <c:pt idx="24">
                  <c:v>0.93298382804033198</c:v>
                </c:pt>
                <c:pt idx="25">
                  <c:v>4.2231891476836397E-2</c:v>
                </c:pt>
                <c:pt idx="26">
                  <c:v>1</c:v>
                </c:pt>
              </c:numCache>
            </c:numRef>
          </c:xVal>
          <c:yVal>
            <c:numRef>
              <c:f>Sheet1!$B$203:$AB$203</c:f>
              <c:numCache>
                <c:formatCode>General</c:formatCode>
                <c:ptCount val="27"/>
                <c:pt idx="0">
                  <c:v>0.90243902439024304</c:v>
                </c:pt>
                <c:pt idx="1">
                  <c:v>0.83499762244412701</c:v>
                </c:pt>
                <c:pt idx="2">
                  <c:v>0.32293647774819301</c:v>
                </c:pt>
                <c:pt idx="3">
                  <c:v>0.90120821680909202</c:v>
                </c:pt>
                <c:pt idx="4">
                  <c:v>0.91886543535620002</c:v>
                </c:pt>
                <c:pt idx="5">
                  <c:v>0.80692410119840197</c:v>
                </c:pt>
                <c:pt idx="6">
                  <c:v>9.70783737826557E-2</c:v>
                </c:pt>
                <c:pt idx="7">
                  <c:v>0.72760646108663696</c:v>
                </c:pt>
                <c:pt idx="8">
                  <c:v>0.74072081764389397</c:v>
                </c:pt>
                <c:pt idx="9">
                  <c:v>0.88647697271927195</c:v>
                </c:pt>
                <c:pt idx="10">
                  <c:v>0.54351939451277198</c:v>
                </c:pt>
                <c:pt idx="11">
                  <c:v>0.30582301696469499</c:v>
                </c:pt>
                <c:pt idx="12">
                  <c:v>0.83278515212028603</c:v>
                </c:pt>
                <c:pt idx="13">
                  <c:v>0.76322869955156902</c:v>
                </c:pt>
                <c:pt idx="14">
                  <c:v>0.15917791658271199</c:v>
                </c:pt>
                <c:pt idx="15">
                  <c:v>0.34646027771454502</c:v>
                </c:pt>
                <c:pt idx="16">
                  <c:v>0</c:v>
                </c:pt>
                <c:pt idx="17">
                  <c:v>0.92767110378136397</c:v>
                </c:pt>
                <c:pt idx="18">
                  <c:v>0.61871784724970302</c:v>
                </c:pt>
                <c:pt idx="19">
                  <c:v>1</c:v>
                </c:pt>
                <c:pt idx="20">
                  <c:v>0.16515151515151499</c:v>
                </c:pt>
                <c:pt idx="21">
                  <c:v>0.833452211126961</c:v>
                </c:pt>
                <c:pt idx="22">
                  <c:v>0.46330777656078798</c:v>
                </c:pt>
                <c:pt idx="23">
                  <c:v>0.19347998939835601</c:v>
                </c:pt>
                <c:pt idx="24">
                  <c:v>0.93899046308938405</c:v>
                </c:pt>
                <c:pt idx="25">
                  <c:v>0.58343262055558998</c:v>
                </c:pt>
                <c:pt idx="26">
                  <c:v>0.98479966377136396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Sheet1!$B$201:$AB$201</c15:f>
                <c15:dlblRangeCache>
                  <c:ptCount val="27"/>
                  <c:pt idx="0">
                    <c:v>Animal Justice Party</c:v>
                  </c:pt>
                  <c:pt idx="1">
                    <c:v>Australian Democrats</c:v>
                  </c:pt>
                  <c:pt idx="2">
                    <c:v>Australian Federation Party</c:v>
                  </c:pt>
                  <c:pt idx="3">
                    <c:v>Australian Labor Party</c:v>
                  </c:pt>
                  <c:pt idx="4">
                    <c:v>Australian Progressives</c:v>
                  </c:pt>
                  <c:pt idx="5">
                    <c:v>Australian Values Party</c:v>
                  </c:pt>
                  <c:pt idx="6">
                    <c:v>B - VIC</c:v>
                  </c:pt>
                  <c:pt idx="7">
                    <c:v>Citizens Party</c:v>
                  </c:pt>
                  <c:pt idx="8">
                    <c:v>Derryn Hinch's Justice Party</c:v>
                  </c:pt>
                  <c:pt idx="9">
                    <c:v>FUSION</c:v>
                  </c:pt>
                  <c:pt idx="10">
                    <c:v>Independent</c:v>
                  </c:pt>
                  <c:pt idx="11">
                    <c:v>Informed Medical Options</c:v>
                  </c:pt>
                  <c:pt idx="12">
                    <c:v>Legalise Cannabis Australia</c:v>
                  </c:pt>
                  <c:pt idx="13">
                    <c:v>Liberal</c:v>
                  </c:pt>
                  <c:pt idx="14">
                    <c:v>Liberal Democrats</c:v>
                  </c:pt>
                  <c:pt idx="15">
                    <c:v>One Nation</c:v>
                  </c:pt>
                  <c:pt idx="16">
                    <c:v>R - VIC</c:v>
                  </c:pt>
                  <c:pt idx="17">
                    <c:v>Reason Australia</c:v>
                  </c:pt>
                  <c:pt idx="18">
                    <c:v>Shooters Fishers and Farmers</c:v>
                  </c:pt>
                  <c:pt idx="19">
                    <c:v>Socialist Alliance</c:v>
                  </c:pt>
                  <c:pt idx="20">
                    <c:v>Socialist Equality Party</c:v>
                  </c:pt>
                  <c:pt idx="21">
                    <c:v>Sustainable Australia</c:v>
                  </c:pt>
                  <c:pt idx="22">
                    <c:v>T - VIC</c:v>
                  </c:pt>
                  <c:pt idx="23">
                    <c:v>The Great Australian Party</c:v>
                  </c:pt>
                  <c:pt idx="24">
                    <c:v>The Greens</c:v>
                  </c:pt>
                  <c:pt idx="25">
                    <c:v>United Australia Party</c:v>
                  </c:pt>
                  <c:pt idx="26">
                    <c:v>Victorian Socialists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3D-43E0-B019-5DB82F706E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22296288"/>
        <c:axId val="901787824"/>
      </c:scatterChart>
      <c:valAx>
        <c:axId val="1222296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7824"/>
        <c:crosses val="autoZero"/>
        <c:crossBetween val="midCat"/>
      </c:valAx>
      <c:valAx>
        <c:axId val="90178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Dimensional Spectrum - Australia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 Pairs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091985910441522"/>
                  <c:y val="-7.2517188326142621E-3"/>
                </c:manualLayout>
              </c:layout>
              <c:tx>
                <c:rich>
                  <a:bodyPr/>
                  <a:lstStyle/>
                  <a:p>
                    <a:fld id="{C05E06F4-B69F-4ADE-A3E2-75BA166B5B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E09-4669-82C9-821E4E02D227}"/>
                </c:ext>
              </c:extLst>
            </c:dLbl>
            <c:dLbl>
              <c:idx val="1"/>
              <c:layout>
                <c:manualLayout>
                  <c:x val="-6.7215357246020804E-2"/>
                  <c:y val="-7.560045743901958E-2"/>
                </c:manualLayout>
              </c:layout>
              <c:tx>
                <c:rich>
                  <a:bodyPr/>
                  <a:lstStyle/>
                  <a:p>
                    <a:fld id="{FBA51655-1616-4B4A-B85F-1575EF46F4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AE09-4669-82C9-821E4E02D227}"/>
                </c:ext>
              </c:extLst>
            </c:dLbl>
            <c:dLbl>
              <c:idx val="2"/>
              <c:layout>
                <c:manualLayout>
                  <c:x val="-3.4599772384823486E-2"/>
                  <c:y val="4.3684647477808383E-2"/>
                </c:manualLayout>
              </c:layout>
              <c:tx>
                <c:rich>
                  <a:bodyPr/>
                  <a:lstStyle/>
                  <a:p>
                    <a:fld id="{6B71C918-B8EB-44BD-94C8-4636DBDA6D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E09-4669-82C9-821E4E02D227}"/>
                </c:ext>
              </c:extLst>
            </c:dLbl>
            <c:dLbl>
              <c:idx val="3"/>
              <c:layout>
                <c:manualLayout>
                  <c:x val="-0.21028331676494119"/>
                  <c:y val="4.3755435066422854E-5"/>
                </c:manualLayout>
              </c:layout>
              <c:tx>
                <c:rich>
                  <a:bodyPr/>
                  <a:lstStyle/>
                  <a:p>
                    <a:fld id="{885FEF81-70BB-4BC0-8C83-B9A418636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E09-4669-82C9-821E4E02D227}"/>
                </c:ext>
              </c:extLst>
            </c:dLbl>
            <c:dLbl>
              <c:idx val="4"/>
              <c:layout>
                <c:manualLayout>
                  <c:x val="-3.8112478584569052E-3"/>
                  <c:y val="-1.7412601382030306E-2"/>
                </c:manualLayout>
              </c:layout>
              <c:tx>
                <c:rich>
                  <a:bodyPr/>
                  <a:lstStyle/>
                  <a:p>
                    <a:fld id="{496FD30F-0B13-4828-B435-E811C2140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E09-4669-82C9-821E4E02D227}"/>
                </c:ext>
              </c:extLst>
            </c:dLbl>
            <c:dLbl>
              <c:idx val="5"/>
              <c:layout>
                <c:manualLayout>
                  <c:x val="-9.3429653518105255E-2"/>
                  <c:y val="-3.9255039663958366E-2"/>
                </c:manualLayout>
              </c:layout>
              <c:tx>
                <c:rich>
                  <a:bodyPr/>
                  <a:lstStyle/>
                  <a:p>
                    <a:fld id="{E49BD6DB-A133-4B36-8174-26926E52A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E09-4669-82C9-821E4E02D227}"/>
                </c:ext>
              </c:extLst>
            </c:dLbl>
            <c:dLbl>
              <c:idx val="6"/>
              <c:layout>
                <c:manualLayout>
                  <c:x val="-3.3040010976978493E-2"/>
                  <c:y val="7.57096169406382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967950-9F17-4360-91C5-E7EF6E07B2F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/>
                </a:solidFill>
                <a:ln>
                  <a:solidFill>
                    <a:schemeClr val="accent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68070786894788"/>
                      <c:h val="9.014765053931435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E09-4669-82C9-821E4E02D2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0920A8-DA8E-4229-A15B-ACCD668A78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09-4669-82C9-821E4E02D227}"/>
                </c:ext>
              </c:extLst>
            </c:dLbl>
            <c:dLbl>
              <c:idx val="8"/>
              <c:layout>
                <c:manualLayout>
                  <c:x val="-0.16572213737557043"/>
                  <c:y val="-1.7412601382030306E-2"/>
                </c:manualLayout>
              </c:layout>
              <c:tx>
                <c:rich>
                  <a:bodyPr/>
                  <a:lstStyle/>
                  <a:p>
                    <a:fld id="{3B1BEF49-0F61-4A2E-A8C0-999FB2DAD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51838031832139"/>
                      <c:h val="7.2647538287151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E09-4669-82C9-821E4E02D2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3275D4-01AE-43B1-9121-7462FA3E1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09-4669-82C9-821E4E02D227}"/>
                </c:ext>
              </c:extLst>
            </c:dLbl>
            <c:dLbl>
              <c:idx val="10"/>
              <c:layout>
                <c:manualLayout>
                  <c:x val="-7.0127326007674018E-2"/>
                  <c:y val="-4.2164432466807719E-2"/>
                </c:manualLayout>
              </c:layout>
              <c:tx>
                <c:rich>
                  <a:bodyPr/>
                  <a:lstStyle/>
                  <a:p>
                    <a:fld id="{576C9249-B9AD-4A5C-8075-E60F08E15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AE09-4669-82C9-821E4E02D227}"/>
                </c:ext>
              </c:extLst>
            </c:dLbl>
            <c:dLbl>
              <c:idx val="11"/>
              <c:layout>
                <c:manualLayout>
                  <c:x val="5.1336741288073879E-3"/>
                  <c:y val="-4.342326029764719E-3"/>
                </c:manualLayout>
              </c:layout>
              <c:tx>
                <c:rich>
                  <a:bodyPr/>
                  <a:lstStyle/>
                  <a:p>
                    <a:fld id="{6484562C-FADC-4930-AF93-EEB09A361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E09-4669-82C9-821E4E02D2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0BED0E1-5D17-4486-BAE7-6EEF8D1EE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09-4669-82C9-821E4E02D227}"/>
                </c:ext>
              </c:extLst>
            </c:dLbl>
            <c:dLbl>
              <c:idx val="13"/>
              <c:layout>
                <c:manualLayout>
                  <c:x val="-3.2966745857551799E-2"/>
                  <c:y val="-4.6506529410524945E-2"/>
                </c:manualLayout>
              </c:layout>
              <c:tx>
                <c:rich>
                  <a:bodyPr/>
                  <a:lstStyle/>
                  <a:p>
                    <a:fld id="{428809AE-2BC5-4206-87D9-36D0F5272F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E09-4669-82C9-821E4E02D227}"/>
                </c:ext>
              </c:extLst>
            </c:dLbl>
            <c:dLbl>
              <c:idx val="14"/>
              <c:layout>
                <c:manualLayout>
                  <c:x val="1.3337540444264336E-4"/>
                  <c:y val="-1.3070504438313084E-2"/>
                </c:manualLayout>
              </c:layout>
              <c:tx>
                <c:rich>
                  <a:bodyPr/>
                  <a:lstStyle/>
                  <a:p>
                    <a:fld id="{741FAAB6-AC4B-45F7-BFA0-B6D85F63B5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E09-4669-82C9-821E4E02D2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EFDBF2-1B71-4FE0-9F0B-BB35439BC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09-4669-82C9-821E4E02D227}"/>
                </c:ext>
              </c:extLst>
            </c:dLbl>
            <c:dLbl>
              <c:idx val="16"/>
              <c:layout>
                <c:manualLayout>
                  <c:x val="-6.3740471195206275E-2"/>
                  <c:y val="-0.10178499266466476"/>
                </c:manualLayout>
              </c:layout>
              <c:tx>
                <c:rich>
                  <a:bodyPr/>
                  <a:lstStyle/>
                  <a:p>
                    <a:fld id="{61A02AA9-B6E1-4F5A-8596-3512FA5B0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E09-4669-82C9-821E4E02D2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48E446-E27B-4D5D-8E01-AEE8F56EDD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09-4669-82C9-821E4E02D227}"/>
                </c:ext>
              </c:extLst>
            </c:dLbl>
            <c:dLbl>
              <c:idx val="18"/>
              <c:layout>
                <c:manualLayout>
                  <c:x val="-9.0941014636032227E-2"/>
                  <c:y val="8.4416146717700924E-2"/>
                </c:manualLayout>
              </c:layout>
              <c:tx>
                <c:rich>
                  <a:bodyPr/>
                  <a:lstStyle/>
                  <a:p>
                    <a:fld id="{FB3B17C6-712A-4504-8F30-86C6FCE79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E09-4669-82C9-821E4E02D227}"/>
                </c:ext>
              </c:extLst>
            </c:dLbl>
            <c:dLbl>
              <c:idx val="19"/>
              <c:layout>
                <c:manualLayout>
                  <c:x val="-4.3584889699454059E-2"/>
                  <c:y val="-4.7983218072506648E-2"/>
                </c:manualLayout>
              </c:layout>
              <c:tx>
                <c:rich>
                  <a:bodyPr/>
                  <a:lstStyle/>
                  <a:p>
                    <a:fld id="{DFE97F5E-E267-4BC1-8168-EF32ED1E7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E09-4669-82C9-821E4E02D227}"/>
                </c:ext>
              </c:extLst>
            </c:dLbl>
            <c:dLbl>
              <c:idx val="20"/>
              <c:layout>
                <c:manualLayout>
                  <c:x val="-4.7625981748031813E-3"/>
                  <c:y val="-1.5979897241162548E-2"/>
                </c:manualLayout>
              </c:layout>
              <c:tx>
                <c:rich>
                  <a:bodyPr/>
                  <a:lstStyle/>
                  <a:p>
                    <a:fld id="{84A9E8CE-EA5C-498D-9870-DD17C71A3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E09-4669-82C9-821E4E02D227}"/>
                </c:ext>
              </c:extLst>
            </c:dLbl>
            <c:dLbl>
              <c:idx val="21"/>
              <c:layout>
                <c:manualLayout>
                  <c:x val="-5.823553840636124E-2"/>
                  <c:y val="4.6594040280657896E-2"/>
                </c:manualLayout>
              </c:layout>
              <c:tx>
                <c:rich>
                  <a:bodyPr/>
                  <a:lstStyle/>
                  <a:p>
                    <a:fld id="{1442B9CA-D5FC-4DBC-8EAD-B269E92E0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E09-4669-82C9-821E4E02D227}"/>
                </c:ext>
              </c:extLst>
            </c:dLbl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Sheet1!$B$207:$W$207</c:f>
              <c:numCache>
                <c:formatCode>General</c:formatCode>
                <c:ptCount val="22"/>
                <c:pt idx="0">
                  <c:v>0.62417218543046304</c:v>
                </c:pt>
                <c:pt idx="1">
                  <c:v>3.7595005428881598E-2</c:v>
                </c:pt>
                <c:pt idx="2">
                  <c:v>0.92961669820329096</c:v>
                </c:pt>
                <c:pt idx="3">
                  <c:v>0.70621827411167504</c:v>
                </c:pt>
                <c:pt idx="4">
                  <c:v>0.71867321867321798</c:v>
                </c:pt>
                <c:pt idx="5">
                  <c:v>0.75965665236051505</c:v>
                </c:pt>
                <c:pt idx="6">
                  <c:v>0</c:v>
                </c:pt>
                <c:pt idx="7">
                  <c:v>0.64687028657616896</c:v>
                </c:pt>
                <c:pt idx="8">
                  <c:v>0.87359550561797705</c:v>
                </c:pt>
                <c:pt idx="9">
                  <c:v>0.60220994475138101</c:v>
                </c:pt>
                <c:pt idx="10">
                  <c:v>0.78736991485335805</c:v>
                </c:pt>
                <c:pt idx="11">
                  <c:v>0.31186795150103203</c:v>
                </c:pt>
                <c:pt idx="12">
                  <c:v>0.554829185997469</c:v>
                </c:pt>
                <c:pt idx="13">
                  <c:v>0.105118443316412</c:v>
                </c:pt>
                <c:pt idx="14">
                  <c:v>0.84098254686489904</c:v>
                </c:pt>
                <c:pt idx="15">
                  <c:v>0.31351039260969898</c:v>
                </c:pt>
                <c:pt idx="16">
                  <c:v>0.22905078054907499</c:v>
                </c:pt>
                <c:pt idx="17">
                  <c:v>0.63239740820734303</c:v>
                </c:pt>
                <c:pt idx="18">
                  <c:v>0.14579191517561299</c:v>
                </c:pt>
                <c:pt idx="19">
                  <c:v>0.91995434324514103</c:v>
                </c:pt>
                <c:pt idx="20">
                  <c:v>0.75985663082437205</c:v>
                </c:pt>
                <c:pt idx="21">
                  <c:v>0.26051236749116602</c:v>
                </c:pt>
              </c:numCache>
            </c:numRef>
          </c:xVal>
          <c:yVal>
            <c:numRef>
              <c:f>Sheet1!$B$208:$W$208</c:f>
              <c:numCache>
                <c:formatCode>General</c:formatCode>
                <c:ptCount val="22"/>
                <c:pt idx="0">
                  <c:v>0.14584958886021199</c:v>
                </c:pt>
                <c:pt idx="1">
                  <c:v>0.93795620437956195</c:v>
                </c:pt>
                <c:pt idx="2">
                  <c:v>0.61833592168010199</c:v>
                </c:pt>
                <c:pt idx="3">
                  <c:v>0.55898630935042204</c:v>
                </c:pt>
                <c:pt idx="4">
                  <c:v>0.73347324239244405</c:v>
                </c:pt>
                <c:pt idx="5">
                  <c:v>9.5975680370584807E-2</c:v>
                </c:pt>
                <c:pt idx="6">
                  <c:v>0.91385857808969795</c:v>
                </c:pt>
                <c:pt idx="7">
                  <c:v>0.34030493680213098</c:v>
                </c:pt>
                <c:pt idx="8">
                  <c:v>0</c:v>
                </c:pt>
                <c:pt idx="9">
                  <c:v>0.81194029850746197</c:v>
                </c:pt>
                <c:pt idx="10">
                  <c:v>0.61019721019720996</c:v>
                </c:pt>
                <c:pt idx="11">
                  <c:v>0.87195587113432305</c:v>
                </c:pt>
                <c:pt idx="12">
                  <c:v>0.67502045826513901</c:v>
                </c:pt>
                <c:pt idx="13">
                  <c:v>0.85173345163689496</c:v>
                </c:pt>
                <c:pt idx="14">
                  <c:v>0.28744354110207698</c:v>
                </c:pt>
                <c:pt idx="15">
                  <c:v>0.43161993769470403</c:v>
                </c:pt>
                <c:pt idx="16">
                  <c:v>0.85149403077772401</c:v>
                </c:pt>
                <c:pt idx="17">
                  <c:v>0.20776495278069201</c:v>
                </c:pt>
                <c:pt idx="18">
                  <c:v>0.76016635859519399</c:v>
                </c:pt>
                <c:pt idx="19">
                  <c:v>7.6549436956150796E-2</c:v>
                </c:pt>
                <c:pt idx="20">
                  <c:v>0.36697247706421998</c:v>
                </c:pt>
                <c:pt idx="21">
                  <c:v>0.84178469744476803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Sheet1!$B$206:$W$206</c15:f>
                <c15:dlblRangeCache>
                  <c:ptCount val="22"/>
                  <c:pt idx="0">
                    <c:v>Animal Justice Party</c:v>
                  </c:pt>
                  <c:pt idx="1">
                    <c:v>Australian Conservatives</c:v>
                  </c:pt>
                  <c:pt idx="2">
                    <c:v>Australian Labor Party</c:v>
                  </c:pt>
                  <c:pt idx="3">
                    <c:v>Australian Workers Party</c:v>
                  </c:pt>
                  <c:pt idx="4">
                    <c:v>Citizens Electoral Council</c:v>
                  </c:pt>
                  <c:pt idx="5">
                    <c:v>Climate Action</c:v>
                  </c:pt>
                  <c:pt idx="6">
                    <c:v>FRASER ANNING'S</c:v>
                  </c:pt>
                  <c:pt idx="7">
                    <c:v>HEMP Party</c:v>
                  </c:pt>
                  <c:pt idx="8">
                    <c:v>Independents For Climate</c:v>
                  </c:pt>
                  <c:pt idx="9">
                    <c:v>Independents</c:v>
                  </c:pt>
                  <c:pt idx="10">
                    <c:v>Labour DLP</c:v>
                  </c:pt>
                  <c:pt idx="11">
                    <c:v>Liberal</c:v>
                  </c:pt>
                  <c:pt idx="12">
                    <c:v>Liberal Democrats</c:v>
                  </c:pt>
                  <c:pt idx="13">
                    <c:v>One Nation</c:v>
                  </c:pt>
                  <c:pt idx="14">
                    <c:v>Pirate Party</c:v>
                  </c:pt>
                  <c:pt idx="15">
                    <c:v>Rise Up Australia Party</c:v>
                  </c:pt>
                  <c:pt idx="16">
                    <c:v>Shooters Fishers and Farmers</c:v>
                  </c:pt>
                  <c:pt idx="17">
                    <c:v>Sustainable Australia</c:v>
                  </c:pt>
                  <c:pt idx="18">
                    <c:v>The Great Australian Party</c:v>
                  </c:pt>
                  <c:pt idx="19">
                    <c:v>The Greens</c:v>
                  </c:pt>
                  <c:pt idx="20">
                    <c:v>Independent</c:v>
                  </c:pt>
                  <c:pt idx="21">
                    <c:v>United Australia Party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E09-4669-82C9-821E4E02D2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3676032"/>
        <c:axId val="1261113888"/>
      </c:scatterChart>
      <c:valAx>
        <c:axId val="13936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13888"/>
        <c:crosses val="autoZero"/>
        <c:crossBetween val="midCat"/>
      </c:valAx>
      <c:valAx>
        <c:axId val="12611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Dimensional Spectrum - Australia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069409342934775E-2"/>
                  <c:y val="-3.4451650675482053E-2"/>
                </c:manualLayout>
              </c:layout>
              <c:tx>
                <c:rich>
                  <a:bodyPr/>
                  <a:lstStyle/>
                  <a:p>
                    <a:fld id="{FF524B14-4CBB-42EC-8918-A4BB0DE55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BAD-43A9-A5EC-381A0DC0A731}"/>
                </c:ext>
              </c:extLst>
            </c:dLbl>
            <c:dLbl>
              <c:idx val="1"/>
              <c:layout>
                <c:manualLayout>
                  <c:x val="-1.0341099075406399E-2"/>
                  <c:y val="-3.189826172518212E-2"/>
                </c:manualLayout>
              </c:layout>
              <c:tx>
                <c:rich>
                  <a:bodyPr/>
                  <a:lstStyle/>
                  <a:p>
                    <a:fld id="{0A8044BB-3031-4CF1-AF0A-C91ABFF0F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BAD-43A9-A5EC-381A0DC0A731}"/>
                </c:ext>
              </c:extLst>
            </c:dLbl>
            <c:dLbl>
              <c:idx val="2"/>
              <c:layout>
                <c:manualLayout>
                  <c:x val="5.685206103673424E-3"/>
                  <c:y val="-1.4024539073083644E-2"/>
                </c:manualLayout>
              </c:layout>
              <c:tx>
                <c:rich>
                  <a:bodyPr/>
                  <a:lstStyle/>
                  <a:p>
                    <a:fld id="{F4B4E698-0A42-467B-A2DD-E45F967FE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BAD-43A9-A5EC-381A0DC0A731}"/>
                </c:ext>
              </c:extLst>
            </c:dLbl>
            <c:dLbl>
              <c:idx val="3"/>
              <c:layout>
                <c:manualLayout>
                  <c:x val="-0.11759015073956419"/>
                  <c:y val="1.4423470410101403E-2"/>
                </c:manualLayout>
              </c:layout>
              <c:tx>
                <c:rich>
                  <a:bodyPr/>
                  <a:lstStyle/>
                  <a:p>
                    <a:fld id="{73F213EF-2B62-4045-9ADE-55FA55144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BAD-43A9-A5EC-381A0DC0A731}"/>
                </c:ext>
              </c:extLst>
            </c:dLbl>
            <c:dLbl>
              <c:idx val="4"/>
              <c:layout>
                <c:manualLayout>
                  <c:x val="-4.9900965311933754E-5"/>
                  <c:y val="-1.4024539073083715E-2"/>
                </c:manualLayout>
              </c:layout>
              <c:tx>
                <c:rich>
                  <a:bodyPr/>
                  <a:lstStyle/>
                  <a:p>
                    <a:fld id="{9DB57F07-293E-4887-B93B-D0DF9FEB3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BAD-43A9-A5EC-381A0DC0A731}"/>
                </c:ext>
              </c:extLst>
            </c:dLbl>
            <c:dLbl>
              <c:idx val="5"/>
              <c:layout>
                <c:manualLayout>
                  <c:x val="-0.10755591234007375"/>
                  <c:y val="3.193646203231261E-2"/>
                </c:manualLayout>
              </c:layout>
              <c:tx>
                <c:rich>
                  <a:bodyPr/>
                  <a:lstStyle/>
                  <a:p>
                    <a:fld id="{7EABDA4D-FD54-4E49-AB7A-10807255F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BAD-43A9-A5EC-381A0DC0A7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A46D83-8913-4A61-8F3E-B2FC651CA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BAD-43A9-A5EC-381A0DC0A731}"/>
                </c:ext>
              </c:extLst>
            </c:dLbl>
            <c:dLbl>
              <c:idx val="7"/>
              <c:layout>
                <c:manualLayout>
                  <c:x val="1.0271190160180719E-2"/>
                  <c:y val="-2.776213779926616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2C1A53-262D-4EB6-B133-C16C2D65F5BA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alpha val="96000"/>
                  </a:schemeClr>
                </a:solidFill>
                <a:ln>
                  <a:solidFill>
                    <a:schemeClr val="accent1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091643130512873E-2"/>
                      <c:h val="5.82107064942835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BAD-43A9-A5EC-381A0DC0A7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729FF0-CBBD-4EB1-A1DC-474235C99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BAD-43A9-A5EC-381A0DC0A731}"/>
                </c:ext>
              </c:extLst>
            </c:dLbl>
            <c:dLbl>
              <c:idx val="9"/>
              <c:layout>
                <c:manualLayout>
                  <c:x val="-8.0943716524817522E-2"/>
                  <c:y val="-4.4374617232106452E-3"/>
                </c:manualLayout>
              </c:layout>
              <c:tx>
                <c:rich>
                  <a:bodyPr/>
                  <a:lstStyle/>
                  <a:p>
                    <a:fld id="{93174C2C-924C-4CB7-A124-08066B8B5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BAD-43A9-A5EC-381A0DC0A731}"/>
                </c:ext>
              </c:extLst>
            </c:dLbl>
            <c:dLbl>
              <c:idx val="10"/>
              <c:layout>
                <c:manualLayout>
                  <c:x val="-4.6801789136886082E-2"/>
                  <c:y val="-4.9771984377280719E-2"/>
                </c:manualLayout>
              </c:layout>
              <c:tx>
                <c:rich>
                  <a:bodyPr/>
                  <a:lstStyle/>
                  <a:p>
                    <a:fld id="{D5792FAC-6398-4827-9200-AA8390018D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BAD-43A9-A5EC-381A0DC0A731}"/>
                </c:ext>
              </c:extLst>
            </c:dLbl>
            <c:dLbl>
              <c:idx val="11"/>
              <c:layout>
                <c:manualLayout>
                  <c:x val="-4.4699544837950543E-2"/>
                  <c:y val="3.9596628883212012E-2"/>
                </c:manualLayout>
              </c:layout>
              <c:tx>
                <c:rich>
                  <a:bodyPr/>
                  <a:lstStyle/>
                  <a:p>
                    <a:fld id="{706825CD-048E-48F4-9ED8-CFBDB4832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BAD-43A9-A5EC-381A0DC0A731}"/>
                </c:ext>
              </c:extLst>
            </c:dLbl>
            <c:dLbl>
              <c:idx val="12"/>
              <c:layout>
                <c:manualLayout>
                  <c:x val="-0.10057033158555841"/>
                  <c:y val="4.9544453287499964E-2"/>
                </c:manualLayout>
              </c:layout>
              <c:tx>
                <c:rich>
                  <a:bodyPr/>
                  <a:lstStyle/>
                  <a:p>
                    <a:fld id="{D603E4A4-1A7B-46EC-B348-F9DC2A961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BAD-43A9-A5EC-381A0DC0A7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4C9C3B-D121-4B9F-A700-D452AB501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BAD-43A9-A5EC-381A0DC0A731}"/>
                </c:ext>
              </c:extLst>
            </c:dLbl>
            <c:dLbl>
              <c:idx val="14"/>
              <c:layout>
                <c:manualLayout>
                  <c:x val="-9.0860716739768158E-2"/>
                  <c:y val="2.9383073082012844E-2"/>
                </c:manualLayout>
              </c:layout>
              <c:tx>
                <c:rich>
                  <a:bodyPr/>
                  <a:lstStyle/>
                  <a:p>
                    <a:fld id="{DF8BDD14-9848-4660-A019-DF2203DC0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ABAD-43A9-A5EC-381A0DC0A731}"/>
                </c:ext>
              </c:extLst>
            </c:dLbl>
            <c:dLbl>
              <c:idx val="15"/>
              <c:layout>
                <c:manualLayout>
                  <c:x val="-7.8834221622873638E-2"/>
                  <c:y val="-3.4451650675481955E-2"/>
                </c:manualLayout>
              </c:layout>
              <c:tx>
                <c:rich>
                  <a:bodyPr/>
                  <a:lstStyle/>
                  <a:p>
                    <a:fld id="{FABBBC33-B7E8-4FAC-8123-142284920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BAD-43A9-A5EC-381A0DC0A7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233AED6-E811-4F36-8935-803C86E01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BAD-43A9-A5EC-381A0DC0A731}"/>
                </c:ext>
              </c:extLst>
            </c:dLbl>
            <c:dLbl>
              <c:idx val="17"/>
              <c:layout>
                <c:manualLayout>
                  <c:x val="-0.11363247250342033"/>
                  <c:y val="-1.4024539073083622E-2"/>
                </c:manualLayout>
              </c:layout>
              <c:tx>
                <c:rich>
                  <a:bodyPr/>
                  <a:lstStyle/>
                  <a:p>
                    <a:fld id="{02AA81B3-3CA9-42AC-B6B1-C8A9F60C1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BAD-43A9-A5EC-381A0DC0A7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5DCB7E4-B4B4-45E5-A8E8-DDD461504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BAD-43A9-A5EC-381A0DC0A731}"/>
                </c:ext>
              </c:extLst>
            </c:dLbl>
            <c:dLbl>
              <c:idx val="19"/>
              <c:layout>
                <c:manualLayout>
                  <c:x val="-3.0363710374797345E-2"/>
                  <c:y val="-3.9558428576081543E-2"/>
                </c:manualLayout>
              </c:layout>
              <c:tx>
                <c:rich>
                  <a:bodyPr/>
                  <a:lstStyle/>
                  <a:p>
                    <a:fld id="{6700324F-0EDF-4E03-9429-CD2C7F8CD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BAD-43A9-A5EC-381A0DC0A731}"/>
                </c:ext>
              </c:extLst>
            </c:dLbl>
            <c:dLbl>
              <c:idx val="20"/>
              <c:layout>
                <c:manualLayout>
                  <c:x val="9.705556514776368E-3"/>
                  <c:y val="-1.6577928023383412E-2"/>
                </c:manualLayout>
              </c:layout>
              <c:tx>
                <c:rich>
                  <a:bodyPr/>
                  <a:lstStyle/>
                  <a:p>
                    <a:fld id="{5E1A39C6-ABA0-44AA-90C5-8FD4DB7B51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ABAD-43A9-A5EC-381A0DC0A731}"/>
                </c:ext>
              </c:extLst>
            </c:dLbl>
            <c:dLbl>
              <c:idx val="21"/>
              <c:layout>
                <c:manualLayout>
                  <c:x val="-5.6618746838145557E-2"/>
                  <c:y val="-3.4451650675482053E-2"/>
                </c:manualLayout>
              </c:layout>
              <c:tx>
                <c:rich>
                  <a:bodyPr/>
                  <a:lstStyle/>
                  <a:p>
                    <a:fld id="{611CBE58-8A59-4B90-B705-CE8B2378B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ABAD-43A9-A5EC-381A0DC0A731}"/>
                </c:ext>
              </c:extLst>
            </c:dLbl>
            <c:dLbl>
              <c:idx val="22"/>
              <c:layout>
                <c:manualLayout>
                  <c:x val="-3.7418474448953791E-2"/>
                  <c:y val="-3.189826172518221E-2"/>
                </c:manualLayout>
              </c:layout>
              <c:tx>
                <c:rich>
                  <a:bodyPr/>
                  <a:lstStyle/>
                  <a:p>
                    <a:fld id="{9898E885-E310-4FDD-865B-3E9825523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BAD-43A9-A5EC-381A0DC0A731}"/>
                </c:ext>
              </c:extLst>
            </c:dLbl>
            <c:dLbl>
              <c:idx val="23"/>
              <c:layout>
                <c:manualLayout>
                  <c:x val="8.0713905200006809E-3"/>
                  <c:y val="-8.9177611724840372E-3"/>
                </c:manualLayout>
              </c:layout>
              <c:tx>
                <c:rich>
                  <a:bodyPr/>
                  <a:lstStyle/>
                  <a:p>
                    <a:fld id="{9F787F24-D1BF-4099-82DD-9437B6DE3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BAD-43A9-A5EC-381A0DC0A731}"/>
                </c:ext>
              </c:extLst>
            </c:dLbl>
            <c:dLbl>
              <c:idx val="24"/>
              <c:layout>
                <c:manualLayout>
                  <c:x val="-7.0507291773794195E-2"/>
                  <c:y val="4.0536354836069426E-2"/>
                </c:manualLayout>
              </c:layout>
              <c:tx>
                <c:rich>
                  <a:bodyPr/>
                  <a:lstStyle/>
                  <a:p>
                    <a:fld id="{3D46E0D1-CE31-4816-860E-253D71F13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BAD-43A9-A5EC-381A0DC0A731}"/>
                </c:ext>
              </c:extLst>
            </c:dLbl>
            <c:dLbl>
              <c:idx val="25"/>
              <c:layout>
                <c:manualLayout>
                  <c:x val="-0.15816365596374035"/>
                  <c:y val="-3.0645420755403989E-2"/>
                </c:manualLayout>
              </c:layout>
              <c:tx>
                <c:rich>
                  <a:bodyPr/>
                  <a:lstStyle/>
                  <a:p>
                    <a:fld id="{557D7194-47B7-4116-93A4-48D57173A5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BAD-43A9-A5EC-381A0DC0A7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DED9045-CB9A-4607-8242-24DB5D3244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BAD-43A9-A5EC-381A0DC0A731}"/>
                </c:ext>
              </c:extLst>
            </c:dLbl>
            <c:dLbl>
              <c:idx val="27"/>
              <c:layout>
                <c:manualLayout>
                  <c:x val="4.6916573439660329E-3"/>
                  <c:y val="6.4025725293147149E-3"/>
                </c:manualLayout>
              </c:layout>
              <c:tx>
                <c:rich>
                  <a:bodyPr/>
                  <a:lstStyle/>
                  <a:p>
                    <a:fld id="{369EF1FE-B0E7-4EF3-B147-9CA5E5477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ABAD-43A9-A5EC-381A0DC0A731}"/>
                </c:ext>
              </c:extLst>
            </c:dLbl>
            <c:dLbl>
              <c:idx val="28"/>
              <c:layout>
                <c:manualLayout>
                  <c:x val="-0.15557436675083902"/>
                  <c:y val="1.6090362856909014E-3"/>
                </c:manualLayout>
              </c:layout>
              <c:tx>
                <c:rich>
                  <a:bodyPr/>
                  <a:lstStyle/>
                  <a:p>
                    <a:fld id="{B067F277-C5EC-4F45-B44F-3986A36897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BAD-43A9-A5EC-381A0DC0A731}"/>
                </c:ext>
              </c:extLst>
            </c:dLbl>
            <c:dLbl>
              <c:idx val="29"/>
              <c:layout>
                <c:manualLayout>
                  <c:x val="-6.300220397943887E-2"/>
                  <c:y val="4.9810184684411181E-2"/>
                </c:manualLayout>
              </c:layout>
              <c:tx>
                <c:rich>
                  <a:bodyPr/>
                  <a:lstStyle/>
                  <a:p>
                    <a:fld id="{C4D51992-E647-41C4-970E-11AC7DCAE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BAD-43A9-A5EC-381A0DC0A731}"/>
                </c:ext>
              </c:extLst>
            </c:dLbl>
            <c:dLbl>
              <c:idx val="30"/>
              <c:layout>
                <c:manualLayout>
                  <c:x val="-3.8112342160954125E-2"/>
                  <c:y val="-2.5105693328479062E-3"/>
                </c:manualLayout>
              </c:layout>
              <c:tx>
                <c:rich>
                  <a:bodyPr/>
                  <a:lstStyle/>
                  <a:p>
                    <a:fld id="{740BBB81-83CD-4C3B-A348-759185E9D5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BAD-43A9-A5EC-381A0DC0A731}"/>
                </c:ext>
              </c:extLst>
            </c:dLbl>
            <c:dLbl>
              <c:idx val="31"/>
              <c:layout>
                <c:manualLayout>
                  <c:x val="-9.0621603133451994E-2"/>
                  <c:y val="3.4945826877432432E-2"/>
                </c:manualLayout>
              </c:layout>
              <c:tx>
                <c:rich>
                  <a:bodyPr/>
                  <a:lstStyle/>
                  <a:p>
                    <a:fld id="{BA19F9C3-0159-4973-85AE-5DA991B8A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BAD-43A9-A5EC-381A0DC0A731}"/>
                </c:ext>
              </c:extLst>
            </c:dLbl>
            <c:dLbl>
              <c:idx val="32"/>
              <c:layout>
                <c:manualLayout>
                  <c:x val="-3.798623385815536E-2"/>
                  <c:y val="2.9383073082012844E-2"/>
                </c:manualLayout>
              </c:layout>
              <c:tx>
                <c:rich>
                  <a:bodyPr/>
                  <a:lstStyle/>
                  <a:p>
                    <a:fld id="{04205493-B554-4253-9655-529F5B48A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BAD-43A9-A5EC-381A0DC0A731}"/>
                </c:ext>
              </c:extLst>
            </c:dLbl>
            <c:dLbl>
              <c:idx val="33"/>
              <c:layout>
                <c:manualLayout>
                  <c:x val="1.1405252738460568E-3"/>
                  <c:y val="-6.6776240591319832E-3"/>
                </c:manualLayout>
              </c:layout>
              <c:tx>
                <c:rich>
                  <a:bodyPr/>
                  <a:lstStyle/>
                  <a:p>
                    <a:fld id="{7685484D-6608-40BD-9A85-677EAF9034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BAD-43A9-A5EC-381A0DC0A731}"/>
                </c:ext>
              </c:extLst>
            </c:dLbl>
            <c:dLbl>
              <c:idx val="34"/>
              <c:layout>
                <c:manualLayout>
                  <c:x val="-9.0051306166829007E-2"/>
                  <c:y val="3.9596628883211915E-2"/>
                </c:manualLayout>
              </c:layout>
              <c:tx>
                <c:rich>
                  <a:bodyPr/>
                  <a:lstStyle/>
                  <a:p>
                    <a:fld id="{2EAA93F4-250F-4CB3-A17C-D99312EA2B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BAD-43A9-A5EC-381A0DC0A731}"/>
                </c:ext>
              </c:extLst>
            </c:dLbl>
            <c:dLbl>
              <c:idx val="35"/>
              <c:layout>
                <c:manualLayout>
                  <c:x val="-6.7126101914203554E-2"/>
                  <c:y val="-6.7645707029379248E-2"/>
                </c:manualLayout>
              </c:layout>
              <c:tx>
                <c:rich>
                  <a:bodyPr/>
                  <a:lstStyle/>
                  <a:p>
                    <a:fld id="{D5341347-74C3-42A2-A71E-5E38D2F61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BAD-43A9-A5EC-381A0DC0A731}"/>
                </c:ext>
              </c:extLst>
            </c:dLbl>
            <c:dLbl>
              <c:idx val="36"/>
              <c:layout>
                <c:manualLayout>
                  <c:x val="-0.14034825218505859"/>
                  <c:y val="-3.8109218320929537E-3"/>
                </c:manualLayout>
              </c:layout>
              <c:tx>
                <c:rich>
                  <a:bodyPr/>
                  <a:lstStyle/>
                  <a:p>
                    <a:fld id="{6D53D81B-E31B-49D7-B3E5-D18B274FC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AD-43A9-A5EC-381A0DC0A731}"/>
                </c:ext>
              </c:extLst>
            </c:dLbl>
            <c:dLbl>
              <c:idx val="37"/>
              <c:layout>
                <c:manualLayout>
                  <c:x val="-2.2561881727946091E-2"/>
                  <c:y val="-3.1898261725182168E-2"/>
                </c:manualLayout>
              </c:layout>
              <c:tx>
                <c:rich>
                  <a:bodyPr/>
                  <a:lstStyle/>
                  <a:p>
                    <a:fld id="{9FE7EF8A-FED8-42FF-BEC7-EAEBCA9658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BAD-43A9-A5EC-381A0DC0A7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1A6833D-8DD1-4E91-914A-A1DD23B87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BAD-43A9-A5EC-381A0DC0A7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51B55DF-288D-49FE-B8B2-4F7EC2261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BAD-43A9-A5EC-381A0DC0A731}"/>
                </c:ext>
              </c:extLst>
            </c:dLbl>
            <c:spPr>
              <a:solidFill>
                <a:schemeClr val="accent2">
                  <a:alpha val="96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Sheet1!$B$212:$AO$212</c:f>
              <c:numCache>
                <c:formatCode>General</c:formatCode>
                <c:ptCount val="40"/>
                <c:pt idx="0">
                  <c:v>0.68549131492825299</c:v>
                </c:pt>
                <c:pt idx="1">
                  <c:v>0</c:v>
                </c:pt>
                <c:pt idx="2">
                  <c:v>0.234013605442176</c:v>
                </c:pt>
                <c:pt idx="3">
                  <c:v>0.91591591591591504</c:v>
                </c:pt>
                <c:pt idx="4">
                  <c:v>0.80084233810413596</c:v>
                </c:pt>
                <c:pt idx="5">
                  <c:v>0.16822217163669401</c:v>
                </c:pt>
                <c:pt idx="6">
                  <c:v>0.76990049751243705</c:v>
                </c:pt>
                <c:pt idx="7">
                  <c:v>0.88249999999999995</c:v>
                </c:pt>
                <c:pt idx="8">
                  <c:v>0.85884335826398395</c:v>
                </c:pt>
                <c:pt idx="9">
                  <c:v>0.77236842105263104</c:v>
                </c:pt>
                <c:pt idx="10">
                  <c:v>1.9507803121248401E-2</c:v>
                </c:pt>
                <c:pt idx="11">
                  <c:v>0.29776674937965197</c:v>
                </c:pt>
                <c:pt idx="12">
                  <c:v>0.131552917903066</c:v>
                </c:pt>
                <c:pt idx="13">
                  <c:v>0.53017877446355499</c:v>
                </c:pt>
                <c:pt idx="14">
                  <c:v>0.72101449275362295</c:v>
                </c:pt>
                <c:pt idx="15">
                  <c:v>7.3368947488065397E-2</c:v>
                </c:pt>
                <c:pt idx="16">
                  <c:v>0.42433137638617002</c:v>
                </c:pt>
                <c:pt idx="17">
                  <c:v>0.55160744500846004</c:v>
                </c:pt>
                <c:pt idx="18">
                  <c:v>0.49204665959702998</c:v>
                </c:pt>
                <c:pt idx="19">
                  <c:v>5.3883501295344902E-2</c:v>
                </c:pt>
                <c:pt idx="20">
                  <c:v>0.22045651545796</c:v>
                </c:pt>
                <c:pt idx="21">
                  <c:v>0.83202742409402497</c:v>
                </c:pt>
                <c:pt idx="22">
                  <c:v>0.119329388560157</c:v>
                </c:pt>
                <c:pt idx="23">
                  <c:v>0.21181716833890701</c:v>
                </c:pt>
                <c:pt idx="24">
                  <c:v>0.58483233399955503</c:v>
                </c:pt>
                <c:pt idx="25">
                  <c:v>0.86205426907231097</c:v>
                </c:pt>
                <c:pt idx="26">
                  <c:v>0.217913204062788</c:v>
                </c:pt>
                <c:pt idx="27">
                  <c:v>0.80335664335664303</c:v>
                </c:pt>
                <c:pt idx="28">
                  <c:v>0.77935312361541798</c:v>
                </c:pt>
                <c:pt idx="29">
                  <c:v>4.4776119402985003E-2</c:v>
                </c:pt>
                <c:pt idx="30">
                  <c:v>1</c:v>
                </c:pt>
                <c:pt idx="31">
                  <c:v>0.87640449438202195</c:v>
                </c:pt>
                <c:pt idx="32">
                  <c:v>0.419160170983153</c:v>
                </c:pt>
                <c:pt idx="33">
                  <c:v>0.88482632541133399</c:v>
                </c:pt>
                <c:pt idx="34">
                  <c:v>0.53978779840848801</c:v>
                </c:pt>
                <c:pt idx="35">
                  <c:v>0.61826347305389195</c:v>
                </c:pt>
                <c:pt idx="36">
                  <c:v>0.77474029524330201</c:v>
                </c:pt>
                <c:pt idx="37">
                  <c:v>0.95384710352679702</c:v>
                </c:pt>
                <c:pt idx="38">
                  <c:v>0.75168690958164597</c:v>
                </c:pt>
                <c:pt idx="39">
                  <c:v>0.78902045209903104</c:v>
                </c:pt>
              </c:numCache>
            </c:numRef>
          </c:xVal>
          <c:yVal>
            <c:numRef>
              <c:f>Sheet1!$B$213:$AO$213</c:f>
              <c:numCache>
                <c:formatCode>General</c:formatCode>
                <c:ptCount val="40"/>
                <c:pt idx="0">
                  <c:v>0.39023555859642201</c:v>
                </c:pt>
                <c:pt idx="1">
                  <c:v>0.632521819016995</c:v>
                </c:pt>
                <c:pt idx="2">
                  <c:v>0.890204520990312</c:v>
                </c:pt>
                <c:pt idx="3">
                  <c:v>6.9172932330826997E-2</c:v>
                </c:pt>
                <c:pt idx="4">
                  <c:v>0.33850647418986801</c:v>
                </c:pt>
                <c:pt idx="5">
                  <c:v>0.90097037465458496</c:v>
                </c:pt>
                <c:pt idx="6">
                  <c:v>0.75640200108970201</c:v>
                </c:pt>
                <c:pt idx="7">
                  <c:v>0.18754473872584099</c:v>
                </c:pt>
                <c:pt idx="8">
                  <c:v>0.56123715605820201</c:v>
                </c:pt>
                <c:pt idx="9">
                  <c:v>0.116997792494481</c:v>
                </c:pt>
                <c:pt idx="10">
                  <c:v>0.91386008924805096</c:v>
                </c:pt>
                <c:pt idx="11">
                  <c:v>0.69356725146198805</c:v>
                </c:pt>
                <c:pt idx="12">
                  <c:v>0.62392064511525003</c:v>
                </c:pt>
                <c:pt idx="13">
                  <c:v>0.54979962857980602</c:v>
                </c:pt>
                <c:pt idx="14">
                  <c:v>0.745153153153153</c:v>
                </c:pt>
                <c:pt idx="15">
                  <c:v>0.71259252318935595</c:v>
                </c:pt>
                <c:pt idx="16">
                  <c:v>0.50205838323353202</c:v>
                </c:pt>
                <c:pt idx="17">
                  <c:v>0.39096573208722701</c:v>
                </c:pt>
                <c:pt idx="18">
                  <c:v>0.726184997699033</c:v>
                </c:pt>
                <c:pt idx="19">
                  <c:v>0.86436871637634505</c:v>
                </c:pt>
                <c:pt idx="20">
                  <c:v>0.71593149480985296</c:v>
                </c:pt>
                <c:pt idx="21">
                  <c:v>0.46004603748766798</c:v>
                </c:pt>
                <c:pt idx="22">
                  <c:v>0.71149897330595402</c:v>
                </c:pt>
                <c:pt idx="23">
                  <c:v>0.78947368421052599</c:v>
                </c:pt>
                <c:pt idx="24">
                  <c:v>0.40783238691991303</c:v>
                </c:pt>
                <c:pt idx="25">
                  <c:v>0.226367562380038</c:v>
                </c:pt>
                <c:pt idx="26">
                  <c:v>0.94267469966449002</c:v>
                </c:pt>
                <c:pt idx="27">
                  <c:v>0.43175340441254001</c:v>
                </c:pt>
                <c:pt idx="28">
                  <c:v>0.31671693919669702</c:v>
                </c:pt>
                <c:pt idx="29">
                  <c:v>0.865929648241206</c:v>
                </c:pt>
                <c:pt idx="30">
                  <c:v>0</c:v>
                </c:pt>
                <c:pt idx="31">
                  <c:v>0.13589449541284401</c:v>
                </c:pt>
                <c:pt idx="32">
                  <c:v>1</c:v>
                </c:pt>
                <c:pt idx="33">
                  <c:v>0.27272727272727199</c:v>
                </c:pt>
                <c:pt idx="34">
                  <c:v>0.29205175600739303</c:v>
                </c:pt>
                <c:pt idx="35">
                  <c:v>0.39619001687967198</c:v>
                </c:pt>
                <c:pt idx="36">
                  <c:v>0.18545454545454501</c:v>
                </c:pt>
                <c:pt idx="37">
                  <c:v>6.5272478988638999E-2</c:v>
                </c:pt>
                <c:pt idx="38">
                  <c:v>0.51463414634146298</c:v>
                </c:pt>
                <c:pt idx="39">
                  <c:v>0.64551396316102105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Sheet1!$B$211:$AO$211</c15:f>
                <c15:dlblRangeCache>
                  <c:ptCount val="40"/>
                  <c:pt idx="0">
                    <c:v>Animal Justice Party</c:v>
                  </c:pt>
                  <c:pt idx="1">
                    <c:v>Australian Christians</c:v>
                  </c:pt>
                  <c:pt idx="2">
                    <c:v>Australian Country Party</c:v>
                  </c:pt>
                  <c:pt idx="3">
                    <c:v>Australian Cyclists Party</c:v>
                  </c:pt>
                  <c:pt idx="4">
                    <c:v>Australian Labor Party</c:v>
                  </c:pt>
                  <c:pt idx="5">
                    <c:v>Australian Liberty Alliance</c:v>
                  </c:pt>
                  <c:pt idx="6">
                    <c:v>Motoring Enthusiast</c:v>
                  </c:pt>
                  <c:pt idx="7">
                    <c:v>Australian Progressives</c:v>
                  </c:pt>
                  <c:pt idx="8">
                    <c:v>Australian Sex Party</c:v>
                  </c:pt>
                  <c:pt idx="9">
                    <c:v>B - VIC</c:v>
                  </c:pt>
                  <c:pt idx="10">
                    <c:v>Fred Nile Group</c:v>
                  </c:pt>
                  <c:pt idx="11">
                    <c:v>Citizens Electoral Council</c:v>
                  </c:pt>
                  <c:pt idx="12">
                    <c:v>Democratic Labour Party (DLP)</c:v>
                  </c:pt>
                  <c:pt idx="13">
                    <c:v>Derryn Hinch</c:v>
                  </c:pt>
                  <c:pt idx="14">
                    <c:v>Drug Law Reform</c:v>
                  </c:pt>
                  <c:pt idx="15">
                    <c:v>Family First</c:v>
                  </c:pt>
                  <c:pt idx="16">
                    <c:v>Health Australia Party</c:v>
                  </c:pt>
                  <c:pt idx="17">
                    <c:v>Independent</c:v>
                  </c:pt>
                  <c:pt idx="18">
                    <c:v>Jacqui Lambie Network</c:v>
                  </c:pt>
                  <c:pt idx="19">
                    <c:v>Liberal</c:v>
                  </c:pt>
                  <c:pt idx="20">
                    <c:v>Liberal Democrats</c:v>
                  </c:pt>
                  <c:pt idx="21">
                    <c:v>Marriage Equality</c:v>
                  </c:pt>
                  <c:pt idx="22">
                    <c:v>Mature Australia</c:v>
                  </c:pt>
                  <c:pt idx="23">
                    <c:v>MFP</c:v>
                  </c:pt>
                  <c:pt idx="24">
                    <c:v>Nick Xenophon Team</c:v>
                  </c:pt>
                  <c:pt idx="25">
                    <c:v>Palmer United Party</c:v>
                  </c:pt>
                  <c:pt idx="26">
                    <c:v>One Nation</c:v>
                  </c:pt>
                  <c:pt idx="27">
                    <c:v>Pirate Party</c:v>
                  </c:pt>
                  <c:pt idx="28">
                    <c:v>Renewable Energy</c:v>
                  </c:pt>
                  <c:pt idx="29">
                    <c:v>Rise Up Australia Party</c:v>
                  </c:pt>
                  <c:pt idx="30">
                    <c:v>Science Party</c:v>
                  </c:pt>
                  <c:pt idx="31">
                    <c:v>Secular Party</c:v>
                  </c:pt>
                  <c:pt idx="32">
                    <c:v>Shooters</c:v>
                  </c:pt>
                  <c:pt idx="33">
                    <c:v>Socialist Alliance</c:v>
                  </c:pt>
                  <c:pt idx="34">
                    <c:v>Socialist Equality Party</c:v>
                  </c:pt>
                  <c:pt idx="35">
                    <c:v>Sustainable Australia</c:v>
                  </c:pt>
                  <c:pt idx="36">
                    <c:v>The Arts Party</c:v>
                  </c:pt>
                  <c:pt idx="37">
                    <c:v>The Greens</c:v>
                  </c:pt>
                  <c:pt idx="38">
                    <c:v>Voluntary Euthanasia</c:v>
                  </c:pt>
                  <c:pt idx="39">
                    <c:v>VOTEFLUX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BAD-43A9-A5EC-381A0DC0A7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8457344"/>
        <c:axId val="1252917456"/>
      </c:scatterChart>
      <c:valAx>
        <c:axId val="1968457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17456"/>
        <c:crosses val="autoZero"/>
        <c:crossBetween val="midCat"/>
      </c:valAx>
      <c:valAx>
        <c:axId val="125291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Party</a:t>
            </a:r>
            <a:r>
              <a:rPr lang="en-US" baseline="0"/>
              <a:t> Preference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Seniors United Party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Sheet1!$N$32:$N$34</c:f>
              <c:numCache>
                <c:formatCode>General</c:formatCode>
                <c:ptCount val="3"/>
                <c:pt idx="0">
                  <c:v>0.53019470641922695</c:v>
                </c:pt>
                <c:pt idx="1">
                  <c:v>0.46357808857808802</c:v>
                </c:pt>
                <c:pt idx="2">
                  <c:v>0.44100026048450103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A-4A18-9F37-23C5F4B1C723}"/>
            </c:ext>
          </c:extLst>
        </c:ser>
        <c:ser>
          <c:idx val="1"/>
          <c:order val="1"/>
          <c:tx>
            <c:strRef>
              <c:f>Sheet1!$O$31</c:f>
              <c:strCache>
                <c:ptCount val="1"/>
                <c:pt idx="0">
                  <c:v>Animal Justice Party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Sheet1!$O$32:$O$34</c:f>
              <c:numCache>
                <c:formatCode>General</c:formatCode>
                <c:ptCount val="3"/>
                <c:pt idx="0">
                  <c:v>0.29642198450756102</c:v>
                </c:pt>
                <c:pt idx="1">
                  <c:v>0.30487383339094298</c:v>
                </c:pt>
                <c:pt idx="2">
                  <c:v>0.37362828896914202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A-4A18-9F37-23C5F4B1C723}"/>
            </c:ext>
          </c:extLst>
        </c:ser>
        <c:ser>
          <c:idx val="2"/>
          <c:order val="2"/>
          <c:tx>
            <c:strRef>
              <c:f>Sheet1!$P$31</c:f>
              <c:strCache>
                <c:ptCount val="1"/>
                <c:pt idx="0">
                  <c:v>Liberal Democrats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Sheet1!$P$32:$P$34</c:f>
              <c:numCache>
                <c:formatCode>General</c:formatCode>
                <c:ptCount val="3"/>
                <c:pt idx="0">
                  <c:v>0.74932673016790996</c:v>
                </c:pt>
                <c:pt idx="1">
                  <c:v>0.72812783318222996</c:v>
                </c:pt>
                <c:pt idx="2">
                  <c:v>0.69997847400246505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8A-4A18-9F37-23C5F4B1C723}"/>
            </c:ext>
          </c:extLst>
        </c:ser>
        <c:ser>
          <c:idx val="3"/>
          <c:order val="3"/>
          <c:tx>
            <c:strRef>
              <c:f>Sheet1!$Q$31</c:f>
              <c:strCache>
                <c:ptCount val="1"/>
                <c:pt idx="0">
                  <c:v>Legalise Cannabis Australia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Sheet1!$Q$32:$Q$34</c:f>
              <c:numCache>
                <c:formatCode>General</c:formatCode>
                <c:ptCount val="3"/>
                <c:pt idx="0">
                  <c:v>0.38167555860757402</c:v>
                </c:pt>
                <c:pt idx="1">
                  <c:v>0.376562867340614</c:v>
                </c:pt>
                <c:pt idx="2">
                  <c:v>0.33939307633261601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A-4A18-9F37-23C5F4B1C723}"/>
            </c:ext>
          </c:extLst>
        </c:ser>
        <c:ser>
          <c:idx val="4"/>
          <c:order val="4"/>
          <c:tx>
            <c:strRef>
              <c:f>Sheet1!$R$31</c:f>
              <c:strCache>
                <c:ptCount val="1"/>
                <c:pt idx="0">
                  <c:v>The Greens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Sheet1!$R$32:$R$34</c:f>
              <c:numCache>
                <c:formatCode>General</c:formatCode>
                <c:ptCount val="3"/>
                <c:pt idx="0">
                  <c:v>0.124949057772561</c:v>
                </c:pt>
                <c:pt idx="1">
                  <c:v>0.12797039981709801</c:v>
                </c:pt>
                <c:pt idx="2">
                  <c:v>0.10379583271781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8A-4A18-9F37-23C5F4B1C723}"/>
            </c:ext>
          </c:extLst>
        </c:ser>
        <c:ser>
          <c:idx val="5"/>
          <c:order val="5"/>
          <c:tx>
            <c:strRef>
              <c:f>Sheet1!$S$31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Sheet1!$S$32:$S$34</c:f>
              <c:numCache>
                <c:formatCode>General</c:formatCode>
                <c:ptCount val="3"/>
                <c:pt idx="0">
                  <c:v>0.51088041301945897</c:v>
                </c:pt>
                <c:pt idx="1">
                  <c:v>0.57615770620269302</c:v>
                </c:pt>
                <c:pt idx="2">
                  <c:v>0.35918223316036302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8A-4A18-9F37-23C5F4B1C723}"/>
            </c:ext>
          </c:extLst>
        </c:ser>
        <c:ser>
          <c:idx val="6"/>
          <c:order val="6"/>
          <c:tx>
            <c:strRef>
              <c:f>Sheet1!$T$31</c:f>
              <c:strCache>
                <c:ptCount val="1"/>
                <c:pt idx="0">
                  <c:v>United Australia Party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Sheet1!$T$32:$T$34</c:f>
              <c:numCache>
                <c:formatCode>General</c:formatCode>
                <c:ptCount val="3"/>
                <c:pt idx="0">
                  <c:v>0.29349800217944</c:v>
                </c:pt>
                <c:pt idx="1">
                  <c:v>0.71560291940344001</c:v>
                </c:pt>
                <c:pt idx="2">
                  <c:v>0.57880123687343299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8A-4A18-9F37-23C5F4B1C723}"/>
            </c:ext>
          </c:extLst>
        </c:ser>
        <c:ser>
          <c:idx val="7"/>
          <c:order val="7"/>
          <c:tx>
            <c:strRef>
              <c:f>Sheet1!$U$31</c:f>
              <c:strCache>
                <c:ptCount val="1"/>
                <c:pt idx="0">
                  <c:v>Sustainable Australia Party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Sheet1!$M$32:$M$34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Sheet1!$U$32:$U$34</c:f>
              <c:numCache>
                <c:formatCode>General</c:formatCode>
                <c:ptCount val="3"/>
                <c:pt idx="0">
                  <c:v>0.39342010122921101</c:v>
                </c:pt>
                <c:pt idx="1">
                  <c:v>0.40146397911676801</c:v>
                </c:pt>
                <c:pt idx="2">
                  <c:v>0.38910878169718499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8A-4A18-9F37-23C5F4B1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27152"/>
        <c:axId val="1154225792"/>
      </c:scatterChart>
      <c:valAx>
        <c:axId val="2081827152"/>
        <c:scaling>
          <c:orientation val="minMax"/>
          <c:max val="2022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225792"/>
        <c:crosses val="autoZero"/>
        <c:crossBetween val="midCat"/>
        <c:majorUnit val="3"/>
      </c:valAx>
      <c:valAx>
        <c:axId val="115422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2719459361873"/>
          <c:y val="0.14719561096529601"/>
          <c:w val="0.34313151642740203"/>
          <c:h val="0.79861767279090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Party Preference Changes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Sheet1!$D$31</c:f>
              <c:strCache>
                <c:ptCount val="1"/>
                <c:pt idx="0">
                  <c:v>Socialist Alliance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Sheet1!$D$32:$D$34</c:f>
              <c:numCache>
                <c:formatCode>General</c:formatCode>
                <c:ptCount val="3"/>
                <c:pt idx="0">
                  <c:v>0.154369440083725</c:v>
                </c:pt>
                <c:pt idx="1">
                  <c:v>0.109231709802323</c:v>
                </c:pt>
                <c:pt idx="2">
                  <c:v>0.14113440795055099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0B2-B180-2F285A65374D}"/>
            </c:ext>
          </c:extLst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Pauline Hanson's One Nation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Sheet1!$E$32:$E$34</c:f>
              <c:numCache>
                <c:formatCode>General</c:formatCode>
                <c:ptCount val="3"/>
                <c:pt idx="0">
                  <c:v>0.53544143164219304</c:v>
                </c:pt>
                <c:pt idx="1">
                  <c:v>0.67785640212285703</c:v>
                </c:pt>
                <c:pt idx="2">
                  <c:v>0.647612985726299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0B2-B180-2F285A65374D}"/>
            </c:ext>
          </c:extLst>
        </c:ser>
        <c:ser>
          <c:idx val="2"/>
          <c:order val="2"/>
          <c:tx>
            <c:strRef>
              <c:f>Sheet1!$F$31</c:f>
              <c:strCache>
                <c:ptCount val="1"/>
                <c:pt idx="0">
                  <c:v>Shooters Fishers and Farmers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Sheet1!$F$32:$F$34</c:f>
              <c:numCache>
                <c:formatCode>General</c:formatCode>
                <c:ptCount val="3"/>
                <c:pt idx="0">
                  <c:v>0.57035824589093798</c:v>
                </c:pt>
                <c:pt idx="1">
                  <c:v>0.58778129322978701</c:v>
                </c:pt>
                <c:pt idx="2">
                  <c:v>0.52451794767360804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1-40B2-B180-2F285A65374D}"/>
            </c:ext>
          </c:extLst>
        </c:ser>
        <c:ser>
          <c:idx val="3"/>
          <c:order val="3"/>
          <c:tx>
            <c:strRef>
              <c:f>Sheet1!$G$31</c:f>
              <c:strCache>
                <c:ptCount val="1"/>
                <c:pt idx="0">
                  <c:v>Jacqui Lambie Network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Sheet1!$G$32:$G$34</c:f>
              <c:numCache>
                <c:formatCode>General</c:formatCode>
                <c:ptCount val="3"/>
                <c:pt idx="0">
                  <c:v>0.32577878103837399</c:v>
                </c:pt>
                <c:pt idx="1">
                  <c:v>0.47835917312661402</c:v>
                </c:pt>
                <c:pt idx="2">
                  <c:v>0.38685377791373499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61-40B2-B180-2F285A65374D}"/>
            </c:ext>
          </c:extLst>
        </c:ser>
        <c:ser>
          <c:idx val="4"/>
          <c:order val="4"/>
          <c:tx>
            <c:strRef>
              <c:f>Sheet1!$H$31</c:f>
              <c:strCache>
                <c:ptCount val="1"/>
                <c:pt idx="0">
                  <c:v>Australian Christians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Sheet1!$H$32:$H$34</c:f>
              <c:numCache>
                <c:formatCode>General</c:formatCode>
                <c:ptCount val="3"/>
                <c:pt idx="0">
                  <c:v>0.77223031322434399</c:v>
                </c:pt>
                <c:pt idx="1">
                  <c:v>0.86918993768751396</c:v>
                </c:pt>
                <c:pt idx="2">
                  <c:v>0.714363241678726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61-40B2-B180-2F285A65374D}"/>
            </c:ext>
          </c:extLst>
        </c:ser>
        <c:ser>
          <c:idx val="5"/>
          <c:order val="5"/>
          <c:tx>
            <c:strRef>
              <c:f>Sheet1!$I$31</c:f>
              <c:strCache>
                <c:ptCount val="1"/>
                <c:pt idx="0">
                  <c:v>Center Alliance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Sheet1!$I$32:$I$34</c:f>
              <c:numCache>
                <c:formatCode>General</c:formatCode>
                <c:ptCount val="3"/>
                <c:pt idx="0">
                  <c:v>0.40008703750928498</c:v>
                </c:pt>
                <c:pt idx="1">
                  <c:v>0.448878413524057</c:v>
                </c:pt>
                <c:pt idx="2">
                  <c:v>0.473282442748091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61-40B2-B180-2F285A65374D}"/>
            </c:ext>
          </c:extLst>
        </c:ser>
        <c:ser>
          <c:idx val="6"/>
          <c:order val="6"/>
          <c:tx>
            <c:strRef>
              <c:f>Sheet1!$J$31</c:f>
              <c:strCache>
                <c:ptCount val="1"/>
                <c:pt idx="0">
                  <c:v>Derryn Hinch's Justice Party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Sheet1!$J$32:$J$34</c:f>
              <c:numCache>
                <c:formatCode>General</c:formatCode>
                <c:ptCount val="3"/>
                <c:pt idx="0">
                  <c:v>0.44563521085395402</c:v>
                </c:pt>
                <c:pt idx="1">
                  <c:v>0.48707338167786501</c:v>
                </c:pt>
                <c:pt idx="2">
                  <c:v>0.43435437293729301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61-40B2-B180-2F285A65374D}"/>
            </c:ext>
          </c:extLst>
        </c:ser>
        <c:ser>
          <c:idx val="7"/>
          <c:order val="7"/>
          <c:tx>
            <c:strRef>
              <c:f>Sheet1!$K$31</c:f>
              <c:strCache>
                <c:ptCount val="1"/>
                <c:pt idx="0">
                  <c:v>Australian Democrats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Sheet1!$K$32:$K$34</c:f>
              <c:numCache>
                <c:formatCode>General</c:formatCode>
                <c:ptCount val="3"/>
                <c:pt idx="0">
                  <c:v>0.66883339035237699</c:v>
                </c:pt>
                <c:pt idx="1">
                  <c:v>0.41557712810728897</c:v>
                </c:pt>
                <c:pt idx="2">
                  <c:v>0.47470989280614601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61-40B2-B180-2F285A65374D}"/>
            </c:ext>
          </c:extLst>
        </c:ser>
        <c:ser>
          <c:idx val="8"/>
          <c:order val="8"/>
          <c:tx>
            <c:strRef>
              <c:f>Sheet1!$L$31</c:f>
              <c:strCache>
                <c:ptCount val="1"/>
                <c:pt idx="0">
                  <c:v>Socialist Equality Party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Sheet1!$C$32:$C$34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Sheet1!$L$32:$L$34</c:f>
              <c:numCache>
                <c:formatCode>General</c:formatCode>
                <c:ptCount val="3"/>
                <c:pt idx="0">
                  <c:v>0.18105849582172701</c:v>
                </c:pt>
                <c:pt idx="1">
                  <c:v>0.35815602836879401</c:v>
                </c:pt>
                <c:pt idx="2">
                  <c:v>0.49327354260089601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61-40B2-B180-2F285A65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185839"/>
        <c:axId val="1967538352"/>
      </c:scatterChart>
      <c:valAx>
        <c:axId val="700185839"/>
        <c:scaling>
          <c:orientation val="minMax"/>
          <c:max val="2022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38352"/>
        <c:crosses val="autoZero"/>
        <c:crossBetween val="midCat"/>
        <c:majorUnit val="3"/>
      </c:valAx>
      <c:valAx>
        <c:axId val="19675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8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29057450619522"/>
          <c:y val="0.12404746281714786"/>
          <c:w val="0.31904265091863515"/>
          <c:h val="0.85880285797608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Spectrum Value from 2016 (Minor Parties)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54925343810484"/>
          <c:y val="0.17171296296296296"/>
          <c:w val="0.48049087782593242"/>
          <c:h val="0.77736111111111106"/>
        </c:manualLayout>
      </c:layout>
      <c:scatterChart>
        <c:scatterStyle val="lineMarker"/>
        <c:varyColors val="0"/>
        <c:ser>
          <c:idx val="8"/>
          <c:order val="0"/>
          <c:tx>
            <c:strRef>
              <c:f>Sheet1!$L$10</c:f>
              <c:strCache>
                <c:ptCount val="1"/>
                <c:pt idx="0">
                  <c:v>Socialist Equality Party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Sheet1!$L$11:$L$13</c:f>
              <c:numCache>
                <c:formatCode>General</c:formatCode>
                <c:ptCount val="3"/>
                <c:pt idx="0">
                  <c:v>0</c:v>
                </c:pt>
                <c:pt idx="1">
                  <c:v>0.177097532547067</c:v>
                </c:pt>
                <c:pt idx="2">
                  <c:v>0.312215046779169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08E-49FF-8617-512C7AB12FE0}"/>
            </c:ext>
          </c:extLst>
        </c:ser>
        <c:ser>
          <c:idx val="5"/>
          <c:order val="1"/>
          <c:tx>
            <c:strRef>
              <c:f>Sheet1!$I$10</c:f>
              <c:strCache>
                <c:ptCount val="1"/>
                <c:pt idx="0">
                  <c:v>Pauline Hanson's One Nation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Sheet1!$I$11:$I$13</c:f>
              <c:numCache>
                <c:formatCode>General</c:formatCode>
                <c:ptCount val="3"/>
                <c:pt idx="0">
                  <c:v>0</c:v>
                </c:pt>
                <c:pt idx="1">
                  <c:v>0.14241497048066398</c:v>
                </c:pt>
                <c:pt idx="2">
                  <c:v>0.11217155408410595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E-49FF-8617-512C7AB12FE0}"/>
            </c:ext>
          </c:extLst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Center Alliance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Sheet1!$F$11:$F$13</c:f>
              <c:numCache>
                <c:formatCode>General</c:formatCode>
                <c:ptCount val="3"/>
                <c:pt idx="0">
                  <c:v>0</c:v>
                </c:pt>
                <c:pt idx="1">
                  <c:v>4.8791376014772014E-2</c:v>
                </c:pt>
                <c:pt idx="2">
                  <c:v>7.3195405238806022E-2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E-49FF-8617-512C7AB12FE0}"/>
            </c:ext>
          </c:extLst>
        </c:ser>
        <c:ser>
          <c:idx val="4"/>
          <c:order val="3"/>
          <c:tx>
            <c:strRef>
              <c:f>Sheet1!$H$10</c:f>
              <c:strCache>
                <c:ptCount val="1"/>
                <c:pt idx="0">
                  <c:v>Jacqui Lambie Network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Sheet1!$H$11:$H$13</c:f>
              <c:numCache>
                <c:formatCode>General</c:formatCode>
                <c:ptCount val="3"/>
                <c:pt idx="0">
                  <c:v>0</c:v>
                </c:pt>
                <c:pt idx="1">
                  <c:v>0.15258039208824004</c:v>
                </c:pt>
                <c:pt idx="2">
                  <c:v>6.1074996875360998E-2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E-49FF-8617-512C7AB12FE0}"/>
            </c:ext>
          </c:extLst>
        </c:ser>
        <c:ser>
          <c:idx val="3"/>
          <c:order val="4"/>
          <c:tx>
            <c:strRef>
              <c:f>Sheet1!$G$10</c:f>
              <c:strCache>
                <c:ptCount val="1"/>
                <c:pt idx="0">
                  <c:v>Derryn Hinch's Justice Party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Sheet1!$G$11:$G$13</c:f>
              <c:numCache>
                <c:formatCode>General</c:formatCode>
                <c:ptCount val="3"/>
                <c:pt idx="0">
                  <c:v>0</c:v>
                </c:pt>
                <c:pt idx="1">
                  <c:v>4.1438170823910991E-2</c:v>
                </c:pt>
                <c:pt idx="2">
                  <c:v>-1.1280837916661013E-2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E-49FF-8617-512C7AB12FE0}"/>
            </c:ext>
          </c:extLst>
        </c:ser>
        <c:ser>
          <c:idx val="7"/>
          <c:order val="5"/>
          <c:tx>
            <c:strRef>
              <c:f>Sheet1!$K$10</c:f>
              <c:strCache>
                <c:ptCount val="1"/>
                <c:pt idx="0">
                  <c:v>Socialist Alliance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Sheet1!$K$11:$K$13</c:f>
              <c:numCache>
                <c:formatCode>General</c:formatCode>
                <c:ptCount val="3"/>
                <c:pt idx="0">
                  <c:v>0</c:v>
                </c:pt>
                <c:pt idx="1">
                  <c:v>-4.5137730281402E-2</c:v>
                </c:pt>
                <c:pt idx="2">
                  <c:v>-1.3235032133174007E-2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8E-49FF-8617-512C7AB12FE0}"/>
            </c:ext>
          </c:extLst>
        </c:ser>
        <c:ser>
          <c:idx val="6"/>
          <c:order val="6"/>
          <c:tx>
            <c:strRef>
              <c:f>Sheet1!$J$10</c:f>
              <c:strCache>
                <c:ptCount val="1"/>
                <c:pt idx="0">
                  <c:v>Shooters Fishers and Farmers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Sheet1!$J$11:$J$13</c:f>
              <c:numCache>
                <c:formatCode>General</c:formatCode>
                <c:ptCount val="3"/>
                <c:pt idx="0">
                  <c:v>0</c:v>
                </c:pt>
                <c:pt idx="1">
                  <c:v>1.7423047338849029E-2</c:v>
                </c:pt>
                <c:pt idx="2">
                  <c:v>-4.5840298217329933E-2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8E-49FF-8617-512C7AB12FE0}"/>
            </c:ext>
          </c:extLst>
        </c:ser>
        <c:ser>
          <c:idx val="0"/>
          <c:order val="7"/>
          <c:tx>
            <c:strRef>
              <c:f>Sheet1!$D$10</c:f>
              <c:strCache>
                <c:ptCount val="1"/>
                <c:pt idx="0">
                  <c:v>Australian Christians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Sheet1!$D$11:$D$13</c:f>
              <c:numCache>
                <c:formatCode>General</c:formatCode>
                <c:ptCount val="3"/>
                <c:pt idx="0">
                  <c:v>0</c:v>
                </c:pt>
                <c:pt idx="1">
                  <c:v>9.6959624463169969E-2</c:v>
                </c:pt>
                <c:pt idx="2">
                  <c:v>-5.7867071545617987E-2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E-49FF-8617-512C7AB12FE0}"/>
            </c:ext>
          </c:extLst>
        </c:ser>
        <c:ser>
          <c:idx val="1"/>
          <c:order val="8"/>
          <c:tx>
            <c:strRef>
              <c:f>Sheet1!$E$10</c:f>
              <c:strCache>
                <c:ptCount val="1"/>
                <c:pt idx="0">
                  <c:v>Australian Democrats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Sheet1!$C$11:$C$13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Sheet1!$E$11:$E$13</c:f>
              <c:numCache>
                <c:formatCode>General</c:formatCode>
                <c:ptCount val="3"/>
                <c:pt idx="0">
                  <c:v>0</c:v>
                </c:pt>
                <c:pt idx="1">
                  <c:v>-0.25325626224508802</c:v>
                </c:pt>
                <c:pt idx="2">
                  <c:v>-0.19412349754623098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E-49FF-8617-512C7AB12F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0176639"/>
        <c:axId val="1347684000"/>
      </c:scatterChart>
      <c:valAx>
        <c:axId val="7001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84000"/>
        <c:crosses val="autoZero"/>
        <c:crossBetween val="midCat"/>
      </c:valAx>
      <c:valAx>
        <c:axId val="13476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17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68444950792582"/>
          <c:y val="0.15645487022455523"/>
          <c:w val="0.32056914058611113"/>
          <c:h val="0.81576735199766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Sheet1!$N$10</c:f>
              <c:strCache>
                <c:ptCount val="1"/>
                <c:pt idx="0">
                  <c:v>United Australia Party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Sheet1!$N$11:$N$13</c:f>
              <c:numCache>
                <c:formatCode>General</c:formatCode>
                <c:ptCount val="3"/>
                <c:pt idx="0">
                  <c:v>0</c:v>
                </c:pt>
                <c:pt idx="1">
                  <c:v>0.42210491722400001</c:v>
                </c:pt>
                <c:pt idx="2">
                  <c:v>0.28530323469399299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9C-42E5-A126-ACF42FC0464D}"/>
            </c:ext>
          </c:extLst>
        </c:ser>
        <c:ser>
          <c:idx val="0"/>
          <c:order val="1"/>
          <c:tx>
            <c:strRef>
              <c:f>Sheet1!$O$10</c:f>
              <c:strCache>
                <c:ptCount val="1"/>
                <c:pt idx="0">
                  <c:v>Animal Justice Party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Sheet1!$O$11:$O$13</c:f>
              <c:numCache>
                <c:formatCode>General</c:formatCode>
                <c:ptCount val="3"/>
                <c:pt idx="0">
                  <c:v>0</c:v>
                </c:pt>
                <c:pt idx="1">
                  <c:v>8.4518488833819627E-3</c:v>
                </c:pt>
                <c:pt idx="2">
                  <c:v>7.7206304461580999E-2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C-42E5-A126-ACF42FC0464D}"/>
            </c:ext>
          </c:extLst>
        </c:ser>
        <c:ser>
          <c:idx val="5"/>
          <c:order val="2"/>
          <c:tx>
            <c:strRef>
              <c:f>Sheet1!$P$10</c:f>
              <c:strCache>
                <c:ptCount val="1"/>
                <c:pt idx="0">
                  <c:v>Sustainable Australia Party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Sheet1!$P$11:$P$13</c:f>
              <c:numCache>
                <c:formatCode>General</c:formatCode>
                <c:ptCount val="3"/>
                <c:pt idx="0">
                  <c:v>0</c:v>
                </c:pt>
                <c:pt idx="1">
                  <c:v>8.0438778875570049E-3</c:v>
                </c:pt>
                <c:pt idx="2">
                  <c:v>-4.3113195320260145E-3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9C-42E5-A126-ACF42FC0464D}"/>
            </c:ext>
          </c:extLst>
        </c:ser>
        <c:ser>
          <c:idx val="6"/>
          <c:order val="3"/>
          <c:tx>
            <c:strRef>
              <c:f>Sheet1!$Q$10</c:f>
              <c:strCache>
                <c:ptCount val="1"/>
                <c:pt idx="0">
                  <c:v>The Greens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Sheet1!$Q$11:$Q$13</c:f>
              <c:numCache>
                <c:formatCode>General</c:formatCode>
                <c:ptCount val="3"/>
                <c:pt idx="0">
                  <c:v>0</c:v>
                </c:pt>
                <c:pt idx="1">
                  <c:v>3.0213420445370093E-3</c:v>
                </c:pt>
                <c:pt idx="2">
                  <c:v>-2.1153225054751007E-2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9C-42E5-A126-ACF42FC0464D}"/>
            </c:ext>
          </c:extLst>
        </c:ser>
        <c:ser>
          <c:idx val="1"/>
          <c:order val="4"/>
          <c:tx>
            <c:strRef>
              <c:f>Sheet1!$R$10</c:f>
              <c:strCache>
                <c:ptCount val="1"/>
                <c:pt idx="0">
                  <c:v>Legalise Cannabis Australia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Sheet1!$R$11:$R$13</c:f>
              <c:numCache>
                <c:formatCode>General</c:formatCode>
                <c:ptCount val="3"/>
                <c:pt idx="0">
                  <c:v>0</c:v>
                </c:pt>
                <c:pt idx="1">
                  <c:v>-5.1126912669600122E-3</c:v>
                </c:pt>
                <c:pt idx="2">
                  <c:v>-4.2282482274958011E-2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C-42E5-A126-ACF42FC0464D}"/>
            </c:ext>
          </c:extLst>
        </c:ser>
        <c:ser>
          <c:idx val="2"/>
          <c:order val="5"/>
          <c:tx>
            <c:strRef>
              <c:f>Sheet1!$S$10</c:f>
              <c:strCache>
                <c:ptCount val="1"/>
                <c:pt idx="0">
                  <c:v>Liberal Democrats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Sheet1!$S$11:$S$13</c:f>
              <c:numCache>
                <c:formatCode>General</c:formatCode>
                <c:ptCount val="3"/>
                <c:pt idx="0">
                  <c:v>0</c:v>
                </c:pt>
                <c:pt idx="1">
                  <c:v>-2.1198896985680005E-2</c:v>
                </c:pt>
                <c:pt idx="2">
                  <c:v>-4.9348256165444915E-2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9C-42E5-A126-ACF42FC0464D}"/>
            </c:ext>
          </c:extLst>
        </c:ser>
        <c:ser>
          <c:idx val="4"/>
          <c:order val="6"/>
          <c:tx>
            <c:strRef>
              <c:f>Sheet1!$T$10</c:f>
              <c:strCache>
                <c:ptCount val="1"/>
                <c:pt idx="0">
                  <c:v>Seniors United Party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Sheet1!$T$11:$T$13</c:f>
              <c:numCache>
                <c:formatCode>General</c:formatCode>
                <c:ptCount val="3"/>
                <c:pt idx="0">
                  <c:v>0</c:v>
                </c:pt>
                <c:pt idx="1">
                  <c:v>-6.6616617841138925E-2</c:v>
                </c:pt>
                <c:pt idx="2">
                  <c:v>-8.9194445934725919E-2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9C-42E5-A126-ACF42FC0464D}"/>
            </c:ext>
          </c:extLst>
        </c:ser>
        <c:ser>
          <c:idx val="3"/>
          <c:order val="7"/>
          <c:tx>
            <c:strRef>
              <c:f>Sheet1!$U$10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Sheet1!$M$11:$M$13</c:f>
              <c:numCache>
                <c:formatCode>General</c:formatCode>
                <c:ptCount val="3"/>
                <c:pt idx="0">
                  <c:v>2016</c:v>
                </c:pt>
                <c:pt idx="1">
                  <c:v>2019</c:v>
                </c:pt>
                <c:pt idx="2">
                  <c:v>2022</c:v>
                </c:pt>
              </c:numCache>
            </c:numRef>
          </c:xVal>
          <c:yVal>
            <c:numRef>
              <c:f>Sheet1!$U$11:$U$13</c:f>
              <c:numCache>
                <c:formatCode>General</c:formatCode>
                <c:ptCount val="3"/>
                <c:pt idx="0">
                  <c:v>0</c:v>
                </c:pt>
                <c:pt idx="1">
                  <c:v>6.5277293183234053E-2</c:v>
                </c:pt>
                <c:pt idx="2">
                  <c:v>-0.15169817985909595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9C-42E5-A126-ACF42FC0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80080"/>
        <c:axId val="1347689408"/>
      </c:scatterChart>
      <c:valAx>
        <c:axId val="19765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89408"/>
        <c:crosses val="autoZero"/>
        <c:crossBetween val="midCat"/>
      </c:valAx>
      <c:valAx>
        <c:axId val="13476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6100174978128"/>
          <c:y val="0.14256598133566636"/>
          <c:w val="0.30672331583552054"/>
          <c:h val="0.8528043890347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Spectrum Values across NSW Elections</a:t>
            </a:r>
          </a:p>
          <a:p>
            <a:pPr>
              <a:defRPr/>
            </a:pPr>
            <a:r>
              <a:rPr lang="en-US" sz="1100"/>
              <a:t>(From</a:t>
            </a:r>
            <a:r>
              <a:rPr lang="en-US" sz="1100" baseline="0"/>
              <a:t> labor to liberal)</a:t>
            </a:r>
            <a:endParaRPr lang="en-US" sz="1100"/>
          </a:p>
        </c:rich>
      </c:tx>
      <c:layout>
        <c:manualLayout>
          <c:xMode val="edge"/>
          <c:yMode val="edge"/>
          <c:x val="0.13192344706911635"/>
          <c:y val="2.1129613541586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2015-NSW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Sheet1!$B$62:$H$62</c:f>
              <c:strCache>
                <c:ptCount val="7"/>
                <c:pt idx="0">
                  <c:v>ANIMAL JUSTICE PARTY</c:v>
                </c:pt>
                <c:pt idx="1">
                  <c:v>CHRISTIAN DEMOCRATIC PARTY (FRED NILE GROUP)</c:v>
                </c:pt>
                <c:pt idx="2">
                  <c:v>SHOOTERS</c:v>
                </c:pt>
                <c:pt idx="3">
                  <c:v>SOCIALIST ALLIANCE</c:v>
                </c:pt>
                <c:pt idx="4">
                  <c:v>THE GREENS</c:v>
                </c:pt>
                <c:pt idx="5">
                  <c:v>VOLUNTARY EUTHANASIA PARTY</c:v>
                </c:pt>
                <c:pt idx="6">
                  <c:v>OTHER</c:v>
                </c:pt>
              </c:strCache>
            </c:strRef>
          </c:cat>
          <c:val>
            <c:numRef>
              <c:f>Sheet1!$B$63:$H$63</c:f>
              <c:numCache>
                <c:formatCode>General</c:formatCode>
                <c:ptCount val="7"/>
                <c:pt idx="0">
                  <c:v>0.45799604245367798</c:v>
                </c:pt>
                <c:pt idx="1">
                  <c:v>0.81145032177052201</c:v>
                </c:pt>
                <c:pt idx="2">
                  <c:v>0.53177933177933101</c:v>
                </c:pt>
                <c:pt idx="3">
                  <c:v>0.106425702811244</c:v>
                </c:pt>
                <c:pt idx="4">
                  <c:v>8.9763259772001502E-2</c:v>
                </c:pt>
                <c:pt idx="5">
                  <c:v>0.39803741183685898</c:v>
                </c:pt>
                <c:pt idx="6">
                  <c:v>0.54720757664518604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2-41A2-9F83-045EF08EC68C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2019-NSW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Sheet1!$B$62:$H$62</c:f>
              <c:strCache>
                <c:ptCount val="7"/>
                <c:pt idx="0">
                  <c:v>ANIMAL JUSTICE PARTY</c:v>
                </c:pt>
                <c:pt idx="1">
                  <c:v>CHRISTIAN DEMOCRATIC PARTY (FRED NILE GROUP)</c:v>
                </c:pt>
                <c:pt idx="2">
                  <c:v>SHOOTERS</c:v>
                </c:pt>
                <c:pt idx="3">
                  <c:v>SOCIALIST ALLIANCE</c:v>
                </c:pt>
                <c:pt idx="4">
                  <c:v>THE GREENS</c:v>
                </c:pt>
                <c:pt idx="5">
                  <c:v>VOLUNTARY EUTHANASIA PARTY</c:v>
                </c:pt>
                <c:pt idx="6">
                  <c:v>OTHER</c:v>
                </c:pt>
              </c:strCache>
            </c:strRef>
          </c:cat>
          <c:val>
            <c:numRef>
              <c:f>Sheet1!$B$65:$H$65</c:f>
              <c:numCache>
                <c:formatCode>General</c:formatCode>
                <c:ptCount val="7"/>
                <c:pt idx="0">
                  <c:v>0.24220216825146801</c:v>
                </c:pt>
                <c:pt idx="1">
                  <c:v>0.83539848962533902</c:v>
                </c:pt>
                <c:pt idx="2">
                  <c:v>0.41530394887760103</c:v>
                </c:pt>
                <c:pt idx="3">
                  <c:v>8.6082910321489001E-2</c:v>
                </c:pt>
                <c:pt idx="4">
                  <c:v>8.2901914238092803E-2</c:v>
                </c:pt>
                <c:pt idx="5">
                  <c:v>0.35237337048462503</c:v>
                </c:pt>
                <c:pt idx="6">
                  <c:v>0.51652228587396898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1A2-9F83-045EF08EC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02715904"/>
        <c:axId val="901788240"/>
      </c:barChart>
      <c:catAx>
        <c:axId val="12027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8240"/>
        <c:crosses val="autoZero"/>
        <c:auto val="1"/>
        <c:lblAlgn val="ctr"/>
        <c:lblOffset val="100"/>
        <c:noMultiLvlLbl val="0"/>
      </c:catAx>
      <c:valAx>
        <c:axId val="9017882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159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Spectrum values across all</a:t>
            </a:r>
            <a:r>
              <a:rPr lang="en-US" baseline="0"/>
              <a:t> Australia Elections</a:t>
            </a:r>
          </a:p>
          <a:p>
            <a:pPr>
              <a:defRPr/>
            </a:pPr>
            <a:r>
              <a:rPr lang="en-US" sz="1100" baseline="0"/>
              <a:t>(From Labor to Liberal, For parties that ran in three or more elections)</a:t>
            </a:r>
          </a:p>
        </c:rich>
      </c:tx>
      <c:layout>
        <c:manualLayout>
          <c:xMode val="edge"/>
          <c:yMode val="edge"/>
          <c:x val="0.24998933273554197"/>
          <c:y val="3.21839138716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64349046903803E-2"/>
          <c:y val="0.14547165272362253"/>
          <c:w val="0.94891462972332941"/>
          <c:h val="0.6332161522700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2015-NSW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Sheet1!$B$74:$V$74</c:f>
              <c:strCache>
                <c:ptCount val="21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Conservatives</c:v>
                </c:pt>
                <c:pt idx="3">
                  <c:v>Australian Democrats</c:v>
                </c:pt>
                <c:pt idx="4">
                  <c:v>Australian Federation</c:v>
                </c:pt>
                <c:pt idx="5">
                  <c:v>Centre Alliance</c:v>
                </c:pt>
                <c:pt idx="6">
                  <c:v>Christian Democratic Party</c:v>
                </c:pt>
                <c:pt idx="7">
                  <c:v>Derryn Hinch's Justice Party</c:v>
                </c:pt>
                <c:pt idx="8">
                  <c:v>Jacqui Lambie Network</c:v>
                </c:pt>
                <c:pt idx="9">
                  <c:v>Legalize Cannabis Australia</c:v>
                </c:pt>
                <c:pt idx="10">
                  <c:v>Liberal Democrats</c:v>
                </c:pt>
                <c:pt idx="11">
                  <c:v>Pauline Hanson's One Nation</c:v>
                </c:pt>
                <c:pt idx="12">
                  <c:v>Seniors United Party</c:v>
                </c:pt>
                <c:pt idx="13">
                  <c:v>Shooters Fishers and Farmers</c:v>
                </c:pt>
                <c:pt idx="14">
                  <c:v>Socialist Alliance</c:v>
                </c:pt>
                <c:pt idx="15">
                  <c:v>Socialist Equality Party</c:v>
                </c:pt>
                <c:pt idx="16">
                  <c:v>Sustaniable Australia Party</c:v>
                </c:pt>
                <c:pt idx="17">
                  <c:v>The Greens</c:v>
                </c:pt>
                <c:pt idx="18">
                  <c:v>United Australia Party</c:v>
                </c:pt>
                <c:pt idx="19">
                  <c:v>Voluntary Euthanasia</c:v>
                </c:pt>
                <c:pt idx="20">
                  <c:v>Other</c:v>
                </c:pt>
              </c:strCache>
            </c:strRef>
          </c:cat>
          <c:val>
            <c:numRef>
              <c:f>Sheet1!$B$75:$V$75</c:f>
              <c:numCache>
                <c:formatCode>General</c:formatCode>
                <c:ptCount val="21"/>
                <c:pt idx="0">
                  <c:v>0.45799604199999999</c:v>
                </c:pt>
                <c:pt idx="3">
                  <c:v>0.31024568699999999</c:v>
                </c:pt>
                <c:pt idx="4">
                  <c:v>0.84651162800000002</c:v>
                </c:pt>
                <c:pt idx="6">
                  <c:v>0.811450322</c:v>
                </c:pt>
                <c:pt idx="13">
                  <c:v>0.53177933200000005</c:v>
                </c:pt>
                <c:pt idx="14">
                  <c:v>0.106425703</c:v>
                </c:pt>
                <c:pt idx="17">
                  <c:v>8.9763259999999997E-2</c:v>
                </c:pt>
                <c:pt idx="19">
                  <c:v>0.39803741199999998</c:v>
                </c:pt>
                <c:pt idx="20">
                  <c:v>0.57001651900000005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9-4672-AE99-F63B52512787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2016-F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Sheet1!$B$74:$V$74</c:f>
              <c:strCache>
                <c:ptCount val="21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Conservatives</c:v>
                </c:pt>
                <c:pt idx="3">
                  <c:v>Australian Democrats</c:v>
                </c:pt>
                <c:pt idx="4">
                  <c:v>Australian Federation</c:v>
                </c:pt>
                <c:pt idx="5">
                  <c:v>Centre Alliance</c:v>
                </c:pt>
                <c:pt idx="6">
                  <c:v>Christian Democratic Party</c:v>
                </c:pt>
                <c:pt idx="7">
                  <c:v>Derryn Hinch's Justice Party</c:v>
                </c:pt>
                <c:pt idx="8">
                  <c:v>Jacqui Lambie Network</c:v>
                </c:pt>
                <c:pt idx="9">
                  <c:v>Legalize Cannabis Australia</c:v>
                </c:pt>
                <c:pt idx="10">
                  <c:v>Liberal Democrats</c:v>
                </c:pt>
                <c:pt idx="11">
                  <c:v>Pauline Hanson's One Nation</c:v>
                </c:pt>
                <c:pt idx="12">
                  <c:v>Seniors United Party</c:v>
                </c:pt>
                <c:pt idx="13">
                  <c:v>Shooters Fishers and Farmers</c:v>
                </c:pt>
                <c:pt idx="14">
                  <c:v>Socialist Alliance</c:v>
                </c:pt>
                <c:pt idx="15">
                  <c:v>Socialist Equality Party</c:v>
                </c:pt>
                <c:pt idx="16">
                  <c:v>Sustaniable Australia Party</c:v>
                </c:pt>
                <c:pt idx="17">
                  <c:v>The Greens</c:v>
                </c:pt>
                <c:pt idx="18">
                  <c:v>United Australia Party</c:v>
                </c:pt>
                <c:pt idx="19">
                  <c:v>Voluntary Euthanasia</c:v>
                </c:pt>
                <c:pt idx="20">
                  <c:v>Other</c:v>
                </c:pt>
              </c:strCache>
            </c:strRef>
          </c:cat>
          <c:val>
            <c:numRef>
              <c:f>Sheet1!$B$76:$V$76</c:f>
              <c:numCache>
                <c:formatCode>General</c:formatCode>
                <c:ptCount val="21"/>
                <c:pt idx="0">
                  <c:v>0.29642198450756102</c:v>
                </c:pt>
                <c:pt idx="1">
                  <c:v>0.77223031322434399</c:v>
                </c:pt>
                <c:pt idx="2">
                  <c:v>0.62759925941164296</c:v>
                </c:pt>
                <c:pt idx="3">
                  <c:v>0.66883339035237699</c:v>
                </c:pt>
                <c:pt idx="4">
                  <c:v>0.73459459459459397</c:v>
                </c:pt>
                <c:pt idx="5">
                  <c:v>0.40008703750928498</c:v>
                </c:pt>
                <c:pt idx="6">
                  <c:v>0.79523415232241501</c:v>
                </c:pt>
                <c:pt idx="7">
                  <c:v>0.44563521085395402</c:v>
                </c:pt>
                <c:pt idx="8">
                  <c:v>0.32577878103837399</c:v>
                </c:pt>
                <c:pt idx="9">
                  <c:v>0.38167555860757402</c:v>
                </c:pt>
                <c:pt idx="10">
                  <c:v>0.74932673016790996</c:v>
                </c:pt>
                <c:pt idx="11">
                  <c:v>0.53544143164219304</c:v>
                </c:pt>
                <c:pt idx="12">
                  <c:v>0.53019470641922695</c:v>
                </c:pt>
                <c:pt idx="13">
                  <c:v>0.57035824589093798</c:v>
                </c:pt>
                <c:pt idx="14">
                  <c:v>0.154369440083725</c:v>
                </c:pt>
                <c:pt idx="15">
                  <c:v>0.18105849582172701</c:v>
                </c:pt>
                <c:pt idx="16">
                  <c:v>0.39342010122921101</c:v>
                </c:pt>
                <c:pt idx="17">
                  <c:v>0.124949057772561</c:v>
                </c:pt>
                <c:pt idx="18">
                  <c:v>0.29349800217944</c:v>
                </c:pt>
                <c:pt idx="19">
                  <c:v>0.40675558361613101</c:v>
                </c:pt>
                <c:pt idx="20">
                  <c:v>0.41849153381559601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9-4672-AE99-F63B52512787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2019-NSW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Sheet1!$B$74:$V$74</c:f>
              <c:strCache>
                <c:ptCount val="21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Conservatives</c:v>
                </c:pt>
                <c:pt idx="3">
                  <c:v>Australian Democrats</c:v>
                </c:pt>
                <c:pt idx="4">
                  <c:v>Australian Federation</c:v>
                </c:pt>
                <c:pt idx="5">
                  <c:v>Centre Alliance</c:v>
                </c:pt>
                <c:pt idx="6">
                  <c:v>Christian Democratic Party</c:v>
                </c:pt>
                <c:pt idx="7">
                  <c:v>Derryn Hinch's Justice Party</c:v>
                </c:pt>
                <c:pt idx="8">
                  <c:v>Jacqui Lambie Network</c:v>
                </c:pt>
                <c:pt idx="9">
                  <c:v>Legalize Cannabis Australia</c:v>
                </c:pt>
                <c:pt idx="10">
                  <c:v>Liberal Democrats</c:v>
                </c:pt>
                <c:pt idx="11">
                  <c:v>Pauline Hanson's One Nation</c:v>
                </c:pt>
                <c:pt idx="12">
                  <c:v>Seniors United Party</c:v>
                </c:pt>
                <c:pt idx="13">
                  <c:v>Shooters Fishers and Farmers</c:v>
                </c:pt>
                <c:pt idx="14">
                  <c:v>Socialist Alliance</c:v>
                </c:pt>
                <c:pt idx="15">
                  <c:v>Socialist Equality Party</c:v>
                </c:pt>
                <c:pt idx="16">
                  <c:v>Sustaniable Australia Party</c:v>
                </c:pt>
                <c:pt idx="17">
                  <c:v>The Greens</c:v>
                </c:pt>
                <c:pt idx="18">
                  <c:v>United Australia Party</c:v>
                </c:pt>
                <c:pt idx="19">
                  <c:v>Voluntary Euthanasia</c:v>
                </c:pt>
                <c:pt idx="20">
                  <c:v>Other</c:v>
                </c:pt>
              </c:strCache>
            </c:strRef>
          </c:cat>
          <c:val>
            <c:numRef>
              <c:f>Sheet1!$B$77:$V$77</c:f>
              <c:numCache>
                <c:formatCode>General</c:formatCode>
                <c:ptCount val="21"/>
                <c:pt idx="0">
                  <c:v>0.242202168</c:v>
                </c:pt>
                <c:pt idx="2">
                  <c:v>0.86009359399999996</c:v>
                </c:pt>
                <c:pt idx="6">
                  <c:v>0.83539848999999999</c:v>
                </c:pt>
                <c:pt idx="10">
                  <c:v>0.76808556800000005</c:v>
                </c:pt>
                <c:pt idx="11">
                  <c:v>0.72363507900000001</c:v>
                </c:pt>
                <c:pt idx="13">
                  <c:v>0.41530394900000001</c:v>
                </c:pt>
                <c:pt idx="14">
                  <c:v>8.6082909999999999E-2</c:v>
                </c:pt>
                <c:pt idx="16">
                  <c:v>0.322185308</c:v>
                </c:pt>
                <c:pt idx="17">
                  <c:v>8.2901913999999993E-2</c:v>
                </c:pt>
                <c:pt idx="19">
                  <c:v>0.35237337000000002</c:v>
                </c:pt>
                <c:pt idx="20">
                  <c:v>0.24563527600000001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09-4672-AE99-F63B52512787}"/>
            </c:ext>
          </c:extLst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2019-F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Sheet1!$B$74:$V$74</c:f>
              <c:strCache>
                <c:ptCount val="21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Conservatives</c:v>
                </c:pt>
                <c:pt idx="3">
                  <c:v>Australian Democrats</c:v>
                </c:pt>
                <c:pt idx="4">
                  <c:v>Australian Federation</c:v>
                </c:pt>
                <c:pt idx="5">
                  <c:v>Centre Alliance</c:v>
                </c:pt>
                <c:pt idx="6">
                  <c:v>Christian Democratic Party</c:v>
                </c:pt>
                <c:pt idx="7">
                  <c:v>Derryn Hinch's Justice Party</c:v>
                </c:pt>
                <c:pt idx="8">
                  <c:v>Jacqui Lambie Network</c:v>
                </c:pt>
                <c:pt idx="9">
                  <c:v>Legalize Cannabis Australia</c:v>
                </c:pt>
                <c:pt idx="10">
                  <c:v>Liberal Democrats</c:v>
                </c:pt>
                <c:pt idx="11">
                  <c:v>Pauline Hanson's One Nation</c:v>
                </c:pt>
                <c:pt idx="12">
                  <c:v>Seniors United Party</c:v>
                </c:pt>
                <c:pt idx="13">
                  <c:v>Shooters Fishers and Farmers</c:v>
                </c:pt>
                <c:pt idx="14">
                  <c:v>Socialist Alliance</c:v>
                </c:pt>
                <c:pt idx="15">
                  <c:v>Socialist Equality Party</c:v>
                </c:pt>
                <c:pt idx="16">
                  <c:v>Sustaniable Australia Party</c:v>
                </c:pt>
                <c:pt idx="17">
                  <c:v>The Greens</c:v>
                </c:pt>
                <c:pt idx="18">
                  <c:v>United Australia Party</c:v>
                </c:pt>
                <c:pt idx="19">
                  <c:v>Voluntary Euthanasia</c:v>
                </c:pt>
                <c:pt idx="20">
                  <c:v>Other</c:v>
                </c:pt>
              </c:strCache>
            </c:strRef>
          </c:cat>
          <c:val>
            <c:numRef>
              <c:f>Sheet1!$B$78:$V$78</c:f>
              <c:numCache>
                <c:formatCode>General</c:formatCode>
                <c:ptCount val="21"/>
                <c:pt idx="0">
                  <c:v>0.30487383339094298</c:v>
                </c:pt>
                <c:pt idx="1">
                  <c:v>0.86918993768751396</c:v>
                </c:pt>
                <c:pt idx="2">
                  <c:v>0.91414676652065296</c:v>
                </c:pt>
                <c:pt idx="3">
                  <c:v>0.41557712810728897</c:v>
                </c:pt>
                <c:pt idx="5">
                  <c:v>0.448878413524057</c:v>
                </c:pt>
                <c:pt idx="6">
                  <c:v>0.82323793708400805</c:v>
                </c:pt>
                <c:pt idx="7">
                  <c:v>0.48707338167786501</c:v>
                </c:pt>
                <c:pt idx="8">
                  <c:v>0.47835917312661402</c:v>
                </c:pt>
                <c:pt idx="9">
                  <c:v>0.376562867340614</c:v>
                </c:pt>
                <c:pt idx="10">
                  <c:v>0.72812783318222996</c:v>
                </c:pt>
                <c:pt idx="11">
                  <c:v>0.67785640212285703</c:v>
                </c:pt>
                <c:pt idx="12">
                  <c:v>0.46357808857808802</c:v>
                </c:pt>
                <c:pt idx="13">
                  <c:v>0.58778129322978701</c:v>
                </c:pt>
                <c:pt idx="14">
                  <c:v>0.109231709802323</c:v>
                </c:pt>
                <c:pt idx="15">
                  <c:v>0.35815602836879401</c:v>
                </c:pt>
                <c:pt idx="16">
                  <c:v>0.40146397911676801</c:v>
                </c:pt>
                <c:pt idx="17">
                  <c:v>0.12797039981709801</c:v>
                </c:pt>
                <c:pt idx="18">
                  <c:v>0.71560291940344001</c:v>
                </c:pt>
                <c:pt idx="20">
                  <c:v>0.48090659340659297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09-4672-AE99-F63B52512787}"/>
            </c:ext>
          </c:extLst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2022-F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Sheet1!$B$74:$V$74</c:f>
              <c:strCache>
                <c:ptCount val="21"/>
                <c:pt idx="0">
                  <c:v>Animal Justice Party</c:v>
                </c:pt>
                <c:pt idx="1">
                  <c:v>Australian Christians</c:v>
                </c:pt>
                <c:pt idx="2">
                  <c:v>Australian Conservatives</c:v>
                </c:pt>
                <c:pt idx="3">
                  <c:v>Australian Democrats</c:v>
                </c:pt>
                <c:pt idx="4">
                  <c:v>Australian Federation</c:v>
                </c:pt>
                <c:pt idx="5">
                  <c:v>Centre Alliance</c:v>
                </c:pt>
                <c:pt idx="6">
                  <c:v>Christian Democratic Party</c:v>
                </c:pt>
                <c:pt idx="7">
                  <c:v>Derryn Hinch's Justice Party</c:v>
                </c:pt>
                <c:pt idx="8">
                  <c:v>Jacqui Lambie Network</c:v>
                </c:pt>
                <c:pt idx="9">
                  <c:v>Legalize Cannabis Australia</c:v>
                </c:pt>
                <c:pt idx="10">
                  <c:v>Liberal Democrats</c:v>
                </c:pt>
                <c:pt idx="11">
                  <c:v>Pauline Hanson's One Nation</c:v>
                </c:pt>
                <c:pt idx="12">
                  <c:v>Seniors United Party</c:v>
                </c:pt>
                <c:pt idx="13">
                  <c:v>Shooters Fishers and Farmers</c:v>
                </c:pt>
                <c:pt idx="14">
                  <c:v>Socialist Alliance</c:v>
                </c:pt>
                <c:pt idx="15">
                  <c:v>Socialist Equality Party</c:v>
                </c:pt>
                <c:pt idx="16">
                  <c:v>Sustaniable Australia Party</c:v>
                </c:pt>
                <c:pt idx="17">
                  <c:v>The Greens</c:v>
                </c:pt>
                <c:pt idx="18">
                  <c:v>United Australia Party</c:v>
                </c:pt>
                <c:pt idx="19">
                  <c:v>Voluntary Euthanasia</c:v>
                </c:pt>
                <c:pt idx="20">
                  <c:v>Other</c:v>
                </c:pt>
              </c:strCache>
            </c:strRef>
          </c:cat>
          <c:val>
            <c:numRef>
              <c:f>Sheet1!$B$79:$V$79</c:f>
              <c:numCache>
                <c:formatCode>General</c:formatCode>
                <c:ptCount val="21"/>
                <c:pt idx="0">
                  <c:v>0.373628289</c:v>
                </c:pt>
                <c:pt idx="1">
                  <c:v>0.71436324200000001</c:v>
                </c:pt>
                <c:pt idx="3">
                  <c:v>0.47470989299999999</c:v>
                </c:pt>
                <c:pt idx="4">
                  <c:v>0.61171477100000005</c:v>
                </c:pt>
                <c:pt idx="5">
                  <c:v>0.473282443</c:v>
                </c:pt>
                <c:pt idx="7">
                  <c:v>0.43435437300000002</c:v>
                </c:pt>
                <c:pt idx="8">
                  <c:v>0.38685377799999998</c:v>
                </c:pt>
                <c:pt idx="9">
                  <c:v>0.33939307600000002</c:v>
                </c:pt>
                <c:pt idx="10">
                  <c:v>0.69997847400000002</c:v>
                </c:pt>
                <c:pt idx="11">
                  <c:v>0.64761298599999995</c:v>
                </c:pt>
                <c:pt idx="12">
                  <c:v>0.44100025999999998</c:v>
                </c:pt>
                <c:pt idx="13">
                  <c:v>0.52451794799999996</c:v>
                </c:pt>
                <c:pt idx="14">
                  <c:v>0.14113440799999999</c:v>
                </c:pt>
                <c:pt idx="15">
                  <c:v>0.49327354299999998</c:v>
                </c:pt>
                <c:pt idx="16">
                  <c:v>0.38910878199999999</c:v>
                </c:pt>
                <c:pt idx="17">
                  <c:v>0.103795833</c:v>
                </c:pt>
                <c:pt idx="18">
                  <c:v>0.57880123699999997</c:v>
                </c:pt>
                <c:pt idx="20">
                  <c:v>0.34866827500000003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09-4672-AE99-F63B5251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08925344"/>
        <c:axId val="934266320"/>
      </c:barChart>
      <c:catAx>
        <c:axId val="9089253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66320"/>
        <c:crosses val="autoZero"/>
        <c:auto val="1"/>
        <c:lblAlgn val="ctr"/>
        <c:lblOffset val="100"/>
        <c:noMultiLvlLbl val="0"/>
      </c:catAx>
      <c:valAx>
        <c:axId val="9342663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53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703398463086013"/>
          <c:y val="0.18483920442378576"/>
          <c:w val="0.2411984204649382"/>
          <c:h val="4.2033265106470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in Spectrum</a:t>
            </a:r>
            <a:r>
              <a:rPr lang="en-US" baseline="0"/>
              <a:t> Value</a:t>
            </a:r>
          </a:p>
          <a:p>
            <a:pPr>
              <a:defRPr/>
            </a:pPr>
            <a:r>
              <a:rPr lang="en-US" sz="1100" baseline="0"/>
              <a:t>(Liberal to Labor Spectrum)</a:t>
            </a:r>
            <a:endParaRPr lang="en-US" sz="1100"/>
          </a:p>
        </c:rich>
      </c:tx>
      <c:layout>
        <c:manualLayout>
          <c:xMode val="edge"/>
          <c:yMode val="edge"/>
          <c:x val="0.1458611111111111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23526563861966954"/>
          <c:w val="0.8585579615048119"/>
          <c:h val="0.290917395027298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Sheet1!$A$84:$V$84</c:f>
              <c:strCache>
                <c:ptCount val="22"/>
                <c:pt idx="1">
                  <c:v>Animal Justice Party</c:v>
                </c:pt>
                <c:pt idx="2">
                  <c:v>Australian Christians</c:v>
                </c:pt>
                <c:pt idx="3">
                  <c:v>Australian Conservatives</c:v>
                </c:pt>
                <c:pt idx="4">
                  <c:v>Australian Democrats</c:v>
                </c:pt>
                <c:pt idx="5">
                  <c:v>Australian Federation</c:v>
                </c:pt>
                <c:pt idx="6">
                  <c:v>Centre Alliance</c:v>
                </c:pt>
                <c:pt idx="7">
                  <c:v>Christian Democratic Party</c:v>
                </c:pt>
                <c:pt idx="8">
                  <c:v>Derryn Hinch's Justice Party</c:v>
                </c:pt>
                <c:pt idx="9">
                  <c:v>Jacqui Lambie Network</c:v>
                </c:pt>
                <c:pt idx="10">
                  <c:v>Legalize Cannabis Australia</c:v>
                </c:pt>
                <c:pt idx="11">
                  <c:v>Liberal Democrats</c:v>
                </c:pt>
                <c:pt idx="12">
                  <c:v>Other</c:v>
                </c:pt>
                <c:pt idx="13">
                  <c:v>One Nation</c:v>
                </c:pt>
                <c:pt idx="14">
                  <c:v>Seniors United Party</c:v>
                </c:pt>
                <c:pt idx="15">
                  <c:v>Shooters Fishers Farmers</c:v>
                </c:pt>
                <c:pt idx="16">
                  <c:v>Socialist Alliance</c:v>
                </c:pt>
                <c:pt idx="17">
                  <c:v>Socialist Equality Party</c:v>
                </c:pt>
                <c:pt idx="18">
                  <c:v>Sustaniable Australia Party</c:v>
                </c:pt>
                <c:pt idx="19">
                  <c:v>The Greens</c:v>
                </c:pt>
                <c:pt idx="20">
                  <c:v>United Australia Party</c:v>
                </c:pt>
                <c:pt idx="21">
                  <c:v>Voluntary Euthanasia</c:v>
                </c:pt>
              </c:strCache>
            </c:strRef>
          </c:cat>
          <c:val>
            <c:numRef>
              <c:f>Sheet1!$A$91:$V$91</c:f>
              <c:numCache>
                <c:formatCode>General</c:formatCode>
                <c:ptCount val="22"/>
                <c:pt idx="1">
                  <c:v>6.9068637210600858E-3</c:v>
                </c:pt>
                <c:pt idx="2">
                  <c:v>6.120178734272716E-3</c:v>
                </c:pt>
                <c:pt idx="3">
                  <c:v>2.3180805817602956E-2</c:v>
                </c:pt>
                <c:pt idx="4">
                  <c:v>2.2670639917584039E-2</c:v>
                </c:pt>
                <c:pt idx="5">
                  <c:v>1.3792406244997446E-2</c:v>
                </c:pt>
                <c:pt idx="6">
                  <c:v>1.3889537355046265E-3</c:v>
                </c:pt>
                <c:pt idx="7">
                  <c:v>2.9339098401771067E-4</c:v>
                </c:pt>
                <c:pt idx="8">
                  <c:v>7.7061219664927244E-4</c:v>
                </c:pt>
                <c:pt idx="9">
                  <c:v>5.897361440156873E-3</c:v>
                </c:pt>
                <c:pt idx="10">
                  <c:v>5.3259022262597158E-4</c:v>
                </c:pt>
                <c:pt idx="11">
                  <c:v>8.5534340535800503E-4</c:v>
                </c:pt>
                <c:pt idx="12">
                  <c:v>1.53612106720033E-2</c:v>
                </c:pt>
                <c:pt idx="13">
                  <c:v>6.4225867024492178E-3</c:v>
                </c:pt>
                <c:pt idx="14">
                  <c:v>2.1505302313210382E-3</c:v>
                </c:pt>
                <c:pt idx="15">
                  <c:v>4.5184453987309192E-3</c:v>
                </c:pt>
                <c:pt idx="16">
                  <c:v>7.6924732531296475E-4</c:v>
                </c:pt>
                <c:pt idx="17">
                  <c:v>2.451641907981747E-2</c:v>
                </c:pt>
                <c:pt idx="18">
                  <c:v>1.3395164311198393E-3</c:v>
                </c:pt>
                <c:pt idx="19">
                  <c:v>4.1092503715524191E-4</c:v>
                </c:pt>
                <c:pt idx="20">
                  <c:v>4.6380866208694582E-2</c:v>
                </c:pt>
                <c:pt idx="21">
                  <c:v>8.5310606764942931E-4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0-44EB-9407-33269129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6470544"/>
        <c:axId val="1053074640"/>
      </c:barChart>
      <c:catAx>
        <c:axId val="12164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74640"/>
        <c:crosses val="autoZero"/>
        <c:auto val="1"/>
        <c:lblAlgn val="ctr"/>
        <c:lblOffset val="100"/>
        <c:noMultiLvlLbl val="0"/>
      </c:catAx>
      <c:valAx>
        <c:axId val="10530746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70544"/>
        <c:crosses val="autoZero"/>
        <c:crossBetween val="between"/>
        <c:majorUnit val="1.25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Sheet1!$G$94</c:f>
              <c:strCache>
                <c:ptCount val="1"/>
                <c:pt idx="0">
                  <c:v>Percent of Top Two Vote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Sheet1!$A$95:$A$99</c:f>
              <c:strCache>
                <c:ptCount val="5"/>
                <c:pt idx="0">
                  <c:v>2015-NSW</c:v>
                </c:pt>
                <c:pt idx="1">
                  <c:v>2016-F</c:v>
                </c:pt>
                <c:pt idx="2">
                  <c:v>2019-NSW</c:v>
                </c:pt>
                <c:pt idx="3">
                  <c:v>2019-F</c:v>
                </c:pt>
                <c:pt idx="4">
                  <c:v>2022-F</c:v>
                </c:pt>
              </c:strCache>
            </c:strRef>
          </c:cat>
          <c:val>
            <c:numRef>
              <c:f>Sheet1!$G$95:$G$99</c:f>
              <c:numCache>
                <c:formatCode>General</c:formatCode>
                <c:ptCount val="5"/>
                <c:pt idx="0">
                  <c:v>0.57819038503549547</c:v>
                </c:pt>
                <c:pt idx="1">
                  <c:v>0.54143780730993074</c:v>
                </c:pt>
                <c:pt idx="2">
                  <c:v>0.55524751104369396</c:v>
                </c:pt>
                <c:pt idx="3">
                  <c:v>0.56889695979115007</c:v>
                </c:pt>
                <c:pt idx="4">
                  <c:v>0.53217149391551832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5-4400-A29B-B7BD55795AD2}"/>
            </c:ext>
          </c:extLst>
        </c:ser>
        <c:ser>
          <c:idx val="1"/>
          <c:order val="1"/>
          <c:tx>
            <c:strRef>
              <c:f>Sheet1!$H$94</c:f>
              <c:strCache>
                <c:ptCount val="1"/>
                <c:pt idx="0">
                  <c:v>Average Spectrum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Sheet1!$A$95:$A$99</c:f>
              <c:strCache>
                <c:ptCount val="5"/>
                <c:pt idx="0">
                  <c:v>2015-NSW</c:v>
                </c:pt>
                <c:pt idx="1">
                  <c:v>2016-F</c:v>
                </c:pt>
                <c:pt idx="2">
                  <c:v>2019-NSW</c:v>
                </c:pt>
                <c:pt idx="3">
                  <c:v>2019-F</c:v>
                </c:pt>
                <c:pt idx="4">
                  <c:v>2022-F</c:v>
                </c:pt>
              </c:strCache>
            </c:strRef>
          </c:cat>
          <c:val>
            <c:numRef>
              <c:f>Sheet1!$H$95:$H$99</c:f>
              <c:numCache>
                <c:formatCode>General</c:formatCode>
                <c:ptCount val="5"/>
                <c:pt idx="0">
                  <c:v>0.45802510055555562</c:v>
                </c:pt>
                <c:pt idx="1">
                  <c:v>0.46695017195527522</c:v>
                </c:pt>
                <c:pt idx="2">
                  <c:v>0.44853614781818185</c:v>
                </c:pt>
                <c:pt idx="3">
                  <c:v>0.51413550976250177</c:v>
                </c:pt>
                <c:pt idx="4">
                  <c:v>0.45423286727777779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65-4400-A29B-B7BD55795AD2}"/>
            </c:ext>
          </c:extLst>
        </c:ser>
        <c:ser>
          <c:idx val="2"/>
          <c:order val="2"/>
          <c:tx>
            <c:strRef>
              <c:f>Sheet1!$J$94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Sheet1!$A$95:$A$99</c:f>
              <c:strCache>
                <c:ptCount val="5"/>
                <c:pt idx="0">
                  <c:v>2015-NSW</c:v>
                </c:pt>
                <c:pt idx="1">
                  <c:v>2016-F</c:v>
                </c:pt>
                <c:pt idx="2">
                  <c:v>2019-NSW</c:v>
                </c:pt>
                <c:pt idx="3">
                  <c:v>2019-F</c:v>
                </c:pt>
                <c:pt idx="4">
                  <c:v>2022-F</c:v>
                </c:pt>
              </c:strCache>
            </c:strRef>
          </c:cat>
          <c:val>
            <c:numRef>
              <c:f>Sheet1!$J$95:$J$99</c:f>
              <c:numCache>
                <c:formatCode>General</c:formatCode>
                <c:ptCount val="5"/>
                <c:pt idx="0">
                  <c:v>0.12016528447993985</c:v>
                </c:pt>
                <c:pt idx="1">
                  <c:v>7.4487635354655524E-2</c:v>
                </c:pt>
                <c:pt idx="2">
                  <c:v>0.10671136322551211</c:v>
                </c:pt>
                <c:pt idx="3">
                  <c:v>5.4761450028648295E-2</c:v>
                </c:pt>
                <c:pt idx="4">
                  <c:v>7.7938626637740538E-2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65-4400-A29B-B7BD55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05456"/>
        <c:axId val="1130100160"/>
      </c:lineChart>
      <c:catAx>
        <c:axId val="15065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00160"/>
        <c:crosses val="autoZero"/>
        <c:auto val="1"/>
        <c:lblAlgn val="ctr"/>
        <c:lblOffset val="100"/>
        <c:noMultiLvlLbl val="0"/>
      </c:catAx>
      <c:valAx>
        <c:axId val="11301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297838</xdr:colOff>
      <xdr:row>35</xdr:row>
      <xdr:rowOff>75279</xdr:rowOff>
    </xdr:from>
    <xdr:to>
      <xdr:col>10</xdr:col>
      <xdr:colOff>560056</xdr:colOff>
      <xdr:row>52</xdr:row>
      <xdr:rowOff>99092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B2EBA-A527-4C93-90EA-58520CBF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219234</xdr:colOff>
      <xdr:row>50</xdr:row>
      <xdr:rowOff>55949</xdr:rowOff>
    </xdr:from>
    <xdr:to>
      <xdr:col>18</xdr:col>
      <xdr:colOff>476970</xdr:colOff>
      <xdr:row>64</xdr:row>
      <xdr:rowOff>132149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58B92-ED4F-419F-8D15-CB36B62E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225396</xdr:colOff>
      <xdr:row>35</xdr:row>
      <xdr:rowOff>69796</xdr:rowOff>
    </xdr:from>
    <xdr:to>
      <xdr:col>18</xdr:col>
      <xdr:colOff>508267</xdr:colOff>
      <xdr:row>49</xdr:row>
      <xdr:rowOff>145996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217007-CF08-4DAD-9423-3A0882B20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590550</xdr:colOff>
      <xdr:row>13</xdr:row>
      <xdr:rowOff>185057</xdr:rowOff>
    </xdr:from>
    <xdr:to>
      <xdr:col>12</xdr:col>
      <xdr:colOff>29936</xdr:colOff>
      <xdr:row>28</xdr:row>
      <xdr:rowOff>70757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C6CC5-F567-4E3F-B9D8-46490C72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147637</xdr:colOff>
      <xdr:row>13</xdr:row>
      <xdr:rowOff>100012</xdr:rowOff>
    </xdr:from>
    <xdr:to>
      <xdr:col>19</xdr:col>
      <xdr:colOff>452437</xdr:colOff>
      <xdr:row>27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34DE53-E01B-4851-A0AD-3372B7CC9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89216</xdr:colOff>
      <xdr:row>35</xdr:row>
      <xdr:rowOff>102834</xdr:rowOff>
    </xdr:from>
    <xdr:to>
      <xdr:col>27</xdr:col>
      <xdr:colOff>404275</xdr:colOff>
      <xdr:row>54</xdr:row>
      <xdr:rowOff>89647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B76583-E25C-47E5-8AA2-3FF604E6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179292</xdr:colOff>
      <xdr:row>45</xdr:row>
      <xdr:rowOff>134471</xdr:rowOff>
    </xdr:from>
    <xdr:to>
      <xdr:col>22</xdr:col>
      <xdr:colOff>33618</xdr:colOff>
      <xdr:row>72</xdr:row>
      <xdr:rowOff>89647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6F9AD3-DD17-4F07-BA0C-859C0AA0C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280147</xdr:colOff>
      <xdr:row>59</xdr:row>
      <xdr:rowOff>124384</xdr:rowOff>
    </xdr:from>
    <xdr:to>
      <xdr:col>27</xdr:col>
      <xdr:colOff>11206</xdr:colOff>
      <xdr:row>75</xdr:row>
      <xdr:rowOff>67233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F923F8-6A81-4CC3-BAD2-7A73A8650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136072</xdr:colOff>
      <xdr:row>94</xdr:row>
      <xdr:rowOff>152400</xdr:rowOff>
    </xdr:from>
    <xdr:to>
      <xdr:col>21</xdr:col>
      <xdr:colOff>421822</xdr:colOff>
      <xdr:row>109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D7AC69-A2FC-4E5E-85C9-511C5567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589910</xdr:colOff>
      <xdr:row>111</xdr:row>
      <xdr:rowOff>57950</xdr:rowOff>
    </xdr:from>
    <xdr:to>
      <xdr:col>19</xdr:col>
      <xdr:colOff>320968</xdr:colOff>
      <xdr:row>125</xdr:row>
      <xdr:rowOff>134150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6AA676-3AFE-49FF-867D-6C45B6B0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196683</xdr:colOff>
      <xdr:row>116</xdr:row>
      <xdr:rowOff>123949</xdr:rowOff>
    </xdr:from>
    <xdr:to>
      <xdr:col>15</xdr:col>
      <xdr:colOff>228846</xdr:colOff>
      <xdr:row>141</xdr:row>
      <xdr:rowOff>23503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945C489-0A24-46E2-9D5B-1E7F975AE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49334</xdr:colOff>
      <xdr:row>152</xdr:row>
      <xdr:rowOff>14145</xdr:rowOff>
    </xdr:from>
    <xdr:to>
      <xdr:col>45</xdr:col>
      <xdr:colOff>601041</xdr:colOff>
      <xdr:row>174</xdr:row>
      <xdr:rowOff>34927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2088BE-2E75-4A3C-B457-7286BC7AB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336466</xdr:colOff>
      <xdr:row>156</xdr:row>
      <xdr:rowOff>34636</xdr:rowOff>
    </xdr:from>
    <xdr:to>
      <xdr:col>37</xdr:col>
      <xdr:colOff>55705</xdr:colOff>
      <xdr:row>185</xdr:row>
      <xdr:rowOff>77930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B7566C5-AC6C-4A9E-8B50-110E93BE2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338941</xdr:colOff>
      <xdr:row>161</xdr:row>
      <xdr:rowOff>163286</xdr:rowOff>
    </xdr:from>
    <xdr:to>
      <xdr:col>25</xdr:col>
      <xdr:colOff>108857</xdr:colOff>
      <xdr:row>191</xdr:row>
      <xdr:rowOff>117518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159A32A-B494-464A-A8DB-4A9A2132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BCCB-4372-4533-9D53-FB017E007994}">
  <dimension ref="A4:AZ213"/>
  <sheetViews>
    <sheetView tabSelected="1" topLeftCell="A117" zoomScale="40" zoomScaleNormal="40" workbookViewId="0">
      <selection activeCell="Z194" sqref="Z194"/>
    </sheetView>
  </sheetViews>
  <sheetFormatPr defaultRowHeight="15" x14ac:dyDescent="0.25"/>
  <cols>
    <col min="5" max="5" width="10.42578125" bestFit="1" customWidth="1"/>
    <col min="6" max="6" width="10.140625" customWidth="1"/>
    <col min="7" max="7" width="9.140625" customWidth="1"/>
  </cols>
  <sheetData>
    <row r="4" spans="3:42" x14ac:dyDescent="0.25">
      <c r="C4" t="s">
        <v>20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18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0</v>
      </c>
      <c r="V4" t="s">
        <v>1</v>
      </c>
    </row>
    <row r="5" spans="3:42" x14ac:dyDescent="0.25">
      <c r="C5">
        <v>2016</v>
      </c>
      <c r="D5">
        <v>0.29642198450756102</v>
      </c>
      <c r="E5">
        <v>0.77223031322434399</v>
      </c>
      <c r="F5">
        <v>0.66883339035237699</v>
      </c>
      <c r="G5">
        <v>0.40008703750928498</v>
      </c>
      <c r="H5">
        <v>0.44563521085395402</v>
      </c>
      <c r="I5">
        <v>0.32577878103837399</v>
      </c>
      <c r="J5">
        <v>0.38167555860757402</v>
      </c>
      <c r="K5">
        <v>0.74932673016790996</v>
      </c>
      <c r="L5">
        <v>0.51088041301945897</v>
      </c>
      <c r="M5">
        <v>0.53544143164219304</v>
      </c>
      <c r="N5">
        <v>0.53019470641922695</v>
      </c>
      <c r="O5">
        <v>0.57035824589093798</v>
      </c>
      <c r="P5">
        <v>0.154369440083725</v>
      </c>
      <c r="Q5">
        <v>0.18105849582172701</v>
      </c>
      <c r="R5">
        <v>0.39342010122921101</v>
      </c>
      <c r="S5">
        <v>0.124949057772561</v>
      </c>
      <c r="T5">
        <v>0.29349800217944</v>
      </c>
      <c r="U5">
        <v>0</v>
      </c>
      <c r="V5">
        <v>1</v>
      </c>
    </row>
    <row r="6" spans="3:42" x14ac:dyDescent="0.25">
      <c r="C6">
        <v>2019</v>
      </c>
      <c r="D6">
        <v>0.30487383339094298</v>
      </c>
      <c r="E6">
        <v>0.86918993768751396</v>
      </c>
      <c r="F6">
        <v>0.41557712810728897</v>
      </c>
      <c r="G6">
        <v>0.448878413524057</v>
      </c>
      <c r="H6">
        <v>0.48707338167786501</v>
      </c>
      <c r="I6">
        <v>0.47835917312661402</v>
      </c>
      <c r="J6">
        <v>0.376562867340614</v>
      </c>
      <c r="K6">
        <v>0.72812783318222996</v>
      </c>
      <c r="L6">
        <v>0.57615770620269302</v>
      </c>
      <c r="M6">
        <v>0.67785640212285703</v>
      </c>
      <c r="N6">
        <v>0.46357808857808802</v>
      </c>
      <c r="O6">
        <v>0.58778129322978701</v>
      </c>
      <c r="P6">
        <v>0.109231709802323</v>
      </c>
      <c r="Q6">
        <v>0.35815602836879401</v>
      </c>
      <c r="R6">
        <v>0.40146397911676801</v>
      </c>
      <c r="S6">
        <v>0.12797039981709801</v>
      </c>
      <c r="T6">
        <v>0.71560291940344001</v>
      </c>
      <c r="U6">
        <v>0</v>
      </c>
      <c r="V6">
        <v>1</v>
      </c>
    </row>
    <row r="7" spans="3:42" x14ac:dyDescent="0.25">
      <c r="C7">
        <v>2022</v>
      </c>
      <c r="D7">
        <v>0.37362828896914202</v>
      </c>
      <c r="E7">
        <v>0.714363241678726</v>
      </c>
      <c r="F7">
        <v>0.47470989280614601</v>
      </c>
      <c r="G7">
        <v>0.473282442748091</v>
      </c>
      <c r="H7">
        <v>0.43435437293729301</v>
      </c>
      <c r="I7">
        <v>0.38685377791373499</v>
      </c>
      <c r="J7">
        <v>0.33939307633261601</v>
      </c>
      <c r="K7">
        <v>0.69997847400246505</v>
      </c>
      <c r="L7">
        <v>0.35918223316036302</v>
      </c>
      <c r="M7">
        <v>0.647612985726299</v>
      </c>
      <c r="N7">
        <v>0.44100026048450103</v>
      </c>
      <c r="O7">
        <v>0.52451794767360804</v>
      </c>
      <c r="P7">
        <v>0.14113440795055099</v>
      </c>
      <c r="Q7">
        <v>0.49327354260089601</v>
      </c>
      <c r="R7">
        <v>0.38910878169718499</v>
      </c>
      <c r="S7">
        <v>0.10379583271781</v>
      </c>
      <c r="T7">
        <v>0.57880123687343299</v>
      </c>
      <c r="U7">
        <v>0</v>
      </c>
      <c r="V7">
        <v>1</v>
      </c>
    </row>
    <row r="8" spans="3:42" x14ac:dyDescent="0.25">
      <c r="D8">
        <v>240696</v>
      </c>
      <c r="E8">
        <v>33143</v>
      </c>
      <c r="F8">
        <v>65532</v>
      </c>
      <c r="G8">
        <v>33713</v>
      </c>
      <c r="H8">
        <v>54366</v>
      </c>
      <c r="I8">
        <v>31203</v>
      </c>
      <c r="J8">
        <v>501421</v>
      </c>
      <c r="K8">
        <v>340132</v>
      </c>
      <c r="L8">
        <v>644744</v>
      </c>
      <c r="M8">
        <v>12790</v>
      </c>
      <c r="N8">
        <v>147737</v>
      </c>
      <c r="O8">
        <v>28057</v>
      </c>
      <c r="P8">
        <v>10719</v>
      </c>
      <c r="Q8">
        <v>78181</v>
      </c>
      <c r="R8">
        <v>1903403</v>
      </c>
      <c r="S8">
        <v>520520</v>
      </c>
      <c r="T8">
        <v>720675</v>
      </c>
      <c r="U8">
        <v>4525598</v>
      </c>
      <c r="V8">
        <v>5148028</v>
      </c>
    </row>
    <row r="10" spans="3:42" x14ac:dyDescent="0.25">
      <c r="C10" t="s">
        <v>20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10</v>
      </c>
      <c r="J10" t="s">
        <v>12</v>
      </c>
      <c r="K10" t="s">
        <v>13</v>
      </c>
      <c r="L10" t="s">
        <v>14</v>
      </c>
      <c r="N10" t="s">
        <v>17</v>
      </c>
      <c r="O10" t="s">
        <v>2</v>
      </c>
      <c r="P10" t="s">
        <v>15</v>
      </c>
      <c r="Q10" t="s">
        <v>16</v>
      </c>
      <c r="R10" t="s">
        <v>8</v>
      </c>
      <c r="S10" t="s">
        <v>9</v>
      </c>
      <c r="T10" t="s">
        <v>11</v>
      </c>
      <c r="U10" t="s">
        <v>18</v>
      </c>
      <c r="X10" t="s">
        <v>20</v>
      </c>
      <c r="Y10" t="s">
        <v>3</v>
      </c>
      <c r="Z10" t="s">
        <v>4</v>
      </c>
      <c r="AA10" t="s">
        <v>5</v>
      </c>
      <c r="AB10" t="s">
        <v>6</v>
      </c>
      <c r="AC10" t="s">
        <v>7</v>
      </c>
      <c r="AD10" t="s">
        <v>10</v>
      </c>
      <c r="AE10" t="s">
        <v>12</v>
      </c>
      <c r="AF10" t="s">
        <v>13</v>
      </c>
      <c r="AG10" t="s">
        <v>14</v>
      </c>
      <c r="AI10" t="s">
        <v>2</v>
      </c>
      <c r="AJ10" t="s">
        <v>8</v>
      </c>
      <c r="AK10" t="s">
        <v>9</v>
      </c>
      <c r="AL10" t="s">
        <v>18</v>
      </c>
      <c r="AM10" t="s">
        <v>11</v>
      </c>
      <c r="AN10" t="s">
        <v>15</v>
      </c>
      <c r="AO10" t="s">
        <v>16</v>
      </c>
      <c r="AP10" t="s">
        <v>17</v>
      </c>
    </row>
    <row r="11" spans="3:42" x14ac:dyDescent="0.25">
      <c r="C11">
        <v>2016</v>
      </c>
      <c r="D11">
        <f>Y11-Y$11</f>
        <v>0</v>
      </c>
      <c r="E11">
        <f t="shared" ref="E11:U11" si="0">Z11-Z$11</f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v>2016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>
        <v>2016</v>
      </c>
      <c r="Y11">
        <v>0.77223031322434399</v>
      </c>
      <c r="Z11">
        <v>0.66883339035237699</v>
      </c>
      <c r="AA11">
        <v>0.40008703750928498</v>
      </c>
      <c r="AB11">
        <v>0.44563521085395402</v>
      </c>
      <c r="AC11">
        <v>0.32577878103837399</v>
      </c>
      <c r="AD11">
        <v>0.53544143164219304</v>
      </c>
      <c r="AE11">
        <v>0.57035824589093798</v>
      </c>
      <c r="AF11">
        <v>0.154369440083725</v>
      </c>
      <c r="AG11">
        <v>0.18105849582172701</v>
      </c>
      <c r="AI11">
        <v>0.29642198450756102</v>
      </c>
      <c r="AJ11">
        <v>0.38167555860757402</v>
      </c>
      <c r="AK11">
        <v>0.74932673016790996</v>
      </c>
      <c r="AL11">
        <v>0.51088041301945897</v>
      </c>
      <c r="AM11">
        <v>0.53019470641922695</v>
      </c>
      <c r="AN11">
        <v>0.39342010122921101</v>
      </c>
      <c r="AO11">
        <v>0.124949057772561</v>
      </c>
      <c r="AP11">
        <v>0.29349800217944</v>
      </c>
    </row>
    <row r="12" spans="3:42" x14ac:dyDescent="0.25">
      <c r="C12">
        <v>2019</v>
      </c>
      <c r="D12">
        <f t="shared" ref="D12:D13" si="1">Y12-Y$11</f>
        <v>9.6959624463169969E-2</v>
      </c>
      <c r="E12">
        <f t="shared" ref="E12:E13" si="2">Z12-Z$11</f>
        <v>-0.25325626224508802</v>
      </c>
      <c r="F12">
        <f t="shared" ref="F12:F13" si="3">AA12-AA$11</f>
        <v>4.8791376014772014E-2</v>
      </c>
      <c r="G12">
        <f t="shared" ref="G12:G13" si="4">AB12-AB$11</f>
        <v>4.1438170823910991E-2</v>
      </c>
      <c r="H12">
        <f t="shared" ref="H12:H13" si="5">AC12-AC$11</f>
        <v>0.15258039208824004</v>
      </c>
      <c r="I12">
        <f t="shared" ref="I12:I13" si="6">AD12-AD$11</f>
        <v>0.14241497048066398</v>
      </c>
      <c r="J12">
        <f t="shared" ref="J12:J13" si="7">AE12-AE$11</f>
        <v>1.7423047338849029E-2</v>
      </c>
      <c r="K12">
        <f t="shared" ref="K12:K13" si="8">AF12-AF$11</f>
        <v>-4.5137730281402E-2</v>
      </c>
      <c r="L12">
        <f t="shared" ref="L12:L13" si="9">AG12-AG$11</f>
        <v>0.177097532547067</v>
      </c>
      <c r="M12">
        <v>2019</v>
      </c>
      <c r="N12">
        <v>0.42210491722400001</v>
      </c>
      <c r="O12">
        <v>8.4518488833819627E-3</v>
      </c>
      <c r="P12">
        <v>8.0438778875570049E-3</v>
      </c>
      <c r="Q12">
        <v>3.0213420445370093E-3</v>
      </c>
      <c r="R12">
        <v>-5.1126912669600122E-3</v>
      </c>
      <c r="S12">
        <v>-2.1198896985680005E-2</v>
      </c>
      <c r="T12">
        <v>-6.6616617841138925E-2</v>
      </c>
      <c r="U12">
        <v>6.5277293183234053E-2</v>
      </c>
      <c r="X12">
        <v>2019</v>
      </c>
      <c r="Y12">
        <v>0.86918993768751396</v>
      </c>
      <c r="Z12">
        <v>0.41557712810728897</v>
      </c>
      <c r="AA12">
        <v>0.448878413524057</v>
      </c>
      <c r="AB12">
        <v>0.48707338167786501</v>
      </c>
      <c r="AC12">
        <v>0.47835917312661402</v>
      </c>
      <c r="AD12">
        <v>0.67785640212285703</v>
      </c>
      <c r="AE12">
        <v>0.58778129322978701</v>
      </c>
      <c r="AF12">
        <v>0.109231709802323</v>
      </c>
      <c r="AG12">
        <v>0.35815602836879401</v>
      </c>
      <c r="AI12">
        <v>0.30487383339094298</v>
      </c>
      <c r="AJ12">
        <v>0.376562867340614</v>
      </c>
      <c r="AK12">
        <v>0.72812783318222996</v>
      </c>
      <c r="AL12">
        <v>0.57615770620269302</v>
      </c>
      <c r="AM12">
        <v>0.46357808857808802</v>
      </c>
      <c r="AN12">
        <v>0.40146397911676801</v>
      </c>
      <c r="AO12">
        <v>0.12797039981709801</v>
      </c>
      <c r="AP12">
        <v>0.71560291940344001</v>
      </c>
    </row>
    <row r="13" spans="3:42" x14ac:dyDescent="0.25">
      <c r="C13">
        <v>2022</v>
      </c>
      <c r="D13">
        <f t="shared" si="1"/>
        <v>-5.7867071545617987E-2</v>
      </c>
      <c r="E13">
        <f t="shared" si="2"/>
        <v>-0.19412349754623098</v>
      </c>
      <c r="F13">
        <f t="shared" si="3"/>
        <v>7.3195405238806022E-2</v>
      </c>
      <c r="G13">
        <f t="shared" si="4"/>
        <v>-1.1280837916661013E-2</v>
      </c>
      <c r="H13">
        <f t="shared" si="5"/>
        <v>6.1074996875360998E-2</v>
      </c>
      <c r="I13">
        <f t="shared" si="6"/>
        <v>0.11217155408410595</v>
      </c>
      <c r="J13">
        <f t="shared" si="7"/>
        <v>-4.5840298217329933E-2</v>
      </c>
      <c r="K13">
        <f t="shared" si="8"/>
        <v>-1.3235032133174007E-2</v>
      </c>
      <c r="L13">
        <f t="shared" si="9"/>
        <v>0.312215046779169</v>
      </c>
      <c r="M13">
        <v>2022</v>
      </c>
      <c r="N13">
        <v>0.28530323469399299</v>
      </c>
      <c r="O13">
        <v>7.7206304461580999E-2</v>
      </c>
      <c r="P13">
        <v>-4.3113195320260145E-3</v>
      </c>
      <c r="Q13">
        <v>-2.1153225054751007E-2</v>
      </c>
      <c r="R13">
        <v>-4.2282482274958011E-2</v>
      </c>
      <c r="S13">
        <v>-4.9348256165444915E-2</v>
      </c>
      <c r="T13">
        <v>-8.9194445934725919E-2</v>
      </c>
      <c r="U13">
        <v>-0.15169817985909595</v>
      </c>
      <c r="X13">
        <v>2022</v>
      </c>
      <c r="Y13">
        <v>0.714363241678726</v>
      </c>
      <c r="Z13">
        <v>0.47470989280614601</v>
      </c>
      <c r="AA13">
        <v>0.473282442748091</v>
      </c>
      <c r="AB13">
        <v>0.43435437293729301</v>
      </c>
      <c r="AC13">
        <v>0.38685377791373499</v>
      </c>
      <c r="AD13">
        <v>0.647612985726299</v>
      </c>
      <c r="AE13">
        <v>0.52451794767360804</v>
      </c>
      <c r="AF13">
        <v>0.14113440795055099</v>
      </c>
      <c r="AG13">
        <v>0.49327354260089601</v>
      </c>
      <c r="AI13">
        <v>0.37362828896914202</v>
      </c>
      <c r="AJ13">
        <v>0.33939307633261601</v>
      </c>
      <c r="AK13">
        <v>0.69997847400246505</v>
      </c>
      <c r="AL13">
        <v>0.35918223316036302</v>
      </c>
      <c r="AM13">
        <v>0.44100026048450103</v>
      </c>
      <c r="AN13">
        <v>0.38910878169718499</v>
      </c>
      <c r="AO13">
        <v>0.10379583271781</v>
      </c>
      <c r="AP13">
        <v>0.57880123687343299</v>
      </c>
    </row>
    <row r="14" spans="3:42" x14ac:dyDescent="0.25">
      <c r="Y14">
        <v>33143</v>
      </c>
      <c r="Z14">
        <v>65532</v>
      </c>
      <c r="AA14">
        <v>33713</v>
      </c>
      <c r="AB14">
        <v>54366</v>
      </c>
      <c r="AC14">
        <v>31203</v>
      </c>
      <c r="AD14">
        <v>12790</v>
      </c>
      <c r="AE14">
        <v>28057</v>
      </c>
      <c r="AF14">
        <v>10719</v>
      </c>
      <c r="AG14">
        <v>78181</v>
      </c>
      <c r="AI14">
        <v>240696</v>
      </c>
      <c r="AJ14">
        <v>501421</v>
      </c>
      <c r="AK14">
        <v>340132</v>
      </c>
      <c r="AL14">
        <v>644744</v>
      </c>
      <c r="AM14">
        <v>147737</v>
      </c>
      <c r="AN14">
        <v>1903403</v>
      </c>
      <c r="AO14">
        <v>520520</v>
      </c>
      <c r="AP14">
        <v>720675</v>
      </c>
    </row>
    <row r="31" spans="3:21" x14ac:dyDescent="0.25">
      <c r="D31" t="s">
        <v>13</v>
      </c>
      <c r="E31" t="s">
        <v>10</v>
      </c>
      <c r="F31" t="s">
        <v>12</v>
      </c>
      <c r="G31" t="s">
        <v>7</v>
      </c>
      <c r="H31" t="s">
        <v>3</v>
      </c>
      <c r="I31" t="s">
        <v>5</v>
      </c>
      <c r="J31" t="s">
        <v>6</v>
      </c>
      <c r="K31" t="s">
        <v>4</v>
      </c>
      <c r="L31" t="s">
        <v>14</v>
      </c>
      <c r="N31" t="s">
        <v>11</v>
      </c>
      <c r="O31" t="s">
        <v>2</v>
      </c>
      <c r="P31" t="s">
        <v>9</v>
      </c>
      <c r="Q31" t="s">
        <v>8</v>
      </c>
      <c r="R31" t="s">
        <v>16</v>
      </c>
      <c r="S31" t="s">
        <v>18</v>
      </c>
      <c r="T31" t="s">
        <v>17</v>
      </c>
      <c r="U31" t="s">
        <v>15</v>
      </c>
    </row>
    <row r="32" spans="3:21" x14ac:dyDescent="0.25">
      <c r="C32">
        <v>2016</v>
      </c>
      <c r="D32">
        <v>0.154369440083725</v>
      </c>
      <c r="E32">
        <v>0.53544143164219304</v>
      </c>
      <c r="F32">
        <v>0.57035824589093798</v>
      </c>
      <c r="G32">
        <v>0.32577878103837399</v>
      </c>
      <c r="H32">
        <v>0.77223031322434399</v>
      </c>
      <c r="I32">
        <v>0.40008703750928498</v>
      </c>
      <c r="J32">
        <v>0.44563521085395402</v>
      </c>
      <c r="K32">
        <v>0.66883339035237699</v>
      </c>
      <c r="L32">
        <v>0.18105849582172701</v>
      </c>
      <c r="M32">
        <v>2016</v>
      </c>
      <c r="N32">
        <v>0.53019470641922695</v>
      </c>
      <c r="O32">
        <v>0.29642198450756102</v>
      </c>
      <c r="P32">
        <v>0.74932673016790996</v>
      </c>
      <c r="Q32">
        <v>0.38167555860757402</v>
      </c>
      <c r="R32">
        <v>0.124949057772561</v>
      </c>
      <c r="S32">
        <v>0.51088041301945897</v>
      </c>
      <c r="T32">
        <v>0.29349800217944</v>
      </c>
      <c r="U32">
        <v>0.39342010122921101</v>
      </c>
    </row>
    <row r="33" spans="3:21" x14ac:dyDescent="0.25">
      <c r="C33">
        <v>2019</v>
      </c>
      <c r="D33">
        <v>0.109231709802323</v>
      </c>
      <c r="E33">
        <v>0.67785640212285703</v>
      </c>
      <c r="F33">
        <v>0.58778129322978701</v>
      </c>
      <c r="G33">
        <v>0.47835917312661402</v>
      </c>
      <c r="H33">
        <v>0.86918993768751396</v>
      </c>
      <c r="I33">
        <v>0.448878413524057</v>
      </c>
      <c r="J33">
        <v>0.48707338167786501</v>
      </c>
      <c r="K33">
        <v>0.41557712810728897</v>
      </c>
      <c r="L33">
        <v>0.35815602836879401</v>
      </c>
      <c r="M33">
        <v>2019</v>
      </c>
      <c r="N33">
        <v>0.46357808857808802</v>
      </c>
      <c r="O33">
        <v>0.30487383339094298</v>
      </c>
      <c r="P33">
        <v>0.72812783318222996</v>
      </c>
      <c r="Q33">
        <v>0.376562867340614</v>
      </c>
      <c r="R33">
        <v>0.12797039981709801</v>
      </c>
      <c r="S33">
        <v>0.57615770620269302</v>
      </c>
      <c r="T33">
        <v>0.71560291940344001</v>
      </c>
      <c r="U33">
        <v>0.40146397911676801</v>
      </c>
    </row>
    <row r="34" spans="3:21" x14ac:dyDescent="0.25">
      <c r="C34">
        <v>2022</v>
      </c>
      <c r="D34">
        <v>0.14113440795055099</v>
      </c>
      <c r="E34">
        <v>0.647612985726299</v>
      </c>
      <c r="F34">
        <v>0.52451794767360804</v>
      </c>
      <c r="G34">
        <v>0.38685377791373499</v>
      </c>
      <c r="H34">
        <v>0.714363241678726</v>
      </c>
      <c r="I34">
        <v>0.473282442748091</v>
      </c>
      <c r="J34">
        <v>0.43435437293729301</v>
      </c>
      <c r="K34">
        <v>0.47470989280614601</v>
      </c>
      <c r="L34">
        <v>0.49327354260089601</v>
      </c>
      <c r="M34">
        <v>2022</v>
      </c>
      <c r="N34">
        <v>0.44100026048450103</v>
      </c>
      <c r="O34">
        <v>0.37362828896914202</v>
      </c>
      <c r="P34">
        <v>0.69997847400246505</v>
      </c>
      <c r="Q34">
        <v>0.33939307633261601</v>
      </c>
      <c r="R34">
        <v>0.10379583271781</v>
      </c>
      <c r="S34">
        <v>0.35918223316036302</v>
      </c>
      <c r="T34">
        <v>0.57880123687343299</v>
      </c>
      <c r="U34">
        <v>0.38910878169718499</v>
      </c>
    </row>
    <row r="35" spans="3:21" x14ac:dyDescent="0.25">
      <c r="C35" t="s">
        <v>19</v>
      </c>
      <c r="D35">
        <v>10719</v>
      </c>
      <c r="E35">
        <v>12790</v>
      </c>
      <c r="F35">
        <v>28057</v>
      </c>
      <c r="G35">
        <v>31203</v>
      </c>
      <c r="H35">
        <v>33143</v>
      </c>
      <c r="I35">
        <v>33713</v>
      </c>
      <c r="J35">
        <v>54366</v>
      </c>
      <c r="K35">
        <v>65532</v>
      </c>
      <c r="L35">
        <v>78181</v>
      </c>
      <c r="N35">
        <v>147737</v>
      </c>
      <c r="O35">
        <v>240696</v>
      </c>
      <c r="P35">
        <v>340132</v>
      </c>
      <c r="Q35">
        <v>501421</v>
      </c>
      <c r="R35">
        <v>520520</v>
      </c>
      <c r="S35">
        <v>644744</v>
      </c>
      <c r="T35">
        <v>720675</v>
      </c>
      <c r="U35">
        <v>1903403</v>
      </c>
    </row>
    <row r="62" spans="1:10" x14ac:dyDescent="0.25">
      <c r="B62" t="s">
        <v>21</v>
      </c>
      <c r="C62" t="s">
        <v>22</v>
      </c>
      <c r="D62" t="s">
        <v>25</v>
      </c>
      <c r="E62" t="s">
        <v>29</v>
      </c>
      <c r="F62" t="s">
        <v>26</v>
      </c>
      <c r="G62" t="s">
        <v>27</v>
      </c>
      <c r="H62" t="s">
        <v>28</v>
      </c>
      <c r="I62" t="s">
        <v>23</v>
      </c>
      <c r="J62" t="s">
        <v>24</v>
      </c>
    </row>
    <row r="63" spans="1:10" x14ac:dyDescent="0.25">
      <c r="A63" t="s">
        <v>33</v>
      </c>
      <c r="B63">
        <v>0.45799604245367798</v>
      </c>
      <c r="C63">
        <v>0.81145032177052201</v>
      </c>
      <c r="D63">
        <v>0.53177933177933101</v>
      </c>
      <c r="E63">
        <v>0.106425702811244</v>
      </c>
      <c r="F63">
        <v>8.9763259772001502E-2</v>
      </c>
      <c r="G63">
        <v>0.39803741183685898</v>
      </c>
      <c r="H63">
        <v>0.54720757664518604</v>
      </c>
      <c r="I63">
        <v>0</v>
      </c>
      <c r="J63">
        <v>1</v>
      </c>
    </row>
    <row r="64" spans="1:10" x14ac:dyDescent="0.25">
      <c r="A64" t="s">
        <v>31</v>
      </c>
      <c r="B64">
        <v>0.29642198450756102</v>
      </c>
      <c r="C64">
        <v>0.79520000000000002</v>
      </c>
      <c r="D64">
        <v>0.57035824589093798</v>
      </c>
      <c r="E64">
        <v>0.154369440083725</v>
      </c>
      <c r="F64">
        <v>0.124949057772561</v>
      </c>
    </row>
    <row r="65" spans="1:22" x14ac:dyDescent="0.25">
      <c r="A65" t="s">
        <v>34</v>
      </c>
      <c r="B65">
        <v>0.24220216825146801</v>
      </c>
      <c r="C65">
        <v>0.83539848962533902</v>
      </c>
      <c r="D65">
        <v>0.41530394887760103</v>
      </c>
      <c r="E65">
        <v>8.6082910321489001E-2</v>
      </c>
      <c r="F65">
        <v>8.2901914238092803E-2</v>
      </c>
      <c r="G65">
        <v>0.35237337048462503</v>
      </c>
      <c r="H65">
        <v>0.51652228587396898</v>
      </c>
      <c r="I65">
        <v>0</v>
      </c>
      <c r="J65">
        <v>1</v>
      </c>
    </row>
    <row r="66" spans="1:22" x14ac:dyDescent="0.25">
      <c r="A66" t="s">
        <v>30</v>
      </c>
      <c r="B66">
        <v>0.30487383339094298</v>
      </c>
      <c r="C66">
        <v>0.82320000000000004</v>
      </c>
      <c r="D66">
        <v>0.58778129322978701</v>
      </c>
      <c r="E66">
        <v>0.109231709802323</v>
      </c>
      <c r="F66">
        <v>0.12797039981709801</v>
      </c>
    </row>
    <row r="67" spans="1:22" x14ac:dyDescent="0.25">
      <c r="A67" t="s">
        <v>32</v>
      </c>
      <c r="B67">
        <v>0.37362828896914202</v>
      </c>
      <c r="D67">
        <v>0.52451794767360804</v>
      </c>
      <c r="E67">
        <v>0.14113440795055099</v>
      </c>
      <c r="F67">
        <v>0.10379583271781</v>
      </c>
    </row>
    <row r="74" spans="1:22" x14ac:dyDescent="0.25">
      <c r="B74" t="s">
        <v>2</v>
      </c>
      <c r="C74" t="s">
        <v>3</v>
      </c>
      <c r="D74" t="s">
        <v>35</v>
      </c>
      <c r="E74" t="s">
        <v>4</v>
      </c>
      <c r="F74" t="s">
        <v>36</v>
      </c>
      <c r="G74" t="s">
        <v>37</v>
      </c>
      <c r="H74" t="s">
        <v>38</v>
      </c>
      <c r="I74" t="s">
        <v>6</v>
      </c>
      <c r="J74" t="s">
        <v>7</v>
      </c>
      <c r="K74" t="s">
        <v>39</v>
      </c>
      <c r="L74" t="s">
        <v>9</v>
      </c>
      <c r="M74" t="s">
        <v>10</v>
      </c>
      <c r="N74" t="s">
        <v>11</v>
      </c>
      <c r="O74" t="s">
        <v>12</v>
      </c>
      <c r="P74" t="s">
        <v>13</v>
      </c>
      <c r="Q74" t="s">
        <v>14</v>
      </c>
      <c r="R74" t="s">
        <v>40</v>
      </c>
      <c r="S74" t="s">
        <v>16</v>
      </c>
      <c r="T74" t="s">
        <v>17</v>
      </c>
      <c r="U74" t="s">
        <v>41</v>
      </c>
      <c r="V74" t="s">
        <v>18</v>
      </c>
    </row>
    <row r="75" spans="1:22" x14ac:dyDescent="0.25">
      <c r="A75" t="s">
        <v>33</v>
      </c>
      <c r="B75">
        <v>0.45799604199999999</v>
      </c>
      <c r="E75">
        <v>0.31024568699999999</v>
      </c>
      <c r="F75">
        <v>0.84651162800000002</v>
      </c>
      <c r="H75">
        <v>0.811450322</v>
      </c>
      <c r="O75">
        <v>0.53177933200000005</v>
      </c>
      <c r="P75">
        <v>0.106425703</v>
      </c>
      <c r="S75">
        <v>8.9763259999999997E-2</v>
      </c>
      <c r="U75">
        <v>0.39803741199999998</v>
      </c>
      <c r="V75">
        <v>0.57001651900000005</v>
      </c>
    </row>
    <row r="76" spans="1:22" x14ac:dyDescent="0.25">
      <c r="A76" t="s">
        <v>31</v>
      </c>
      <c r="B76">
        <v>0.29642198450756102</v>
      </c>
      <c r="C76">
        <v>0.77223031322434399</v>
      </c>
      <c r="D76">
        <v>0.62759925941164296</v>
      </c>
      <c r="E76">
        <v>0.66883339035237699</v>
      </c>
      <c r="F76">
        <v>0.73459459459459397</v>
      </c>
      <c r="G76">
        <v>0.40008703750928498</v>
      </c>
      <c r="H76">
        <v>0.79523415232241501</v>
      </c>
      <c r="I76">
        <v>0.44563521085395402</v>
      </c>
      <c r="J76">
        <v>0.32577878103837399</v>
      </c>
      <c r="K76">
        <v>0.38167555860757402</v>
      </c>
      <c r="L76">
        <v>0.74932673016790996</v>
      </c>
      <c r="M76">
        <v>0.53544143164219304</v>
      </c>
      <c r="N76">
        <v>0.53019470641922695</v>
      </c>
      <c r="O76">
        <v>0.57035824589093798</v>
      </c>
      <c r="P76">
        <v>0.154369440083725</v>
      </c>
      <c r="Q76">
        <v>0.18105849582172701</v>
      </c>
      <c r="R76">
        <v>0.39342010122921101</v>
      </c>
      <c r="S76">
        <v>0.124949057772561</v>
      </c>
      <c r="T76">
        <v>0.29349800217944</v>
      </c>
      <c r="U76">
        <v>0.40675558361613101</v>
      </c>
      <c r="V76">
        <v>0.41849153381559601</v>
      </c>
    </row>
    <row r="77" spans="1:22" x14ac:dyDescent="0.25">
      <c r="A77" t="s">
        <v>34</v>
      </c>
      <c r="B77">
        <v>0.242202168</v>
      </c>
      <c r="D77">
        <v>0.86009359399999996</v>
      </c>
      <c r="H77">
        <v>0.83539848999999999</v>
      </c>
      <c r="L77">
        <v>0.76808556800000005</v>
      </c>
      <c r="M77">
        <v>0.72363507900000001</v>
      </c>
      <c r="O77">
        <v>0.41530394900000001</v>
      </c>
      <c r="P77">
        <v>8.6082909999999999E-2</v>
      </c>
      <c r="R77">
        <v>0.322185308</v>
      </c>
      <c r="S77">
        <v>8.2901913999999993E-2</v>
      </c>
      <c r="U77">
        <v>0.35237337000000002</v>
      </c>
      <c r="V77">
        <v>0.24563527600000001</v>
      </c>
    </row>
    <row r="78" spans="1:22" x14ac:dyDescent="0.25">
      <c r="A78" t="s">
        <v>30</v>
      </c>
      <c r="B78">
        <v>0.30487383339094298</v>
      </c>
      <c r="C78">
        <v>0.86918993768751396</v>
      </c>
      <c r="D78">
        <v>0.91414676652065296</v>
      </c>
      <c r="E78">
        <v>0.41557712810728897</v>
      </c>
      <c r="G78">
        <v>0.448878413524057</v>
      </c>
      <c r="H78">
        <v>0.82323793708400805</v>
      </c>
      <c r="I78">
        <v>0.48707338167786501</v>
      </c>
      <c r="J78">
        <v>0.47835917312661402</v>
      </c>
      <c r="K78">
        <v>0.376562867340614</v>
      </c>
      <c r="L78">
        <v>0.72812783318222996</v>
      </c>
      <c r="M78">
        <v>0.67785640212285703</v>
      </c>
      <c r="N78">
        <v>0.46357808857808802</v>
      </c>
      <c r="O78">
        <v>0.58778129322978701</v>
      </c>
      <c r="P78">
        <v>0.109231709802323</v>
      </c>
      <c r="Q78">
        <v>0.35815602836879401</v>
      </c>
      <c r="R78">
        <v>0.40146397911676801</v>
      </c>
      <c r="S78">
        <v>0.12797039981709801</v>
      </c>
      <c r="T78">
        <v>0.71560291940344001</v>
      </c>
      <c r="V78">
        <v>0.48090659340659297</v>
      </c>
    </row>
    <row r="79" spans="1:22" x14ac:dyDescent="0.25">
      <c r="A79" t="s">
        <v>32</v>
      </c>
      <c r="B79">
        <v>0.373628289</v>
      </c>
      <c r="C79">
        <v>0.71436324200000001</v>
      </c>
      <c r="E79">
        <v>0.47470989299999999</v>
      </c>
      <c r="F79">
        <v>0.61171477100000005</v>
      </c>
      <c r="G79">
        <v>0.473282443</v>
      </c>
      <c r="I79">
        <v>0.43435437300000002</v>
      </c>
      <c r="J79">
        <v>0.38685377799999998</v>
      </c>
      <c r="K79">
        <v>0.33939307600000002</v>
      </c>
      <c r="L79">
        <v>0.69997847400000002</v>
      </c>
      <c r="M79">
        <v>0.64761298599999995</v>
      </c>
      <c r="N79">
        <v>0.44100025999999998</v>
      </c>
      <c r="O79">
        <v>0.52451794799999996</v>
      </c>
      <c r="P79">
        <v>0.14113440799999999</v>
      </c>
      <c r="Q79">
        <v>0.49327354299999998</v>
      </c>
      <c r="R79">
        <v>0.38910878199999999</v>
      </c>
      <c r="S79">
        <v>0.103795833</v>
      </c>
      <c r="T79">
        <v>0.57880123699999997</v>
      </c>
      <c r="V79">
        <v>0.34866827500000003</v>
      </c>
    </row>
    <row r="81" spans="1:23" x14ac:dyDescent="0.25">
      <c r="B81">
        <f>VAR(B75:B79)</f>
        <v>6.9068637210600858E-3</v>
      </c>
      <c r="C81">
        <f>VAR(C75:C79)</f>
        <v>6.120178734272716E-3</v>
      </c>
      <c r="D81">
        <f>VAR(D75:D79)</f>
        <v>2.3180805817602956E-2</v>
      </c>
      <c r="E81">
        <f>VAR(E75:E79)</f>
        <v>2.2670639917584039E-2</v>
      </c>
      <c r="F81">
        <f>VAR(F75:F79)</f>
        <v>1.3792406244997446E-2</v>
      </c>
      <c r="G81">
        <f>VAR(G75:G79)</f>
        <v>1.3889537355046265E-3</v>
      </c>
      <c r="H81">
        <f>VAR(H75:H79)</f>
        <v>2.9339098401771067E-4</v>
      </c>
      <c r="I81">
        <f>VAR(I75:I79)</f>
        <v>7.7061219664927244E-4</v>
      </c>
      <c r="J81">
        <f>VAR(J75:J79)</f>
        <v>5.897361440156873E-3</v>
      </c>
      <c r="K81">
        <f>VAR(K75:K79)</f>
        <v>5.3259022262597158E-4</v>
      </c>
      <c r="L81">
        <f>VAR(L75:L79)</f>
        <v>8.5534340535800503E-4</v>
      </c>
      <c r="M81">
        <f>VAR(M75:M79)</f>
        <v>6.4225867024492178E-3</v>
      </c>
      <c r="N81">
        <f>VAR(N75:N79)</f>
        <v>2.1505302313210382E-3</v>
      </c>
      <c r="O81">
        <f>VAR(O75:O79)</f>
        <v>4.5184453987309192E-3</v>
      </c>
      <c r="P81">
        <f>VAR(P75:P79)</f>
        <v>7.6924732531296475E-4</v>
      </c>
      <c r="Q81">
        <f>VAR(Q75:Q79)</f>
        <v>2.451641907981747E-2</v>
      </c>
      <c r="R81">
        <f>VAR(R75:R79)</f>
        <v>1.3395164311198393E-3</v>
      </c>
      <c r="S81">
        <f>VAR(S75:S79)</f>
        <v>4.1092503715524191E-4</v>
      </c>
      <c r="T81">
        <f>VAR(T75:T79)</f>
        <v>4.6380866208694582E-2</v>
      </c>
      <c r="U81">
        <f>VAR(U75:U79)</f>
        <v>8.5310606764942931E-4</v>
      </c>
      <c r="V81">
        <f>VAR(V75:V79)</f>
        <v>1.53612106720033E-2</v>
      </c>
    </row>
    <row r="84" spans="1:23" x14ac:dyDescent="0.25">
      <c r="B84" t="s">
        <v>2</v>
      </c>
      <c r="C84" t="s">
        <v>3</v>
      </c>
      <c r="D84" t="s">
        <v>35</v>
      </c>
      <c r="E84" t="s">
        <v>4</v>
      </c>
      <c r="F84" t="s">
        <v>36</v>
      </c>
      <c r="G84" t="s">
        <v>37</v>
      </c>
      <c r="H84" t="s">
        <v>38</v>
      </c>
      <c r="I84" t="s">
        <v>6</v>
      </c>
      <c r="J84" t="s">
        <v>7</v>
      </c>
      <c r="K84" t="s">
        <v>39</v>
      </c>
      <c r="L84" t="s">
        <v>9</v>
      </c>
      <c r="M84" t="s">
        <v>18</v>
      </c>
      <c r="N84" t="s">
        <v>42</v>
      </c>
      <c r="O84" t="s">
        <v>11</v>
      </c>
      <c r="P84" t="s">
        <v>43</v>
      </c>
      <c r="Q84" t="s">
        <v>13</v>
      </c>
      <c r="R84" t="s">
        <v>14</v>
      </c>
      <c r="S84" t="s">
        <v>40</v>
      </c>
      <c r="T84" t="s">
        <v>16</v>
      </c>
      <c r="U84" t="s">
        <v>17</v>
      </c>
      <c r="V84" t="s">
        <v>41</v>
      </c>
    </row>
    <row r="85" spans="1:23" x14ac:dyDescent="0.25">
      <c r="A85" t="s">
        <v>33</v>
      </c>
      <c r="B85">
        <v>0.45799604199999999</v>
      </c>
      <c r="E85">
        <v>0.31024568699999999</v>
      </c>
      <c r="F85">
        <v>0.84651162800000002</v>
      </c>
      <c r="H85">
        <v>0.811450322</v>
      </c>
      <c r="M85">
        <v>0.57001651900000005</v>
      </c>
      <c r="P85">
        <v>0.53177933200000005</v>
      </c>
      <c r="Q85">
        <v>0.106425703</v>
      </c>
      <c r="T85">
        <v>8.9763259999999997E-2</v>
      </c>
      <c r="V85">
        <v>0.39803741199999998</v>
      </c>
      <c r="W85">
        <f>AVERAGE(B85:V85)</f>
        <v>0.45802510055555562</v>
      </c>
    </row>
    <row r="86" spans="1:23" x14ac:dyDescent="0.25">
      <c r="A86" t="s">
        <v>31</v>
      </c>
      <c r="B86">
        <v>0.29642198450756102</v>
      </c>
      <c r="C86">
        <v>0.77223031322434399</v>
      </c>
      <c r="D86">
        <v>0.62759925941164296</v>
      </c>
      <c r="E86">
        <v>0.66883339035237699</v>
      </c>
      <c r="F86">
        <v>0.73459459459459397</v>
      </c>
      <c r="G86">
        <v>0.40008703750928498</v>
      </c>
      <c r="H86">
        <v>0.79523415232241501</v>
      </c>
      <c r="I86">
        <v>0.44563521085395402</v>
      </c>
      <c r="J86">
        <v>0.32577878103837399</v>
      </c>
      <c r="K86">
        <v>0.38167555860757402</v>
      </c>
      <c r="L86">
        <v>0.74932673016790996</v>
      </c>
      <c r="M86">
        <v>0.41849153381559601</v>
      </c>
      <c r="N86">
        <v>0.53544143164219304</v>
      </c>
      <c r="O86">
        <v>0.53019470641922695</v>
      </c>
      <c r="P86">
        <v>0.57035824589093798</v>
      </c>
      <c r="Q86">
        <v>0.154369440083725</v>
      </c>
      <c r="R86">
        <v>0.18105849582172701</v>
      </c>
      <c r="S86">
        <v>0.39342010122921101</v>
      </c>
      <c r="T86">
        <v>0.124949057772561</v>
      </c>
      <c r="U86">
        <v>0.29349800217944</v>
      </c>
      <c r="V86">
        <v>0.40675558361613101</v>
      </c>
      <c r="W86">
        <f t="shared" ref="W86:W89" si="10">AVERAGE(B86:V86)</f>
        <v>0.46695017195527522</v>
      </c>
    </row>
    <row r="87" spans="1:23" x14ac:dyDescent="0.25">
      <c r="A87" t="s">
        <v>34</v>
      </c>
      <c r="B87">
        <v>0.242202168</v>
      </c>
      <c r="D87">
        <v>0.86009359399999996</v>
      </c>
      <c r="H87">
        <v>0.83539848999999999</v>
      </c>
      <c r="L87">
        <v>0.76808556800000005</v>
      </c>
      <c r="M87">
        <v>0.24563527600000001</v>
      </c>
      <c r="N87">
        <v>0.72363507900000001</v>
      </c>
      <c r="P87">
        <v>0.41530394900000001</v>
      </c>
      <c r="Q87">
        <v>8.6082909999999999E-2</v>
      </c>
      <c r="S87">
        <v>0.322185308</v>
      </c>
      <c r="T87">
        <v>8.2901913999999993E-2</v>
      </c>
      <c r="V87">
        <v>0.35237337000000002</v>
      </c>
      <c r="W87">
        <f t="shared" si="10"/>
        <v>0.44853614781818185</v>
      </c>
    </row>
    <row r="88" spans="1:23" x14ac:dyDescent="0.25">
      <c r="A88" t="s">
        <v>30</v>
      </c>
      <c r="B88">
        <v>0.30487383339094298</v>
      </c>
      <c r="C88">
        <v>0.86918993768751396</v>
      </c>
      <c r="D88">
        <v>0.91414676652065296</v>
      </c>
      <c r="E88">
        <v>0.41557712810728897</v>
      </c>
      <c r="G88">
        <v>0.448878413524057</v>
      </c>
      <c r="H88">
        <v>0.82323793708400805</v>
      </c>
      <c r="I88">
        <v>0.48707338167786501</v>
      </c>
      <c r="J88">
        <v>0.47835917312661402</v>
      </c>
      <c r="K88">
        <v>0.376562867340614</v>
      </c>
      <c r="L88">
        <v>0.72812783318222996</v>
      </c>
      <c r="M88">
        <v>0.48090659340659297</v>
      </c>
      <c r="N88">
        <v>0.67785640212285703</v>
      </c>
      <c r="O88">
        <v>0.46357808857808802</v>
      </c>
      <c r="P88">
        <v>0.58778129322978701</v>
      </c>
      <c r="Q88">
        <v>0.109231709802323</v>
      </c>
      <c r="R88">
        <v>0.35815602836879401</v>
      </c>
      <c r="S88">
        <v>0.40146397911676801</v>
      </c>
      <c r="T88">
        <v>0.12797039981709801</v>
      </c>
      <c r="U88">
        <v>0.71560291940344001</v>
      </c>
      <c r="W88">
        <f t="shared" si="10"/>
        <v>0.51413550976250177</v>
      </c>
    </row>
    <row r="89" spans="1:23" x14ac:dyDescent="0.25">
      <c r="A89" t="s">
        <v>32</v>
      </c>
      <c r="B89">
        <v>0.373628289</v>
      </c>
      <c r="C89">
        <v>0.71436324200000001</v>
      </c>
      <c r="E89">
        <v>0.47470989299999999</v>
      </c>
      <c r="F89">
        <v>0.61171477100000005</v>
      </c>
      <c r="G89">
        <v>0.473282443</v>
      </c>
      <c r="I89">
        <v>0.43435437300000002</v>
      </c>
      <c r="J89">
        <v>0.38685377799999998</v>
      </c>
      <c r="K89">
        <v>0.33939307600000002</v>
      </c>
      <c r="L89">
        <v>0.69997847400000002</v>
      </c>
      <c r="M89">
        <v>0.34866827500000003</v>
      </c>
      <c r="N89">
        <v>0.64761298599999995</v>
      </c>
      <c r="O89">
        <v>0.44100025999999998</v>
      </c>
      <c r="P89">
        <v>0.52451794799999996</v>
      </c>
      <c r="Q89">
        <v>0.14113440799999999</v>
      </c>
      <c r="R89">
        <v>0.49327354299999998</v>
      </c>
      <c r="S89">
        <v>0.38910878199999999</v>
      </c>
      <c r="T89">
        <v>0.103795833</v>
      </c>
      <c r="U89">
        <v>0.57880123699999997</v>
      </c>
      <c r="W89">
        <f t="shared" si="10"/>
        <v>0.45423286727777779</v>
      </c>
    </row>
    <row r="90" spans="1:23" x14ac:dyDescent="0.25">
      <c r="B90">
        <f>STDEV(B85:B89)</f>
        <v>8.3107543105665718E-2</v>
      </c>
      <c r="C90">
        <f>STDEV(C85:C89)</f>
        <v>7.8231571211836951E-2</v>
      </c>
      <c r="D90">
        <f>STDEV(D85:D89)</f>
        <v>0.15225244108914299</v>
      </c>
      <c r="E90">
        <f>STDEV(E85:E89)</f>
        <v>0.15056772535169693</v>
      </c>
      <c r="F90">
        <f>STDEV(F85:F89)</f>
        <v>0.11744107562942978</v>
      </c>
      <c r="G90">
        <f>STDEV(G85:G89)</f>
        <v>3.7268669623487051E-2</v>
      </c>
      <c r="H90">
        <f>STDEV(H85:H89)</f>
        <v>1.7128659726251515E-2</v>
      </c>
      <c r="I90">
        <f>STDEV(I85:I89)</f>
        <v>2.7759902677229841E-2</v>
      </c>
      <c r="J90">
        <f>STDEV(J85:J89)</f>
        <v>7.6794279996343959E-2</v>
      </c>
      <c r="K90">
        <f>STDEV(K85:K89)</f>
        <v>2.307791634064851E-2</v>
      </c>
      <c r="L90">
        <f>STDEV(L85:L89)</f>
        <v>2.9246254552643233E-2</v>
      </c>
      <c r="M90">
        <f>STDEV(M85:M89)</f>
        <v>0.12394035126625752</v>
      </c>
      <c r="N90">
        <f>STDEV(N85:N89)</f>
        <v>8.0141042559035994E-2</v>
      </c>
      <c r="O90">
        <f>STDEV(O85:O89)</f>
        <v>4.6373809756381223E-2</v>
      </c>
      <c r="P90">
        <f>STDEV(P85:P89)</f>
        <v>6.7219382611944004E-2</v>
      </c>
      <c r="Q90">
        <f>STDEV(Q85:Q89)</f>
        <v>2.7735308278671877E-2</v>
      </c>
      <c r="R90">
        <f>STDEV(R85:R89)</f>
        <v>0.15657719846713783</v>
      </c>
      <c r="S90">
        <f>STDEV(S85:S89)</f>
        <v>3.6599404791879328E-2</v>
      </c>
      <c r="T90">
        <f>STDEV(T85:T89)</f>
        <v>2.0271286026181022E-2</v>
      </c>
      <c r="U90">
        <f>STDEV(U85:U89)</f>
        <v>0.21536217450772219</v>
      </c>
      <c r="V90">
        <f>STDEV(V85:V89)</f>
        <v>2.9207979520148759E-2</v>
      </c>
    </row>
    <row r="91" spans="1:23" x14ac:dyDescent="0.25">
      <c r="B91">
        <f>VAR(B85:B89)</f>
        <v>6.9068637210600858E-3</v>
      </c>
      <c r="C91">
        <f>VAR(C85:C89)</f>
        <v>6.120178734272716E-3</v>
      </c>
      <c r="D91">
        <f>VAR(D85:D89)</f>
        <v>2.3180805817602956E-2</v>
      </c>
      <c r="E91">
        <f>VAR(E85:E89)</f>
        <v>2.2670639917584039E-2</v>
      </c>
      <c r="F91">
        <f>VAR(F85:F89)</f>
        <v>1.3792406244997446E-2</v>
      </c>
      <c r="G91">
        <f>VAR(G85:G89)</f>
        <v>1.3889537355046265E-3</v>
      </c>
      <c r="H91">
        <f>VAR(H85:H89)</f>
        <v>2.9339098401771067E-4</v>
      </c>
      <c r="I91">
        <f>VAR(I85:I89)</f>
        <v>7.7061219664927244E-4</v>
      </c>
      <c r="J91">
        <f>VAR(J85:J89)</f>
        <v>5.897361440156873E-3</v>
      </c>
      <c r="K91">
        <f>VAR(K85:K89)</f>
        <v>5.3259022262597158E-4</v>
      </c>
      <c r="L91">
        <f>VAR(L85:L89)</f>
        <v>8.5534340535800503E-4</v>
      </c>
      <c r="M91">
        <f>VAR(M85:M89)</f>
        <v>1.53612106720033E-2</v>
      </c>
      <c r="N91">
        <f>VAR(N85:N89)</f>
        <v>6.4225867024492178E-3</v>
      </c>
      <c r="O91">
        <f>VAR(O85:O89)</f>
        <v>2.1505302313210382E-3</v>
      </c>
      <c r="P91">
        <f>VAR(P85:P89)</f>
        <v>4.5184453987309192E-3</v>
      </c>
      <c r="Q91">
        <f>VAR(Q85:Q89)</f>
        <v>7.6924732531296475E-4</v>
      </c>
      <c r="R91">
        <f>VAR(R85:R89)</f>
        <v>2.451641907981747E-2</v>
      </c>
      <c r="S91">
        <f>VAR(S85:S89)</f>
        <v>1.3395164311198393E-3</v>
      </c>
      <c r="T91">
        <f>VAR(T85:T89)</f>
        <v>4.1092503715524191E-4</v>
      </c>
      <c r="U91">
        <f>VAR(U85:U89)</f>
        <v>4.6380866208694582E-2</v>
      </c>
      <c r="V91">
        <f>VAR(V85:V89)</f>
        <v>8.5310606764942931E-4</v>
      </c>
    </row>
    <row r="94" spans="1:23" ht="15.75" thickBot="1" x14ac:dyDescent="0.3">
      <c r="B94" t="s">
        <v>44</v>
      </c>
      <c r="C94" t="s">
        <v>45</v>
      </c>
      <c r="D94" t="s">
        <v>46</v>
      </c>
      <c r="G94" t="s">
        <v>48</v>
      </c>
      <c r="H94" t="s">
        <v>47</v>
      </c>
    </row>
    <row r="95" spans="1:23" ht="15.75" thickBot="1" x14ac:dyDescent="0.3">
      <c r="A95" t="s">
        <v>33</v>
      </c>
      <c r="B95">
        <v>9</v>
      </c>
      <c r="C95">
        <v>7</v>
      </c>
      <c r="D95">
        <f>B95/C95</f>
        <v>1.2857142857142858</v>
      </c>
      <c r="E95" s="6">
        <v>1839452</v>
      </c>
      <c r="F95" s="7">
        <v>1341943</v>
      </c>
      <c r="G95">
        <f>E95/SUM(E95:F95)</f>
        <v>0.57819038503549547</v>
      </c>
      <c r="H95">
        <v>0.45802510055555562</v>
      </c>
      <c r="J95">
        <f>G95-H95</f>
        <v>0.12016528447993985</v>
      </c>
    </row>
    <row r="96" spans="1:23" ht="15.75" thickBot="1" x14ac:dyDescent="0.3">
      <c r="A96" t="s">
        <v>31</v>
      </c>
      <c r="B96">
        <v>30</v>
      </c>
      <c r="C96">
        <v>26</v>
      </c>
      <c r="D96">
        <f t="shared" ref="D96:D99" si="11">B96/C96</f>
        <v>1.1538461538461537</v>
      </c>
      <c r="E96" s="1">
        <v>4868246</v>
      </c>
      <c r="F96" s="2">
        <v>4123084</v>
      </c>
      <c r="G96">
        <f t="shared" ref="G96:G99" si="12">E96/SUM(E96:F96)</f>
        <v>0.54143780730993074</v>
      </c>
      <c r="H96">
        <v>0.46695017195527522</v>
      </c>
      <c r="J96">
        <f t="shared" ref="J96:J99" si="13">G96-H96</f>
        <v>7.4487635354655524E-2</v>
      </c>
    </row>
    <row r="97" spans="1:10" ht="15.75" thickBot="1" x14ac:dyDescent="0.3">
      <c r="A97" t="s">
        <v>34</v>
      </c>
      <c r="B97">
        <v>8</v>
      </c>
      <c r="C97">
        <v>7</v>
      </c>
      <c r="D97">
        <f>B95/C95</f>
        <v>1.2857142857142858</v>
      </c>
      <c r="E97" s="4">
        <v>1892816</v>
      </c>
      <c r="F97" s="2">
        <v>1516143</v>
      </c>
      <c r="G97">
        <f t="shared" si="12"/>
        <v>0.55524751104369396</v>
      </c>
      <c r="H97">
        <v>0.44853614781818185</v>
      </c>
      <c r="J97">
        <f t="shared" si="13"/>
        <v>0.10671136322551211</v>
      </c>
    </row>
    <row r="98" spans="1:10" ht="15.75" thickBot="1" x14ac:dyDescent="0.3">
      <c r="A98" t="s">
        <v>30</v>
      </c>
      <c r="B98">
        <v>16</v>
      </c>
      <c r="C98">
        <v>13</v>
      </c>
      <c r="D98">
        <f t="shared" si="11"/>
        <v>1.2307692307692308</v>
      </c>
      <c r="E98" s="3">
        <v>5548142</v>
      </c>
      <c r="F98" s="1">
        <v>4204313</v>
      </c>
      <c r="G98">
        <f t="shared" si="12"/>
        <v>0.56889695979115007</v>
      </c>
      <c r="H98">
        <v>0.51413550976250177</v>
      </c>
      <c r="J98">
        <f t="shared" si="13"/>
        <v>5.4761450028648295E-2</v>
      </c>
    </row>
    <row r="99" spans="1:10" ht="15.75" thickBot="1" x14ac:dyDescent="0.3">
      <c r="A99" t="s">
        <v>32</v>
      </c>
      <c r="B99">
        <v>15</v>
      </c>
      <c r="C99">
        <v>15</v>
      </c>
      <c r="D99">
        <f t="shared" si="11"/>
        <v>1</v>
      </c>
      <c r="E99" s="4">
        <v>5148028</v>
      </c>
      <c r="F99" s="5">
        <v>4525598</v>
      </c>
      <c r="G99">
        <f t="shared" si="12"/>
        <v>0.53217149391551832</v>
      </c>
      <c r="H99">
        <v>0.45423286727777779</v>
      </c>
      <c r="J99">
        <f t="shared" si="13"/>
        <v>7.7938626637740538E-2</v>
      </c>
    </row>
    <row r="100" spans="1:10" x14ac:dyDescent="0.25">
      <c r="D100">
        <f>CORREL(D95:D99,H95:H99)</f>
        <v>0.13534696819490913</v>
      </c>
      <c r="G100">
        <f>CORREL(G95:G99,H95:H99)</f>
        <v>0.36586348753818293</v>
      </c>
    </row>
    <row r="115" spans="1:52" x14ac:dyDescent="0.25">
      <c r="B115" t="s">
        <v>52</v>
      </c>
      <c r="C115" t="s">
        <v>58</v>
      </c>
      <c r="D115" t="s">
        <v>57</v>
      </c>
      <c r="E115" t="s">
        <v>49</v>
      </c>
      <c r="F115" t="s">
        <v>51</v>
      </c>
      <c r="G115" t="s">
        <v>55</v>
      </c>
      <c r="H115" t="s">
        <v>54</v>
      </c>
      <c r="I115" t="s">
        <v>60</v>
      </c>
      <c r="J115" t="s">
        <v>56</v>
      </c>
      <c r="K115" t="s">
        <v>62</v>
      </c>
      <c r="L115" t="s">
        <v>61</v>
      </c>
      <c r="M115" t="s">
        <v>50</v>
      </c>
      <c r="N115" t="s">
        <v>59</v>
      </c>
      <c r="O115" t="s">
        <v>53</v>
      </c>
    </row>
    <row r="116" spans="1:52" x14ac:dyDescent="0.25">
      <c r="A116" t="s">
        <v>63</v>
      </c>
      <c r="B116">
        <v>0</v>
      </c>
      <c r="C116">
        <v>0.222271714922049</v>
      </c>
      <c r="D116">
        <v>0.34928539093319499</v>
      </c>
      <c r="E116">
        <v>0.36444564337739399</v>
      </c>
      <c r="F116">
        <v>0.36457142857142799</v>
      </c>
      <c r="G116">
        <v>0.46729602157788203</v>
      </c>
      <c r="H116">
        <v>0.66753472222222199</v>
      </c>
      <c r="I116">
        <v>0.69552136491735805</v>
      </c>
      <c r="J116">
        <v>0.71730872496569198</v>
      </c>
      <c r="K116">
        <v>0.75391498881431696</v>
      </c>
      <c r="L116">
        <v>0.76230246458691497</v>
      </c>
      <c r="M116">
        <v>0.79115226337448497</v>
      </c>
      <c r="N116">
        <v>0.86084471260717599</v>
      </c>
      <c r="O116">
        <v>1</v>
      </c>
    </row>
    <row r="117" spans="1:52" x14ac:dyDescent="0.25">
      <c r="A117" t="s">
        <v>64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23" spans="1:52" x14ac:dyDescent="0.25">
      <c r="Z123" t="s">
        <v>54</v>
      </c>
      <c r="AA123" t="s">
        <v>55</v>
      </c>
      <c r="AB123" t="s">
        <v>62</v>
      </c>
      <c r="AC123" t="s">
        <v>49</v>
      </c>
      <c r="AD123" t="s">
        <v>58</v>
      </c>
      <c r="AE123" t="s">
        <v>52</v>
      </c>
      <c r="AF123" t="s">
        <v>53</v>
      </c>
      <c r="AG123" t="s">
        <v>59</v>
      </c>
      <c r="AH123" t="s">
        <v>51</v>
      </c>
      <c r="AI123" t="s">
        <v>50</v>
      </c>
      <c r="AJ123" t="s">
        <v>57</v>
      </c>
      <c r="AK123" t="s">
        <v>61</v>
      </c>
      <c r="AL123" t="s">
        <v>56</v>
      </c>
      <c r="AM123" t="s">
        <v>60</v>
      </c>
    </row>
    <row r="124" spans="1:52" x14ac:dyDescent="0.25">
      <c r="X124" t="s">
        <v>54</v>
      </c>
      <c r="Y124" t="s">
        <v>60</v>
      </c>
      <c r="Z124">
        <v>0</v>
      </c>
      <c r="AA124">
        <v>0.60398505603984998</v>
      </c>
      <c r="AB124">
        <v>0.82105263157894703</v>
      </c>
      <c r="AC124">
        <v>0.83042023056898395</v>
      </c>
      <c r="AD124">
        <v>0.83994528043775596</v>
      </c>
      <c r="AE124">
        <v>0.84650437702362302</v>
      </c>
      <c r="AF124">
        <v>0.862075523529784</v>
      </c>
      <c r="AG124">
        <v>0.87289015840041495</v>
      </c>
      <c r="AH124">
        <v>0.877941176470588</v>
      </c>
      <c r="AI124">
        <v>0.923448692500215</v>
      </c>
      <c r="AJ124">
        <v>0.93404377880184297</v>
      </c>
      <c r="AK124">
        <v>0.94227043781480002</v>
      </c>
      <c r="AL124">
        <v>0.98066073117437902</v>
      </c>
      <c r="AM124">
        <v>1</v>
      </c>
    </row>
    <row r="126" spans="1:52" x14ac:dyDescent="0.25">
      <c r="AM126" t="s">
        <v>49</v>
      </c>
      <c r="AN126" t="s">
        <v>50</v>
      </c>
      <c r="AO126" t="s">
        <v>51</v>
      </c>
      <c r="AP126" t="s">
        <v>52</v>
      </c>
      <c r="AQ126" t="s">
        <v>53</v>
      </c>
      <c r="AR126" t="s">
        <v>54</v>
      </c>
      <c r="AS126" t="s">
        <v>55</v>
      </c>
      <c r="AT126" t="s">
        <v>56</v>
      </c>
      <c r="AU126" t="s">
        <v>57</v>
      </c>
      <c r="AV126" t="s">
        <v>58</v>
      </c>
      <c r="AW126" t="s">
        <v>59</v>
      </c>
      <c r="AX126" t="s">
        <v>60</v>
      </c>
      <c r="AY126" t="s">
        <v>61</v>
      </c>
      <c r="AZ126" t="s">
        <v>62</v>
      </c>
    </row>
    <row r="127" spans="1:52" x14ac:dyDescent="0.25">
      <c r="AM127">
        <v>0.78740875912408703</v>
      </c>
      <c r="AN127">
        <v>0.95828665919880496</v>
      </c>
      <c r="AO127">
        <v>0.91797556719022599</v>
      </c>
      <c r="AP127">
        <v>0.93430821147356502</v>
      </c>
      <c r="AQ127">
        <v>0.872066574202496</v>
      </c>
      <c r="AR127">
        <v>0</v>
      </c>
      <c r="AS127">
        <v>0.73207885304659504</v>
      </c>
      <c r="AT127">
        <v>1</v>
      </c>
      <c r="AU127">
        <v>0.96028188595124497</v>
      </c>
      <c r="AV127">
        <v>0.89136057941024305</v>
      </c>
      <c r="AW127">
        <v>0.92917434008594202</v>
      </c>
      <c r="AX127">
        <v>0.96689209649742602</v>
      </c>
      <c r="AY127">
        <v>0.95056600700382698</v>
      </c>
      <c r="AZ127">
        <v>0.85416666666666596</v>
      </c>
    </row>
    <row r="128" spans="1:52" x14ac:dyDescent="0.25">
      <c r="V128">
        <f>MATCH(V$129,$B$129:$O$129)</f>
        <v>10</v>
      </c>
      <c r="AM128">
        <v>0.36444564337739399</v>
      </c>
      <c r="AN128">
        <v>0.79115226337448497</v>
      </c>
      <c r="AO128">
        <v>0.36457142857142799</v>
      </c>
      <c r="AP128">
        <v>0</v>
      </c>
      <c r="AQ128">
        <v>1</v>
      </c>
      <c r="AR128">
        <v>0.66753472222222199</v>
      </c>
      <c r="AS128">
        <v>0.46729602157788203</v>
      </c>
      <c r="AT128">
        <v>0.71730872496569198</v>
      </c>
      <c r="AU128">
        <v>0.34928539093319499</v>
      </c>
      <c r="AV128">
        <v>0.222271714922049</v>
      </c>
      <c r="AW128">
        <v>0.86084471260717599</v>
      </c>
      <c r="AX128">
        <v>0.69552136491735805</v>
      </c>
      <c r="AY128">
        <v>0.76230246458691497</v>
      </c>
      <c r="AZ128">
        <v>0.75391498881431696</v>
      </c>
    </row>
    <row r="129" spans="1:52" x14ac:dyDescent="0.25">
      <c r="A129" t="s">
        <v>65</v>
      </c>
      <c r="B129" t="s">
        <v>49</v>
      </c>
      <c r="C129" t="s">
        <v>50</v>
      </c>
      <c r="D129" t="s">
        <v>51</v>
      </c>
      <c r="E129" t="s">
        <v>52</v>
      </c>
      <c r="F129" t="s">
        <v>53</v>
      </c>
      <c r="G129" t="s">
        <v>54</v>
      </c>
      <c r="H129" t="s">
        <v>55</v>
      </c>
      <c r="I129" t="s">
        <v>56</v>
      </c>
      <c r="J129" t="s">
        <v>57</v>
      </c>
      <c r="K129" t="s">
        <v>58</v>
      </c>
      <c r="L129" t="s">
        <v>59</v>
      </c>
      <c r="M129" t="s">
        <v>60</v>
      </c>
      <c r="N129" t="s">
        <v>61</v>
      </c>
      <c r="O129" t="s">
        <v>62</v>
      </c>
      <c r="P129" t="s">
        <v>66</v>
      </c>
      <c r="U129" t="s">
        <v>52</v>
      </c>
      <c r="V129" t="s">
        <v>58</v>
      </c>
      <c r="W129" t="s">
        <v>57</v>
      </c>
      <c r="X129" t="s">
        <v>49</v>
      </c>
      <c r="Y129" t="s">
        <v>51</v>
      </c>
      <c r="Z129" t="s">
        <v>55</v>
      </c>
      <c r="AA129" t="s">
        <v>54</v>
      </c>
      <c r="AB129" t="s">
        <v>60</v>
      </c>
      <c r="AC129" t="s">
        <v>56</v>
      </c>
      <c r="AD129" t="s">
        <v>62</v>
      </c>
      <c r="AE129" t="s">
        <v>61</v>
      </c>
      <c r="AF129" t="s">
        <v>50</v>
      </c>
      <c r="AG129" t="s">
        <v>59</v>
      </c>
      <c r="AH129" t="s">
        <v>53</v>
      </c>
    </row>
    <row r="130" spans="1:52" x14ac:dyDescent="0.25">
      <c r="A130" t="s">
        <v>49</v>
      </c>
      <c r="C130">
        <v>407</v>
      </c>
      <c r="D130">
        <v>232</v>
      </c>
      <c r="E130">
        <v>1724</v>
      </c>
      <c r="F130">
        <v>501</v>
      </c>
      <c r="G130">
        <v>92</v>
      </c>
      <c r="H130">
        <v>92</v>
      </c>
      <c r="I130">
        <v>433</v>
      </c>
      <c r="J130">
        <v>463</v>
      </c>
      <c r="K130">
        <v>108</v>
      </c>
      <c r="L130">
        <v>502</v>
      </c>
      <c r="M130">
        <v>811</v>
      </c>
      <c r="N130">
        <v>166</v>
      </c>
      <c r="O130">
        <v>11</v>
      </c>
      <c r="P130">
        <v>2082</v>
      </c>
      <c r="T130" t="s">
        <v>52</v>
      </c>
      <c r="U130">
        <f ca="1">IF($T130=U$129,-1,OFFSET($A$129, MATCH($T130, $A$130:$A$143), MATCH(U$129,$B$129:$O$129)))</f>
        <v>-1</v>
      </c>
      <c r="V130">
        <f t="shared" ref="V130:AH130" ca="1" si="14">IF($T130=V$129,-1,OFFSET($A$129, MATCH($T130, $A$130:$A$143), MATCH(V$129,$B$129:$O$129)))</f>
        <v>447</v>
      </c>
      <c r="W130">
        <f t="shared" ca="1" si="14"/>
        <v>9916</v>
      </c>
      <c r="X130">
        <f t="shared" ca="1" si="14"/>
        <v>450</v>
      </c>
      <c r="Y130">
        <f t="shared" ca="1" si="14"/>
        <v>940</v>
      </c>
      <c r="Z130">
        <f t="shared" ca="1" si="14"/>
        <v>519</v>
      </c>
      <c r="AA130">
        <f t="shared" ca="1" si="14"/>
        <v>148</v>
      </c>
      <c r="AB130">
        <f t="shared" ca="1" si="14"/>
        <v>1789</v>
      </c>
      <c r="AC130">
        <f t="shared" ca="1" si="14"/>
        <v>4111</v>
      </c>
      <c r="AD130">
        <f t="shared" ca="1" si="14"/>
        <v>25</v>
      </c>
      <c r="AE130">
        <f t="shared" ca="1" si="14"/>
        <v>501</v>
      </c>
      <c r="AF130">
        <f t="shared" ca="1" si="14"/>
        <v>1223</v>
      </c>
      <c r="AG130">
        <f t="shared" ca="1" si="14"/>
        <v>1004</v>
      </c>
      <c r="AH130">
        <f t="shared" ca="1" si="14"/>
        <v>1843</v>
      </c>
      <c r="AM130" t="s">
        <v>49</v>
      </c>
      <c r="AN130" t="s">
        <v>50</v>
      </c>
      <c r="AO130" t="s">
        <v>51</v>
      </c>
      <c r="AP130" t="s">
        <v>52</v>
      </c>
      <c r="AQ130" t="s">
        <v>53</v>
      </c>
      <c r="AR130" t="s">
        <v>54</v>
      </c>
      <c r="AS130" t="s">
        <v>55</v>
      </c>
      <c r="AT130" t="s">
        <v>56</v>
      </c>
      <c r="AU130" t="s">
        <v>57</v>
      </c>
      <c r="AV130" t="s">
        <v>58</v>
      </c>
      <c r="AW130" t="s">
        <v>59</v>
      </c>
      <c r="AX130" t="s">
        <v>60</v>
      </c>
      <c r="AY130" t="s">
        <v>61</v>
      </c>
      <c r="AZ130" t="s">
        <v>62</v>
      </c>
    </row>
    <row r="131" spans="1:52" x14ac:dyDescent="0.25">
      <c r="A131" t="s">
        <v>50</v>
      </c>
      <c r="B131">
        <v>1232</v>
      </c>
      <c r="D131">
        <v>8201</v>
      </c>
      <c r="E131">
        <v>3082</v>
      </c>
      <c r="F131">
        <v>26296</v>
      </c>
      <c r="G131">
        <v>528</v>
      </c>
      <c r="H131">
        <v>889</v>
      </c>
      <c r="I131">
        <v>28336</v>
      </c>
      <c r="J131">
        <v>8484</v>
      </c>
      <c r="K131">
        <v>868</v>
      </c>
      <c r="L131">
        <v>4315</v>
      </c>
      <c r="M131">
        <v>6626</v>
      </c>
      <c r="N131">
        <v>5243</v>
      </c>
      <c r="O131">
        <v>188</v>
      </c>
      <c r="P131">
        <v>20683</v>
      </c>
      <c r="T131" t="s">
        <v>58</v>
      </c>
      <c r="U131">
        <f t="shared" ref="U131:AH143" ca="1" si="15">IF($T131=U$129,-1,OFFSET($A$129, MATCH($T131, $A$130:$A$143), MATCH(U$129,$B$129:$O$129)))</f>
        <v>425</v>
      </c>
      <c r="V131">
        <f t="shared" ca="1" si="15"/>
        <v>-1</v>
      </c>
      <c r="W131">
        <f t="shared" ca="1" si="15"/>
        <v>1645</v>
      </c>
      <c r="X131">
        <f t="shared" ca="1" si="15"/>
        <v>41</v>
      </c>
      <c r="Y131">
        <f t="shared" ca="1" si="15"/>
        <v>304</v>
      </c>
      <c r="Z131">
        <f t="shared" ca="1" si="15"/>
        <v>86</v>
      </c>
      <c r="AA131">
        <f t="shared" ca="1" si="15"/>
        <v>47</v>
      </c>
      <c r="AB131">
        <f t="shared" ca="1" si="15"/>
        <v>195</v>
      </c>
      <c r="AC131">
        <f t="shared" ca="1" si="15"/>
        <v>333</v>
      </c>
      <c r="AD131">
        <f t="shared" ca="1" si="15"/>
        <v>14</v>
      </c>
      <c r="AE131">
        <f t="shared" ca="1" si="15"/>
        <v>64</v>
      </c>
      <c r="AF131">
        <f t="shared" ca="1" si="15"/>
        <v>230</v>
      </c>
      <c r="AG131">
        <f t="shared" ca="1" si="15"/>
        <v>61</v>
      </c>
      <c r="AH131">
        <f t="shared" ca="1" si="15"/>
        <v>167</v>
      </c>
      <c r="AM131">
        <v>0.46948640483383602</v>
      </c>
      <c r="AN131">
        <v>0.56422256890275602</v>
      </c>
      <c r="AO131">
        <v>0</v>
      </c>
      <c r="AP131">
        <v>0.50629754333457999</v>
      </c>
      <c r="AQ131">
        <v>0.901147448985683</v>
      </c>
      <c r="AR131">
        <v>0.75</v>
      </c>
      <c r="AS131">
        <v>0.50570342205323104</v>
      </c>
      <c r="AT131">
        <v>0.91762186221254305</v>
      </c>
      <c r="AU131">
        <v>0.66272936631750901</v>
      </c>
      <c r="AV131">
        <v>0.31869688385269102</v>
      </c>
      <c r="AW131">
        <v>0.90727470141150901</v>
      </c>
      <c r="AX131">
        <v>0.89305110708814905</v>
      </c>
      <c r="AY131">
        <v>1</v>
      </c>
      <c r="AZ131">
        <v>0.61881188118811803</v>
      </c>
    </row>
    <row r="132" spans="1:52" x14ac:dyDescent="0.25">
      <c r="A132" t="s">
        <v>51</v>
      </c>
      <c r="B132">
        <v>128</v>
      </c>
      <c r="C132">
        <v>1313</v>
      </c>
      <c r="E132">
        <v>639</v>
      </c>
      <c r="F132">
        <v>522</v>
      </c>
      <c r="G132">
        <v>49</v>
      </c>
      <c r="H132">
        <v>267</v>
      </c>
      <c r="I132">
        <v>811</v>
      </c>
      <c r="J132">
        <v>1413</v>
      </c>
      <c r="K132">
        <v>199</v>
      </c>
      <c r="L132">
        <v>126</v>
      </c>
      <c r="M132">
        <v>317</v>
      </c>
      <c r="N132">
        <v>261</v>
      </c>
      <c r="O132">
        <v>6</v>
      </c>
      <c r="P132">
        <v>952</v>
      </c>
      <c r="T132" t="s">
        <v>57</v>
      </c>
      <c r="U132">
        <f t="shared" ca="1" si="15"/>
        <v>39836</v>
      </c>
      <c r="V132">
        <f t="shared" ca="1" si="15"/>
        <v>4314</v>
      </c>
      <c r="W132">
        <f t="shared" ca="1" si="15"/>
        <v>-1</v>
      </c>
      <c r="X132">
        <f t="shared" ca="1" si="15"/>
        <v>440</v>
      </c>
      <c r="Y132">
        <f t="shared" ca="1" si="15"/>
        <v>8799</v>
      </c>
      <c r="Z132">
        <f t="shared" ca="1" si="15"/>
        <v>2092</v>
      </c>
      <c r="AA132">
        <f t="shared" ca="1" si="15"/>
        <v>785</v>
      </c>
      <c r="AB132">
        <f t="shared" ca="1" si="15"/>
        <v>21577</v>
      </c>
      <c r="AC132">
        <f t="shared" ca="1" si="15"/>
        <v>61236</v>
      </c>
      <c r="AD132">
        <f t="shared" ca="1" si="15"/>
        <v>102</v>
      </c>
      <c r="AE132">
        <f t="shared" ca="1" si="15"/>
        <v>8747</v>
      </c>
      <c r="AF132">
        <f t="shared" ca="1" si="15"/>
        <v>9853</v>
      </c>
      <c r="AG132">
        <f t="shared" ca="1" si="15"/>
        <v>4883</v>
      </c>
      <c r="AH132">
        <f t="shared" ca="1" si="15"/>
        <v>25374</v>
      </c>
      <c r="AM132">
        <f>POWER(AM128,1)</f>
        <v>0.36444564337739399</v>
      </c>
      <c r="AN132">
        <f t="shared" ref="AN131:AZ132" si="16">POWER(AN128,1)</f>
        <v>0.79115226337448497</v>
      </c>
      <c r="AO132">
        <f t="shared" si="16"/>
        <v>0.36457142857142799</v>
      </c>
      <c r="AP132">
        <f t="shared" si="16"/>
        <v>0</v>
      </c>
      <c r="AQ132">
        <f t="shared" si="16"/>
        <v>1</v>
      </c>
      <c r="AR132">
        <f t="shared" si="16"/>
        <v>0.66753472222222199</v>
      </c>
      <c r="AS132">
        <f t="shared" si="16"/>
        <v>0.46729602157788203</v>
      </c>
      <c r="AT132">
        <f t="shared" si="16"/>
        <v>0.71730872496569198</v>
      </c>
      <c r="AU132">
        <f t="shared" si="16"/>
        <v>0.34928539093319499</v>
      </c>
      <c r="AV132">
        <f t="shared" si="16"/>
        <v>0.222271714922049</v>
      </c>
      <c r="AW132">
        <f t="shared" si="16"/>
        <v>0.86084471260717599</v>
      </c>
      <c r="AX132">
        <f t="shared" si="16"/>
        <v>0.69552136491735805</v>
      </c>
      <c r="AY132">
        <f t="shared" si="16"/>
        <v>0.76230246458691497</v>
      </c>
      <c r="AZ132">
        <f t="shared" si="16"/>
        <v>0.75391498881431696</v>
      </c>
    </row>
    <row r="133" spans="1:52" x14ac:dyDescent="0.25">
      <c r="A133" t="s">
        <v>52</v>
      </c>
      <c r="B133">
        <v>450</v>
      </c>
      <c r="C133">
        <v>1223</v>
      </c>
      <c r="D133">
        <v>940</v>
      </c>
      <c r="F133">
        <v>1843</v>
      </c>
      <c r="G133">
        <v>148</v>
      </c>
      <c r="H133">
        <v>519</v>
      </c>
      <c r="I133">
        <v>4111</v>
      </c>
      <c r="J133">
        <v>9916</v>
      </c>
      <c r="K133">
        <v>447</v>
      </c>
      <c r="L133">
        <v>1004</v>
      </c>
      <c r="M133">
        <v>1789</v>
      </c>
      <c r="N133">
        <v>501</v>
      </c>
      <c r="O133">
        <v>25</v>
      </c>
      <c r="P133">
        <v>3367</v>
      </c>
      <c r="T133" t="s">
        <v>49</v>
      </c>
      <c r="U133">
        <f t="shared" ca="1" si="15"/>
        <v>1724</v>
      </c>
      <c r="V133">
        <f t="shared" ca="1" si="15"/>
        <v>108</v>
      </c>
      <c r="W133">
        <f t="shared" ca="1" si="15"/>
        <v>463</v>
      </c>
      <c r="X133">
        <f t="shared" ca="1" si="15"/>
        <v>-1</v>
      </c>
      <c r="Y133">
        <f t="shared" ca="1" si="15"/>
        <v>232</v>
      </c>
      <c r="Z133">
        <f t="shared" ca="1" si="15"/>
        <v>92</v>
      </c>
      <c r="AA133">
        <f t="shared" ca="1" si="15"/>
        <v>92</v>
      </c>
      <c r="AB133">
        <f t="shared" ca="1" si="15"/>
        <v>811</v>
      </c>
      <c r="AC133">
        <f t="shared" ca="1" si="15"/>
        <v>433</v>
      </c>
      <c r="AD133">
        <f t="shared" ca="1" si="15"/>
        <v>11</v>
      </c>
      <c r="AE133">
        <f t="shared" ca="1" si="15"/>
        <v>166</v>
      </c>
      <c r="AF133">
        <f t="shared" ca="1" si="15"/>
        <v>407</v>
      </c>
      <c r="AG133">
        <f t="shared" ca="1" si="15"/>
        <v>502</v>
      </c>
      <c r="AH133">
        <f t="shared" ca="1" si="15"/>
        <v>501</v>
      </c>
    </row>
    <row r="134" spans="1:52" x14ac:dyDescent="0.25">
      <c r="A134" t="s">
        <v>53</v>
      </c>
      <c r="B134">
        <v>1362</v>
      </c>
      <c r="C134">
        <v>44569</v>
      </c>
      <c r="D134">
        <v>2097</v>
      </c>
      <c r="E134">
        <v>8077</v>
      </c>
      <c r="G134">
        <v>2718</v>
      </c>
      <c r="H134">
        <v>3213</v>
      </c>
      <c r="I134">
        <v>33521</v>
      </c>
      <c r="J134">
        <v>58536</v>
      </c>
      <c r="K134">
        <v>868</v>
      </c>
      <c r="L134">
        <v>26121</v>
      </c>
      <c r="M134">
        <v>21919</v>
      </c>
      <c r="N134">
        <v>20041</v>
      </c>
      <c r="O134">
        <v>318</v>
      </c>
      <c r="P134">
        <v>65653</v>
      </c>
      <c r="T134" t="s">
        <v>51</v>
      </c>
      <c r="U134">
        <f t="shared" ca="1" si="15"/>
        <v>639</v>
      </c>
      <c r="V134">
        <f t="shared" ca="1" si="15"/>
        <v>199</v>
      </c>
      <c r="W134">
        <f t="shared" ca="1" si="15"/>
        <v>1413</v>
      </c>
      <c r="X134">
        <f t="shared" ca="1" si="15"/>
        <v>128</v>
      </c>
      <c r="Y134">
        <f t="shared" ca="1" si="15"/>
        <v>-1</v>
      </c>
      <c r="Z134">
        <f t="shared" ca="1" si="15"/>
        <v>267</v>
      </c>
      <c r="AA134">
        <f t="shared" ca="1" si="15"/>
        <v>49</v>
      </c>
      <c r="AB134">
        <f t="shared" ca="1" si="15"/>
        <v>317</v>
      </c>
      <c r="AC134">
        <f t="shared" ca="1" si="15"/>
        <v>811</v>
      </c>
      <c r="AD134">
        <f t="shared" ca="1" si="15"/>
        <v>6</v>
      </c>
      <c r="AE134">
        <f t="shared" ca="1" si="15"/>
        <v>261</v>
      </c>
      <c r="AF134">
        <f t="shared" ca="1" si="15"/>
        <v>1313</v>
      </c>
      <c r="AG134">
        <f t="shared" ca="1" si="15"/>
        <v>126</v>
      </c>
      <c r="AH134">
        <f t="shared" ca="1" si="15"/>
        <v>522</v>
      </c>
    </row>
    <row r="135" spans="1:52" x14ac:dyDescent="0.25">
      <c r="A135" t="s">
        <v>54</v>
      </c>
      <c r="B135">
        <v>60</v>
      </c>
      <c r="C135">
        <v>197</v>
      </c>
      <c r="D135">
        <v>27</v>
      </c>
      <c r="E135">
        <v>111</v>
      </c>
      <c r="F135">
        <v>442</v>
      </c>
      <c r="H135">
        <v>95</v>
      </c>
      <c r="I135">
        <v>95</v>
      </c>
      <c r="J135">
        <v>321</v>
      </c>
      <c r="K135">
        <v>51</v>
      </c>
      <c r="L135">
        <v>142</v>
      </c>
      <c r="M135">
        <v>97</v>
      </c>
      <c r="N135">
        <v>123</v>
      </c>
      <c r="O135">
        <v>7</v>
      </c>
      <c r="P135">
        <v>449</v>
      </c>
      <c r="T135" t="s">
        <v>55</v>
      </c>
      <c r="U135">
        <f t="shared" ca="1" si="15"/>
        <v>301</v>
      </c>
      <c r="V135">
        <f t="shared" ca="1" si="15"/>
        <v>51</v>
      </c>
      <c r="W135">
        <f t="shared" ca="1" si="15"/>
        <v>355</v>
      </c>
      <c r="X135">
        <f t="shared" ca="1" si="15"/>
        <v>58</v>
      </c>
      <c r="Y135">
        <f t="shared" ca="1" si="15"/>
        <v>122</v>
      </c>
      <c r="Z135">
        <f t="shared" ca="1" si="15"/>
        <v>-1</v>
      </c>
      <c r="AA135">
        <f t="shared" ca="1" si="15"/>
        <v>90</v>
      </c>
      <c r="AB135">
        <f t="shared" ca="1" si="15"/>
        <v>98</v>
      </c>
      <c r="AC135">
        <f t="shared" ca="1" si="15"/>
        <v>255</v>
      </c>
      <c r="AD135">
        <f t="shared" ca="1" si="15"/>
        <v>9</v>
      </c>
      <c r="AE135">
        <f t="shared" ca="1" si="15"/>
        <v>98</v>
      </c>
      <c r="AF135">
        <f t="shared" ca="1" si="15"/>
        <v>245</v>
      </c>
      <c r="AG135">
        <f t="shared" ca="1" si="15"/>
        <v>93</v>
      </c>
      <c r="AH135">
        <f t="shared" ca="1" si="15"/>
        <v>344</v>
      </c>
    </row>
    <row r="136" spans="1:52" x14ac:dyDescent="0.25">
      <c r="A136" t="s">
        <v>55</v>
      </c>
      <c r="B136">
        <v>58</v>
      </c>
      <c r="C136">
        <v>245</v>
      </c>
      <c r="D136">
        <v>122</v>
      </c>
      <c r="E136">
        <v>301</v>
      </c>
      <c r="F136">
        <v>344</v>
      </c>
      <c r="G136">
        <v>90</v>
      </c>
      <c r="I136">
        <v>255</v>
      </c>
      <c r="J136">
        <v>355</v>
      </c>
      <c r="K136">
        <v>51</v>
      </c>
      <c r="L136">
        <v>93</v>
      </c>
      <c r="M136">
        <v>98</v>
      </c>
      <c r="N136">
        <v>98</v>
      </c>
      <c r="O136">
        <v>9</v>
      </c>
      <c r="P136">
        <v>506</v>
      </c>
      <c r="T136" t="s">
        <v>54</v>
      </c>
      <c r="U136">
        <f t="shared" ca="1" si="15"/>
        <v>111</v>
      </c>
      <c r="V136">
        <f t="shared" ca="1" si="15"/>
        <v>51</v>
      </c>
      <c r="W136">
        <f t="shared" ca="1" si="15"/>
        <v>321</v>
      </c>
      <c r="X136">
        <f t="shared" ca="1" si="15"/>
        <v>60</v>
      </c>
      <c r="Y136">
        <f t="shared" ca="1" si="15"/>
        <v>27</v>
      </c>
      <c r="Z136">
        <f t="shared" ca="1" si="15"/>
        <v>95</v>
      </c>
      <c r="AA136">
        <f t="shared" ca="1" si="15"/>
        <v>-1</v>
      </c>
      <c r="AB136">
        <f t="shared" ca="1" si="15"/>
        <v>97</v>
      </c>
      <c r="AC136">
        <f t="shared" ca="1" si="15"/>
        <v>95</v>
      </c>
      <c r="AD136">
        <f t="shared" ca="1" si="15"/>
        <v>7</v>
      </c>
      <c r="AE136">
        <f t="shared" ca="1" si="15"/>
        <v>123</v>
      </c>
      <c r="AF136">
        <f t="shared" ca="1" si="15"/>
        <v>197</v>
      </c>
      <c r="AG136">
        <f t="shared" ca="1" si="15"/>
        <v>142</v>
      </c>
      <c r="AH136">
        <f t="shared" ca="1" si="15"/>
        <v>442</v>
      </c>
      <c r="AJ136" t="s">
        <v>49</v>
      </c>
      <c r="AK136">
        <v>0.78740875912408703</v>
      </c>
      <c r="AL136">
        <v>0.36444564337739399</v>
      </c>
      <c r="AM136" t="s">
        <v>49</v>
      </c>
      <c r="AN136" t="s">
        <v>50</v>
      </c>
      <c r="AO136" t="s">
        <v>51</v>
      </c>
      <c r="AP136" t="s">
        <v>52</v>
      </c>
      <c r="AQ136" t="s">
        <v>53</v>
      </c>
      <c r="AR136" t="s">
        <v>54</v>
      </c>
      <c r="AS136" t="s">
        <v>55</v>
      </c>
      <c r="AT136" t="s">
        <v>56</v>
      </c>
      <c r="AU136" t="s">
        <v>57</v>
      </c>
      <c r="AV136" t="s">
        <v>58</v>
      </c>
      <c r="AW136" t="s">
        <v>59</v>
      </c>
      <c r="AX136" t="s">
        <v>60</v>
      </c>
      <c r="AY136" t="s">
        <v>61</v>
      </c>
      <c r="AZ136" t="s">
        <v>62</v>
      </c>
    </row>
    <row r="137" spans="1:52" x14ac:dyDescent="0.25">
      <c r="A137" t="s">
        <v>56</v>
      </c>
      <c r="B137">
        <v>482</v>
      </c>
      <c r="C137">
        <v>26530</v>
      </c>
      <c r="D137">
        <v>1298</v>
      </c>
      <c r="E137">
        <v>5447</v>
      </c>
      <c r="F137">
        <v>27862</v>
      </c>
      <c r="G137">
        <v>197</v>
      </c>
      <c r="H137">
        <v>657</v>
      </c>
      <c r="J137">
        <v>49293</v>
      </c>
      <c r="K137">
        <v>554</v>
      </c>
      <c r="L137">
        <v>12824</v>
      </c>
      <c r="M137">
        <v>30543</v>
      </c>
      <c r="N137">
        <v>18091</v>
      </c>
      <c r="O137">
        <v>73</v>
      </c>
      <c r="P137">
        <v>10498</v>
      </c>
      <c r="T137" t="s">
        <v>60</v>
      </c>
      <c r="U137">
        <f t="shared" ca="1" si="15"/>
        <v>1939</v>
      </c>
      <c r="V137">
        <f t="shared" ca="1" si="15"/>
        <v>238</v>
      </c>
      <c r="W137">
        <f t="shared" ca="1" si="15"/>
        <v>8798</v>
      </c>
      <c r="X137">
        <f t="shared" ca="1" si="15"/>
        <v>420</v>
      </c>
      <c r="Y137">
        <f t="shared" ca="1" si="15"/>
        <v>578</v>
      </c>
      <c r="Z137">
        <f t="shared" ca="1" si="15"/>
        <v>211</v>
      </c>
      <c r="AA137">
        <f t="shared" ca="1" si="15"/>
        <v>163</v>
      </c>
      <c r="AB137">
        <f t="shared" ca="1" si="15"/>
        <v>-1</v>
      </c>
      <c r="AC137">
        <f t="shared" ca="1" si="15"/>
        <v>14363</v>
      </c>
      <c r="AD137">
        <f t="shared" ca="1" si="15"/>
        <v>41</v>
      </c>
      <c r="AE137">
        <f t="shared" ca="1" si="15"/>
        <v>4491</v>
      </c>
      <c r="AF137">
        <f t="shared" ca="1" si="15"/>
        <v>4446</v>
      </c>
      <c r="AG137">
        <f t="shared" ca="1" si="15"/>
        <v>1944</v>
      </c>
      <c r="AH137">
        <f t="shared" ca="1" si="15"/>
        <v>7592</v>
      </c>
      <c r="AJ137" t="s">
        <v>50</v>
      </c>
      <c r="AK137">
        <v>0.95828665919880496</v>
      </c>
      <c r="AL137">
        <v>0.79115226337448497</v>
      </c>
      <c r="AM137">
        <v>0.78740875912408703</v>
      </c>
      <c r="AN137">
        <v>0.95828665919880496</v>
      </c>
      <c r="AO137">
        <v>0.91797556719022599</v>
      </c>
      <c r="AP137">
        <v>0.93430821147356502</v>
      </c>
      <c r="AQ137">
        <v>0.872066574202496</v>
      </c>
      <c r="AR137">
        <v>0</v>
      </c>
      <c r="AS137">
        <v>0.73207885304659504</v>
      </c>
      <c r="AT137">
        <v>1</v>
      </c>
      <c r="AU137">
        <v>0.96028188595124497</v>
      </c>
      <c r="AV137">
        <v>0.89136057941024305</v>
      </c>
      <c r="AW137">
        <v>0.92917434008594202</v>
      </c>
      <c r="AX137">
        <v>0.96689209649742602</v>
      </c>
      <c r="AY137">
        <v>0.95056600700382698</v>
      </c>
      <c r="AZ137">
        <v>0.85416666666666596</v>
      </c>
    </row>
    <row r="138" spans="1:52" x14ac:dyDescent="0.25">
      <c r="A138" t="s">
        <v>57</v>
      </c>
      <c r="B138">
        <v>440</v>
      </c>
      <c r="C138">
        <v>9853</v>
      </c>
      <c r="D138">
        <v>8799</v>
      </c>
      <c r="E138">
        <v>39836</v>
      </c>
      <c r="F138">
        <v>25374</v>
      </c>
      <c r="G138">
        <v>785</v>
      </c>
      <c r="H138">
        <v>2092</v>
      </c>
      <c r="I138">
        <v>61236</v>
      </c>
      <c r="K138">
        <v>4314</v>
      </c>
      <c r="L138">
        <v>4883</v>
      </c>
      <c r="M138">
        <v>21577</v>
      </c>
      <c r="N138">
        <v>8747</v>
      </c>
      <c r="O138">
        <v>102</v>
      </c>
      <c r="P138">
        <v>12966</v>
      </c>
      <c r="T138" t="s">
        <v>56</v>
      </c>
      <c r="U138">
        <f t="shared" ca="1" si="15"/>
        <v>5447</v>
      </c>
      <c r="V138">
        <f t="shared" ca="1" si="15"/>
        <v>554</v>
      </c>
      <c r="W138">
        <f t="shared" ca="1" si="15"/>
        <v>49293</v>
      </c>
      <c r="X138">
        <f t="shared" ca="1" si="15"/>
        <v>482</v>
      </c>
      <c r="Y138">
        <f t="shared" ca="1" si="15"/>
        <v>1298</v>
      </c>
      <c r="Z138">
        <f t="shared" ca="1" si="15"/>
        <v>657</v>
      </c>
      <c r="AA138">
        <f t="shared" ca="1" si="15"/>
        <v>197</v>
      </c>
      <c r="AB138">
        <f t="shared" ca="1" si="15"/>
        <v>30543</v>
      </c>
      <c r="AC138">
        <f t="shared" ca="1" si="15"/>
        <v>-1</v>
      </c>
      <c r="AD138">
        <f t="shared" ca="1" si="15"/>
        <v>73</v>
      </c>
      <c r="AE138">
        <f t="shared" ca="1" si="15"/>
        <v>18091</v>
      </c>
      <c r="AF138">
        <f t="shared" ca="1" si="15"/>
        <v>26530</v>
      </c>
      <c r="AG138">
        <f t="shared" ca="1" si="15"/>
        <v>12824</v>
      </c>
      <c r="AH138">
        <f t="shared" ca="1" si="15"/>
        <v>27862</v>
      </c>
      <c r="AJ138" t="s">
        <v>51</v>
      </c>
      <c r="AK138">
        <v>0.91797556719022599</v>
      </c>
      <c r="AL138">
        <v>0.36457142857142799</v>
      </c>
      <c r="AM138">
        <v>0.36444564337739399</v>
      </c>
      <c r="AN138">
        <v>0.79115226337448497</v>
      </c>
      <c r="AO138">
        <v>0.36457142857142799</v>
      </c>
      <c r="AP138">
        <v>0</v>
      </c>
      <c r="AQ138">
        <v>1</v>
      </c>
      <c r="AR138">
        <v>0.66753472222222199</v>
      </c>
      <c r="AS138">
        <v>0.46729602157788203</v>
      </c>
      <c r="AT138">
        <v>0.71730872496569198</v>
      </c>
      <c r="AU138">
        <v>0.34928539093319499</v>
      </c>
      <c r="AV138">
        <v>0.222271714922049</v>
      </c>
      <c r="AW138">
        <v>0.86084471260717599</v>
      </c>
      <c r="AX138">
        <v>0.69552136491735805</v>
      </c>
      <c r="AY138">
        <v>0.76230246458691497</v>
      </c>
      <c r="AZ138">
        <v>0.75391498881431696</v>
      </c>
    </row>
    <row r="139" spans="1:52" x14ac:dyDescent="0.25">
      <c r="A139" t="s">
        <v>58</v>
      </c>
      <c r="B139">
        <v>41</v>
      </c>
      <c r="C139">
        <v>230</v>
      </c>
      <c r="D139">
        <v>304</v>
      </c>
      <c r="E139">
        <v>425</v>
      </c>
      <c r="F139">
        <v>167</v>
      </c>
      <c r="G139">
        <v>47</v>
      </c>
      <c r="H139">
        <v>86</v>
      </c>
      <c r="I139">
        <v>333</v>
      </c>
      <c r="J139">
        <v>1645</v>
      </c>
      <c r="L139">
        <v>61</v>
      </c>
      <c r="M139">
        <v>195</v>
      </c>
      <c r="N139">
        <v>64</v>
      </c>
      <c r="O139">
        <v>14</v>
      </c>
      <c r="P139">
        <v>333</v>
      </c>
      <c r="T139" t="s">
        <v>62</v>
      </c>
      <c r="U139">
        <f t="shared" ca="1" si="15"/>
        <v>36</v>
      </c>
      <c r="V139">
        <f t="shared" ca="1" si="15"/>
        <v>42</v>
      </c>
      <c r="W139">
        <f t="shared" ca="1" si="15"/>
        <v>65</v>
      </c>
      <c r="X139">
        <f t="shared" ca="1" si="15"/>
        <v>14</v>
      </c>
      <c r="Y139">
        <f t="shared" ca="1" si="15"/>
        <v>16</v>
      </c>
      <c r="Z139">
        <f t="shared" ca="1" si="15"/>
        <v>20</v>
      </c>
      <c r="AA139">
        <f t="shared" ca="1" si="15"/>
        <v>12</v>
      </c>
      <c r="AB139">
        <f t="shared" ca="1" si="15"/>
        <v>70</v>
      </c>
      <c r="AC139">
        <f t="shared" ca="1" si="15"/>
        <v>106</v>
      </c>
      <c r="AD139">
        <f t="shared" ca="1" si="15"/>
        <v>-1</v>
      </c>
      <c r="AE139">
        <f t="shared" ca="1" si="15"/>
        <v>22</v>
      </c>
      <c r="AF139">
        <f t="shared" ca="1" si="15"/>
        <v>165</v>
      </c>
      <c r="AG139">
        <f t="shared" ca="1" si="15"/>
        <v>30</v>
      </c>
      <c r="AH139">
        <f t="shared" ca="1" si="15"/>
        <v>193</v>
      </c>
      <c r="AJ139" t="s">
        <v>52</v>
      </c>
      <c r="AK139">
        <v>0.93430821147356502</v>
      </c>
      <c r="AL139">
        <v>0</v>
      </c>
    </row>
    <row r="140" spans="1:52" x14ac:dyDescent="0.25">
      <c r="A140" t="s">
        <v>59</v>
      </c>
      <c r="B140">
        <v>160</v>
      </c>
      <c r="C140">
        <v>3759</v>
      </c>
      <c r="D140">
        <v>203</v>
      </c>
      <c r="E140">
        <v>766</v>
      </c>
      <c r="F140">
        <v>6477</v>
      </c>
      <c r="G140">
        <v>152</v>
      </c>
      <c r="H140">
        <v>151</v>
      </c>
      <c r="I140">
        <v>5089</v>
      </c>
      <c r="J140">
        <v>2688</v>
      </c>
      <c r="K140">
        <v>136</v>
      </c>
      <c r="M140">
        <v>1484</v>
      </c>
      <c r="N140">
        <v>1790</v>
      </c>
      <c r="O140">
        <v>13</v>
      </c>
      <c r="P140">
        <v>2309</v>
      </c>
      <c r="T140" t="s">
        <v>61</v>
      </c>
      <c r="U140">
        <f t="shared" ca="1" si="15"/>
        <v>597</v>
      </c>
      <c r="V140">
        <f t="shared" ca="1" si="15"/>
        <v>65</v>
      </c>
      <c r="W140">
        <f t="shared" ca="1" si="15"/>
        <v>2812</v>
      </c>
      <c r="X140">
        <f t="shared" ca="1" si="15"/>
        <v>290</v>
      </c>
      <c r="Y140">
        <f t="shared" ca="1" si="15"/>
        <v>253</v>
      </c>
      <c r="Z140">
        <f t="shared" ca="1" si="15"/>
        <v>167</v>
      </c>
      <c r="AA140">
        <f t="shared" ca="1" si="15"/>
        <v>154</v>
      </c>
      <c r="AB140">
        <f t="shared" ca="1" si="15"/>
        <v>2899</v>
      </c>
      <c r="AC140">
        <f t="shared" ca="1" si="15"/>
        <v>4822</v>
      </c>
      <c r="AD140">
        <f t="shared" ca="1" si="15"/>
        <v>15</v>
      </c>
      <c r="AE140">
        <f t="shared" ca="1" si="15"/>
        <v>-1</v>
      </c>
      <c r="AF140">
        <f t="shared" ca="1" si="15"/>
        <v>3304</v>
      </c>
      <c r="AG140">
        <f t="shared" ca="1" si="15"/>
        <v>1439</v>
      </c>
      <c r="AH140">
        <f t="shared" ca="1" si="15"/>
        <v>3767</v>
      </c>
      <c r="AJ140" t="s">
        <v>53</v>
      </c>
      <c r="AK140">
        <v>0.872066574202496</v>
      </c>
      <c r="AL140">
        <v>1</v>
      </c>
    </row>
    <row r="141" spans="1:52" x14ac:dyDescent="0.25">
      <c r="A141" t="s">
        <v>60</v>
      </c>
      <c r="B141">
        <v>420</v>
      </c>
      <c r="C141">
        <v>4446</v>
      </c>
      <c r="D141">
        <v>578</v>
      </c>
      <c r="E141">
        <v>1939</v>
      </c>
      <c r="F141">
        <v>7592</v>
      </c>
      <c r="G141">
        <v>163</v>
      </c>
      <c r="H141">
        <v>211</v>
      </c>
      <c r="I141">
        <v>14363</v>
      </c>
      <c r="J141">
        <v>8798</v>
      </c>
      <c r="K141">
        <v>238</v>
      </c>
      <c r="L141">
        <v>1944</v>
      </c>
      <c r="N141">
        <v>4491</v>
      </c>
      <c r="O141">
        <v>41</v>
      </c>
      <c r="P141">
        <v>6440</v>
      </c>
      <c r="T141" t="s">
        <v>50</v>
      </c>
      <c r="U141">
        <f t="shared" ca="1" si="15"/>
        <v>3082</v>
      </c>
      <c r="V141">
        <f t="shared" ca="1" si="15"/>
        <v>868</v>
      </c>
      <c r="W141">
        <f t="shared" ca="1" si="15"/>
        <v>8484</v>
      </c>
      <c r="X141">
        <f t="shared" ca="1" si="15"/>
        <v>1232</v>
      </c>
      <c r="Y141">
        <f t="shared" ca="1" si="15"/>
        <v>8201</v>
      </c>
      <c r="Z141">
        <f t="shared" ca="1" si="15"/>
        <v>889</v>
      </c>
      <c r="AA141">
        <f t="shared" ca="1" si="15"/>
        <v>528</v>
      </c>
      <c r="AB141">
        <f t="shared" ca="1" si="15"/>
        <v>6626</v>
      </c>
      <c r="AC141">
        <f t="shared" ca="1" si="15"/>
        <v>28336</v>
      </c>
      <c r="AD141">
        <f t="shared" ca="1" si="15"/>
        <v>188</v>
      </c>
      <c r="AE141">
        <f t="shared" ca="1" si="15"/>
        <v>5243</v>
      </c>
      <c r="AF141">
        <f t="shared" ca="1" si="15"/>
        <v>-1</v>
      </c>
      <c r="AG141">
        <f t="shared" ca="1" si="15"/>
        <v>4315</v>
      </c>
      <c r="AH141">
        <f t="shared" ca="1" si="15"/>
        <v>26296</v>
      </c>
      <c r="AJ141" t="s">
        <v>54</v>
      </c>
      <c r="AK141">
        <v>0</v>
      </c>
      <c r="AL141">
        <v>0.66753472222222199</v>
      </c>
    </row>
    <row r="142" spans="1:52" x14ac:dyDescent="0.25">
      <c r="A142" t="s">
        <v>61</v>
      </c>
      <c r="B142">
        <v>290</v>
      </c>
      <c r="C142">
        <v>3304</v>
      </c>
      <c r="D142">
        <v>253</v>
      </c>
      <c r="E142">
        <v>597</v>
      </c>
      <c r="F142">
        <v>3767</v>
      </c>
      <c r="G142">
        <v>154</v>
      </c>
      <c r="H142">
        <v>167</v>
      </c>
      <c r="I142">
        <v>4822</v>
      </c>
      <c r="J142">
        <v>2812</v>
      </c>
      <c r="K142">
        <v>65</v>
      </c>
      <c r="L142">
        <v>1439</v>
      </c>
      <c r="M142">
        <v>2899</v>
      </c>
      <c r="O142">
        <v>15</v>
      </c>
      <c r="P142">
        <v>2539</v>
      </c>
      <c r="T142" t="s">
        <v>59</v>
      </c>
      <c r="U142">
        <f t="shared" ca="1" si="15"/>
        <v>766</v>
      </c>
      <c r="V142">
        <f t="shared" ca="1" si="15"/>
        <v>136</v>
      </c>
      <c r="W142">
        <f t="shared" ca="1" si="15"/>
        <v>2688</v>
      </c>
      <c r="X142">
        <f t="shared" ca="1" si="15"/>
        <v>160</v>
      </c>
      <c r="Y142">
        <f t="shared" ca="1" si="15"/>
        <v>203</v>
      </c>
      <c r="Z142">
        <f t="shared" ca="1" si="15"/>
        <v>151</v>
      </c>
      <c r="AA142">
        <f t="shared" ca="1" si="15"/>
        <v>152</v>
      </c>
      <c r="AB142">
        <f t="shared" ca="1" si="15"/>
        <v>1484</v>
      </c>
      <c r="AC142">
        <f t="shared" ca="1" si="15"/>
        <v>5089</v>
      </c>
      <c r="AD142">
        <f t="shared" ca="1" si="15"/>
        <v>13</v>
      </c>
      <c r="AE142">
        <f t="shared" ca="1" si="15"/>
        <v>1790</v>
      </c>
      <c r="AF142">
        <f t="shared" ca="1" si="15"/>
        <v>3759</v>
      </c>
      <c r="AG142">
        <f t="shared" ca="1" si="15"/>
        <v>-1</v>
      </c>
      <c r="AH142">
        <f t="shared" ca="1" si="15"/>
        <v>6477</v>
      </c>
      <c r="AJ142" t="s">
        <v>55</v>
      </c>
      <c r="AK142">
        <v>0.73207885304659504</v>
      </c>
      <c r="AL142">
        <v>0.46729602157788203</v>
      </c>
    </row>
    <row r="143" spans="1:52" x14ac:dyDescent="0.25">
      <c r="A143" t="s">
        <v>62</v>
      </c>
      <c r="B143">
        <v>14</v>
      </c>
      <c r="C143">
        <v>165</v>
      </c>
      <c r="D143">
        <v>16</v>
      </c>
      <c r="E143">
        <v>36</v>
      </c>
      <c r="F143">
        <v>193</v>
      </c>
      <c r="G143">
        <v>12</v>
      </c>
      <c r="H143">
        <v>20</v>
      </c>
      <c r="I143">
        <v>106</v>
      </c>
      <c r="J143">
        <v>65</v>
      </c>
      <c r="K143">
        <v>42</v>
      </c>
      <c r="L143">
        <v>30</v>
      </c>
      <c r="M143">
        <v>70</v>
      </c>
      <c r="N143">
        <v>22</v>
      </c>
      <c r="P143">
        <v>772</v>
      </c>
      <c r="T143" t="s">
        <v>53</v>
      </c>
      <c r="U143">
        <f t="shared" ca="1" si="15"/>
        <v>8077</v>
      </c>
      <c r="V143">
        <f t="shared" ca="1" si="15"/>
        <v>868</v>
      </c>
      <c r="W143">
        <f t="shared" ca="1" si="15"/>
        <v>58536</v>
      </c>
      <c r="X143">
        <f t="shared" ca="1" si="15"/>
        <v>1362</v>
      </c>
      <c r="Y143">
        <f t="shared" ca="1" si="15"/>
        <v>2097</v>
      </c>
      <c r="Z143">
        <f t="shared" ca="1" si="15"/>
        <v>3213</v>
      </c>
      <c r="AA143">
        <f t="shared" ca="1" si="15"/>
        <v>2718</v>
      </c>
      <c r="AB143">
        <f t="shared" ca="1" si="15"/>
        <v>21919</v>
      </c>
      <c r="AC143">
        <f t="shared" ca="1" si="15"/>
        <v>33521</v>
      </c>
      <c r="AD143">
        <f t="shared" ca="1" si="15"/>
        <v>318</v>
      </c>
      <c r="AE143">
        <f t="shared" ca="1" si="15"/>
        <v>20041</v>
      </c>
      <c r="AF143">
        <f t="shared" ca="1" si="15"/>
        <v>44569</v>
      </c>
      <c r="AG143">
        <f t="shared" ca="1" si="15"/>
        <v>26121</v>
      </c>
      <c r="AH143">
        <f t="shared" ca="1" si="15"/>
        <v>-1</v>
      </c>
      <c r="AJ143" t="s">
        <v>56</v>
      </c>
      <c r="AK143">
        <v>1</v>
      </c>
      <c r="AL143">
        <v>0.71730872496569198</v>
      </c>
    </row>
    <row r="144" spans="1:52" x14ac:dyDescent="0.25">
      <c r="AJ144" t="s">
        <v>57</v>
      </c>
      <c r="AK144">
        <v>0.96028188595124497</v>
      </c>
      <c r="AL144">
        <v>0.34928539093319499</v>
      </c>
    </row>
    <row r="145" spans="1:38" x14ac:dyDescent="0.25">
      <c r="U145" t="s">
        <v>52</v>
      </c>
      <c r="V145" t="s">
        <v>58</v>
      </c>
      <c r="W145" t="s">
        <v>57</v>
      </c>
      <c r="X145" t="s">
        <v>49</v>
      </c>
      <c r="Y145" t="s">
        <v>51</v>
      </c>
      <c r="Z145" t="s">
        <v>55</v>
      </c>
      <c r="AA145" t="s">
        <v>54</v>
      </c>
      <c r="AB145" t="s">
        <v>60</v>
      </c>
      <c r="AC145" t="s">
        <v>56</v>
      </c>
      <c r="AD145" t="s">
        <v>62</v>
      </c>
      <c r="AE145" t="s">
        <v>61</v>
      </c>
      <c r="AF145" t="s">
        <v>50</v>
      </c>
      <c r="AG145" t="s">
        <v>59</v>
      </c>
      <c r="AH145" t="s">
        <v>53</v>
      </c>
      <c r="AJ145" t="s">
        <v>58</v>
      </c>
      <c r="AK145">
        <v>0.89136057941024305</v>
      </c>
      <c r="AL145">
        <v>0.222271714922049</v>
      </c>
    </row>
    <row r="146" spans="1:38" x14ac:dyDescent="0.25">
      <c r="B146" t="s">
        <v>54</v>
      </c>
      <c r="C146" t="s">
        <v>55</v>
      </c>
      <c r="D146" t="s">
        <v>62</v>
      </c>
      <c r="E146" t="s">
        <v>49</v>
      </c>
      <c r="F146" t="s">
        <v>58</v>
      </c>
      <c r="G146" t="s">
        <v>52</v>
      </c>
      <c r="H146" t="s">
        <v>53</v>
      </c>
      <c r="I146" t="s">
        <v>59</v>
      </c>
      <c r="J146" t="s">
        <v>51</v>
      </c>
      <c r="K146" t="s">
        <v>50</v>
      </c>
      <c r="L146" t="s">
        <v>57</v>
      </c>
      <c r="M146" t="s">
        <v>61</v>
      </c>
      <c r="N146" t="s">
        <v>56</v>
      </c>
      <c r="O146" t="s">
        <v>60</v>
      </c>
      <c r="T146" t="s">
        <v>52</v>
      </c>
      <c r="U146" s="8"/>
      <c r="V146" s="8">
        <f t="shared" ref="V146:AH146" ca="1" si="17">V130/SUM($U130:$AH130)</f>
        <v>1.9506873227143791E-2</v>
      </c>
      <c r="W146" s="8">
        <f t="shared" ca="1" si="17"/>
        <v>0.43272965306567751</v>
      </c>
      <c r="X146" s="8">
        <f t="shared" ca="1" si="17"/>
        <v>1.9637791839406501E-2</v>
      </c>
      <c r="Y146" s="8">
        <f t="shared" ca="1" si="17"/>
        <v>4.1021165175649139E-2</v>
      </c>
      <c r="Z146" s="8">
        <f t="shared" ca="1" si="17"/>
        <v>2.2648919921448834E-2</v>
      </c>
      <c r="AA146" s="8">
        <f t="shared" ca="1" si="17"/>
        <v>6.4586515382936945E-3</v>
      </c>
      <c r="AB146" s="8">
        <f t="shared" ca="1" si="17"/>
        <v>7.8071132445996075E-2</v>
      </c>
      <c r="AC146" s="8">
        <f t="shared" ca="1" si="17"/>
        <v>0.17940213833733362</v>
      </c>
      <c r="AD146" s="8">
        <f t="shared" ca="1" si="17"/>
        <v>1.0909884355225835E-3</v>
      </c>
      <c r="AE146" s="8">
        <f t="shared" ca="1" si="17"/>
        <v>2.1863408247872574E-2</v>
      </c>
      <c r="AF146" s="8">
        <f t="shared" ca="1" si="17"/>
        <v>5.3371154265764782E-2</v>
      </c>
      <c r="AG146" s="8">
        <f t="shared" ca="1" si="17"/>
        <v>4.381409557058695E-2</v>
      </c>
      <c r="AH146" s="8">
        <f t="shared" ca="1" si="17"/>
        <v>8.0427667466724848E-2</v>
      </c>
      <c r="AJ146" t="s">
        <v>59</v>
      </c>
      <c r="AK146">
        <v>0.92917434008594202</v>
      </c>
      <c r="AL146">
        <v>0.86084471260717599</v>
      </c>
    </row>
    <row r="147" spans="1:38" x14ac:dyDescent="0.25">
      <c r="A147" t="s">
        <v>54</v>
      </c>
      <c r="B147" s="9">
        <f ca="1">IF($A147=B$146,-1,OFFSET($A$129, MATCH($A147, $A$130:$A$143), MATCH(B$146,$B$129:$O$129)))</f>
        <v>-1</v>
      </c>
      <c r="C147" s="9">
        <f ca="1">IF($A147=C$146,-1,OFFSET($A$129, MATCH($A147, $A$130:$A$143), MATCH(C$146,$B$129:$O$129)))</f>
        <v>95</v>
      </c>
      <c r="D147" s="9">
        <f ca="1">IF($A147=D$146,-1,OFFSET($A$129, MATCH($A147, $A$130:$A$143), MATCH(D$146,$B$129:$O$129)))</f>
        <v>7</v>
      </c>
      <c r="E147" s="9">
        <f ca="1">IF($A147=E$146,-1,OFFSET($A$129, MATCH($A147, $A$130:$A$143), MATCH(E$146,$B$129:$O$129)))</f>
        <v>60</v>
      </c>
      <c r="F147" s="9">
        <f ca="1">IF($A147=F$146,-1,OFFSET($A$129, MATCH($A147, $A$130:$A$143), MATCH(F$146,$B$129:$O$129)))</f>
        <v>51</v>
      </c>
      <c r="G147" s="9">
        <f ca="1">IF($A147=G$146,-1,OFFSET($A$129, MATCH($A147, $A$130:$A$143), MATCH(G$146,$B$129:$O$129)))</f>
        <v>111</v>
      </c>
      <c r="H147" s="9">
        <f ca="1">IF($A147=H$146,-1,OFFSET($A$129, MATCH($A147, $A$130:$A$143), MATCH(H$146,$B$129:$O$129)))</f>
        <v>442</v>
      </c>
      <c r="I147" s="9">
        <f ca="1">IF($A147=I$146,-1,OFFSET($A$129, MATCH($A147, $A$130:$A$143), MATCH(I$146,$B$129:$O$129)))</f>
        <v>142</v>
      </c>
      <c r="J147" s="9">
        <f ca="1">IF($A147=J$146,-1,OFFSET($A$129, MATCH($A147, $A$130:$A$143), MATCH(J$146,$B$129:$O$129)))</f>
        <v>27</v>
      </c>
      <c r="K147" s="9">
        <f ca="1">IF($A147=K$146,-1,OFFSET($A$129, MATCH($A147, $A$130:$A$143), MATCH(K$146,$B$129:$O$129)))</f>
        <v>197</v>
      </c>
      <c r="L147" s="9">
        <f ca="1">IF($A147=L$146,-1,OFFSET($A$129, MATCH($A147, $A$130:$A$143), MATCH(L$146,$B$129:$O$129)))</f>
        <v>321</v>
      </c>
      <c r="M147" s="9">
        <f ca="1">IF($A147=M$146,-1,OFFSET($A$129, MATCH($A147, $A$130:$A$143), MATCH(M$146,$B$129:$O$129)))</f>
        <v>123</v>
      </c>
      <c r="N147" s="9">
        <f ca="1">IF($A147=N$146,-1,OFFSET($A$129, MATCH($A147, $A$130:$A$143), MATCH(N$146,$B$129:$O$129)))</f>
        <v>95</v>
      </c>
      <c r="O147" s="9">
        <f ca="1">IF($A147=O$146,-1,OFFSET($A$129, MATCH($A147, $A$130:$A$143), MATCH(O$146,$B$129:$O$129)))</f>
        <v>97</v>
      </c>
      <c r="T147" t="s">
        <v>58</v>
      </c>
      <c r="U147" s="8">
        <f t="shared" ref="U147:AH147" ca="1" si="18">U131/SUM($U131:$AH131)</f>
        <v>0.11769592910551094</v>
      </c>
      <c r="V147" s="8"/>
      <c r="W147" s="8">
        <f t="shared" ca="1" si="18"/>
        <v>0.45555247853780118</v>
      </c>
      <c r="X147" s="8">
        <f t="shared" ca="1" si="18"/>
        <v>1.1354195513708113E-2</v>
      </c>
      <c r="Y147" s="8">
        <f t="shared" ca="1" si="18"/>
        <v>8.4187205760177242E-2</v>
      </c>
      <c r="Z147" s="8">
        <f t="shared" ca="1" si="18"/>
        <v>2.3816117418997508E-2</v>
      </c>
      <c r="AA147" s="8">
        <f t="shared" ca="1" si="18"/>
        <v>1.3015785101080033E-2</v>
      </c>
      <c r="AB147" s="8">
        <f t="shared" ca="1" si="18"/>
        <v>5.4001661589587371E-2</v>
      </c>
      <c r="AC147" s="8">
        <f t="shared" ca="1" si="18"/>
        <v>9.2218222099141517E-2</v>
      </c>
      <c r="AD147" s="8">
        <f t="shared" ca="1" si="18"/>
        <v>3.8770423705344779E-3</v>
      </c>
      <c r="AE147" s="8">
        <f t="shared" ca="1" si="18"/>
        <v>1.772362226530047E-2</v>
      </c>
      <c r="AF147" s="8">
        <f t="shared" ca="1" si="18"/>
        <v>6.3694267515923567E-2</v>
      </c>
      <c r="AG147" s="8">
        <f t="shared" ca="1" si="18"/>
        <v>1.689282747161451E-2</v>
      </c>
      <c r="AH147" s="8">
        <f t="shared" ca="1" si="18"/>
        <v>4.6247576848518414E-2</v>
      </c>
      <c r="AJ147" t="s">
        <v>60</v>
      </c>
      <c r="AK147">
        <v>0.96689209649742602</v>
      </c>
      <c r="AL147">
        <v>0.69552136491735805</v>
      </c>
    </row>
    <row r="148" spans="1:38" x14ac:dyDescent="0.25">
      <c r="A148" t="s">
        <v>55</v>
      </c>
      <c r="B148" s="9">
        <f ca="1">IF($A148=B$146,-1,OFFSET($A$129, MATCH($A148, $A$130:$A$143), MATCH(B$146,$B$129:$O$129)))</f>
        <v>90</v>
      </c>
      <c r="C148" s="9">
        <f ca="1">IF($A148=C$146,-1,OFFSET($A$129, MATCH($A148, $A$130:$A$143), MATCH(C$146,$B$129:$O$129)))</f>
        <v>-1</v>
      </c>
      <c r="D148" s="9">
        <f ca="1">IF($A148=D$146,-1,OFFSET($A$129, MATCH($A148, $A$130:$A$143), MATCH(D$146,$B$129:$O$129)))</f>
        <v>9</v>
      </c>
      <c r="E148" s="9">
        <f ca="1">IF($A148=E$146,-1,OFFSET($A$129, MATCH($A148, $A$130:$A$143), MATCH(E$146,$B$129:$O$129)))</f>
        <v>58</v>
      </c>
      <c r="F148" s="9">
        <f ca="1">IF($A148=F$146,-1,OFFSET($A$129, MATCH($A148, $A$130:$A$143), MATCH(F$146,$B$129:$O$129)))</f>
        <v>51</v>
      </c>
      <c r="G148" s="9">
        <f ca="1">IF($A148=G$146,-1,OFFSET($A$129, MATCH($A148, $A$130:$A$143), MATCH(G$146,$B$129:$O$129)))</f>
        <v>301</v>
      </c>
      <c r="H148" s="9">
        <f ca="1">IF($A148=H$146,-1,OFFSET($A$129, MATCH($A148, $A$130:$A$143), MATCH(H$146,$B$129:$O$129)))</f>
        <v>344</v>
      </c>
      <c r="I148" s="9">
        <f ca="1">IF($A148=I$146,-1,OFFSET($A$129, MATCH($A148, $A$130:$A$143), MATCH(I$146,$B$129:$O$129)))</f>
        <v>93</v>
      </c>
      <c r="J148" s="9">
        <f ca="1">IF($A148=J$146,-1,OFFSET($A$129, MATCH($A148, $A$130:$A$143), MATCH(J$146,$B$129:$O$129)))</f>
        <v>122</v>
      </c>
      <c r="K148" s="9">
        <f ca="1">IF($A148=K$146,-1,OFFSET($A$129, MATCH($A148, $A$130:$A$143), MATCH(K$146,$B$129:$O$129)))</f>
        <v>245</v>
      </c>
      <c r="L148" s="9">
        <f ca="1">IF($A148=L$146,-1,OFFSET($A$129, MATCH($A148, $A$130:$A$143), MATCH(L$146,$B$129:$O$129)))</f>
        <v>355</v>
      </c>
      <c r="M148" s="9">
        <f ca="1">IF($A148=M$146,-1,OFFSET($A$129, MATCH($A148, $A$130:$A$143), MATCH(M$146,$B$129:$O$129)))</f>
        <v>98</v>
      </c>
      <c r="N148" s="9">
        <f ca="1">IF($A148=N$146,-1,OFFSET($A$129, MATCH($A148, $A$130:$A$143), MATCH(N$146,$B$129:$O$129)))</f>
        <v>255</v>
      </c>
      <c r="O148" s="9">
        <f ca="1">IF($A148=O$146,-1,OFFSET($A$129, MATCH($A148, $A$130:$A$143), MATCH(O$146,$B$129:$O$129)))</f>
        <v>98</v>
      </c>
      <c r="T148" t="s">
        <v>57</v>
      </c>
      <c r="U148" s="8">
        <f t="shared" ref="U148:AH148" ca="1" si="19">U132/SUM($U132:$AH132)</f>
        <v>0.21185192275988238</v>
      </c>
      <c r="V148" s="8">
        <f t="shared" ca="1" si="19"/>
        <v>2.2942293272068794E-2</v>
      </c>
      <c r="W148" s="8"/>
      <c r="X148" s="8">
        <f t="shared" ca="1" si="19"/>
        <v>2.3399650068869427E-3</v>
      </c>
      <c r="Y148" s="8">
        <f t="shared" ca="1" si="19"/>
        <v>4.6793982035450467E-2</v>
      </c>
      <c r="Z148" s="8">
        <f t="shared" ca="1" si="19"/>
        <v>1.1125469987289735E-2</v>
      </c>
      <c r="AA148" s="8">
        <f t="shared" ca="1" si="19"/>
        <v>4.1747102963778406E-3</v>
      </c>
      <c r="AB148" s="8">
        <f t="shared" ca="1" si="19"/>
        <v>0.11474869307636264</v>
      </c>
      <c r="AC148" s="8">
        <f t="shared" ca="1" si="19"/>
        <v>0.32565931173120183</v>
      </c>
      <c r="AD148" s="8">
        <f t="shared" ca="1" si="19"/>
        <v>5.4244643341470032E-4</v>
      </c>
      <c r="AE148" s="8">
        <f t="shared" ca="1" si="19"/>
        <v>4.6517440716454743E-2</v>
      </c>
      <c r="AF148" s="8">
        <f t="shared" ca="1" si="19"/>
        <v>5.2399261847402373E-2</v>
      </c>
      <c r="AG148" s="8">
        <f t="shared" ca="1" si="19"/>
        <v>2.5968293474156683E-2</v>
      </c>
      <c r="AH148" s="8">
        <f t="shared" ca="1" si="19"/>
        <v>0.13494152746533927</v>
      </c>
      <c r="AJ148" t="s">
        <v>61</v>
      </c>
      <c r="AK148">
        <v>0.95056600700382698</v>
      </c>
      <c r="AL148">
        <v>0.76230246458691497</v>
      </c>
    </row>
    <row r="149" spans="1:38" x14ac:dyDescent="0.25">
      <c r="A149" t="s">
        <v>62</v>
      </c>
      <c r="B149" s="9">
        <f ca="1">IF($A149=B$146,-1,OFFSET($A$129, MATCH($A149, $A$130:$A$143), MATCH(B$146,$B$129:$O$129)))</f>
        <v>12</v>
      </c>
      <c r="C149" s="9">
        <f ca="1">IF($A149=C$146,-1,OFFSET($A$129, MATCH($A149, $A$130:$A$143), MATCH(C$146,$B$129:$O$129)))</f>
        <v>20</v>
      </c>
      <c r="D149" s="9">
        <f ca="1">IF($A149=D$146,-1,OFFSET($A$129, MATCH($A149, $A$130:$A$143), MATCH(D$146,$B$129:$O$129)))</f>
        <v>-1</v>
      </c>
      <c r="E149" s="9">
        <f ca="1">IF($A149=E$146,-1,OFFSET($A$129, MATCH($A149, $A$130:$A$143), MATCH(E$146,$B$129:$O$129)))</f>
        <v>14</v>
      </c>
      <c r="F149" s="9">
        <f ca="1">IF($A149=F$146,-1,OFFSET($A$129, MATCH($A149, $A$130:$A$143), MATCH(F$146,$B$129:$O$129)))</f>
        <v>42</v>
      </c>
      <c r="G149" s="9">
        <f ca="1">IF($A149=G$146,-1,OFFSET($A$129, MATCH($A149, $A$130:$A$143), MATCH(G$146,$B$129:$O$129)))</f>
        <v>36</v>
      </c>
      <c r="H149" s="9">
        <f ca="1">IF($A149=H$146,-1,OFFSET($A$129, MATCH($A149, $A$130:$A$143), MATCH(H$146,$B$129:$O$129)))</f>
        <v>193</v>
      </c>
      <c r="I149" s="9">
        <f ca="1">IF($A149=I$146,-1,OFFSET($A$129, MATCH($A149, $A$130:$A$143), MATCH(I$146,$B$129:$O$129)))</f>
        <v>30</v>
      </c>
      <c r="J149" s="9">
        <f ca="1">IF($A149=J$146,-1,OFFSET($A$129, MATCH($A149, $A$130:$A$143), MATCH(J$146,$B$129:$O$129)))</f>
        <v>16</v>
      </c>
      <c r="K149" s="9">
        <f ca="1">IF($A149=K$146,-1,OFFSET($A$129, MATCH($A149, $A$130:$A$143), MATCH(K$146,$B$129:$O$129)))</f>
        <v>165</v>
      </c>
      <c r="L149" s="9">
        <f ca="1">IF($A149=L$146,-1,OFFSET($A$129, MATCH($A149, $A$130:$A$143), MATCH(L$146,$B$129:$O$129)))</f>
        <v>65</v>
      </c>
      <c r="M149" s="9">
        <f ca="1">IF($A149=M$146,-1,OFFSET($A$129, MATCH($A149, $A$130:$A$143), MATCH(M$146,$B$129:$O$129)))</f>
        <v>22</v>
      </c>
      <c r="N149" s="9">
        <f ca="1">IF($A149=N$146,-1,OFFSET($A$129, MATCH($A149, $A$130:$A$143), MATCH(N$146,$B$129:$O$129)))</f>
        <v>106</v>
      </c>
      <c r="O149" s="9">
        <f ca="1">IF($A149=O$146,-1,OFFSET($A$129, MATCH($A149, $A$130:$A$143), MATCH(O$146,$B$129:$O$129)))</f>
        <v>70</v>
      </c>
      <c r="T149" t="s">
        <v>49</v>
      </c>
      <c r="U149" s="8">
        <f t="shared" ref="U149:AH149" ca="1" si="20">U133/SUM($U133:$AH133)</f>
        <v>0.3111351741562895</v>
      </c>
      <c r="V149" s="8">
        <f t="shared" ca="1" si="20"/>
        <v>1.9491066594477531E-2</v>
      </c>
      <c r="W149" s="8">
        <f t="shared" ca="1" si="20"/>
        <v>8.3558924381880534E-2</v>
      </c>
      <c r="X149" s="8"/>
      <c r="Y149" s="8">
        <f t="shared" ca="1" si="20"/>
        <v>4.1869698610359142E-2</v>
      </c>
      <c r="Z149" s="8">
        <f t="shared" ca="1" si="20"/>
        <v>1.6603501173073451E-2</v>
      </c>
      <c r="AA149" s="8">
        <f t="shared" ca="1" si="20"/>
        <v>1.6603501173073451E-2</v>
      </c>
      <c r="AB149" s="8">
        <f t="shared" ca="1" si="20"/>
        <v>0.14636347229741925</v>
      </c>
      <c r="AC149" s="8">
        <f t="shared" ca="1" si="20"/>
        <v>7.8144739216747874E-2</v>
      </c>
      <c r="AD149" s="8">
        <f t="shared" ca="1" si="20"/>
        <v>1.9852012272153041E-3</v>
      </c>
      <c r="AE149" s="8">
        <f t="shared" ca="1" si="20"/>
        <v>2.9958491247067315E-2</v>
      </c>
      <c r="AF149" s="8">
        <f t="shared" ca="1" si="20"/>
        <v>7.3452445406966257E-2</v>
      </c>
      <c r="AG149" s="8">
        <f t="shared" ca="1" si="20"/>
        <v>9.0597365096552973E-2</v>
      </c>
      <c r="AH149" s="8">
        <f t="shared" ca="1" si="20"/>
        <v>9.0416892257715209E-2</v>
      </c>
      <c r="AJ149" t="s">
        <v>62</v>
      </c>
      <c r="AK149">
        <v>0.85416666666666596</v>
      </c>
      <c r="AL149">
        <v>0.75391498881431696</v>
      </c>
    </row>
    <row r="150" spans="1:38" x14ac:dyDescent="0.25">
      <c r="A150" t="s">
        <v>49</v>
      </c>
      <c r="B150" s="9">
        <f ca="1">IF($A150=B$146,-1,OFFSET($A$129, MATCH($A150, $A$130:$A$143), MATCH(B$146,$B$129:$O$129)))</f>
        <v>92</v>
      </c>
      <c r="C150" s="9">
        <f ca="1">IF($A150=C$146,-1,OFFSET($A$129, MATCH($A150, $A$130:$A$143), MATCH(C$146,$B$129:$O$129)))</f>
        <v>92</v>
      </c>
      <c r="D150" s="9">
        <f ca="1">IF($A150=D$146,-1,OFFSET($A$129, MATCH($A150, $A$130:$A$143), MATCH(D$146,$B$129:$O$129)))</f>
        <v>11</v>
      </c>
      <c r="E150" s="9">
        <f ca="1">IF($A150=E$146,-1,OFFSET($A$129, MATCH($A150, $A$130:$A$143), MATCH(E$146,$B$129:$O$129)))</f>
        <v>-1</v>
      </c>
      <c r="F150" s="9">
        <f ca="1">IF($A150=F$146,-1,OFFSET($A$129, MATCH($A150, $A$130:$A$143), MATCH(F$146,$B$129:$O$129)))</f>
        <v>108</v>
      </c>
      <c r="G150" s="9">
        <f ca="1">IF($A150=G$146,-1,OFFSET($A$129, MATCH($A150, $A$130:$A$143), MATCH(G$146,$B$129:$O$129)))</f>
        <v>1724</v>
      </c>
      <c r="H150" s="9">
        <f ca="1">IF($A150=H$146,-1,OFFSET($A$129, MATCH($A150, $A$130:$A$143), MATCH(H$146,$B$129:$O$129)))</f>
        <v>501</v>
      </c>
      <c r="I150" s="9">
        <f ca="1">IF($A150=I$146,-1,OFFSET($A$129, MATCH($A150, $A$130:$A$143), MATCH(I$146,$B$129:$O$129)))</f>
        <v>502</v>
      </c>
      <c r="J150" s="9">
        <f ca="1">IF($A150=J$146,-1,OFFSET($A$129, MATCH($A150, $A$130:$A$143), MATCH(J$146,$B$129:$O$129)))</f>
        <v>232</v>
      </c>
      <c r="K150" s="9">
        <f ca="1">IF($A150=K$146,-1,OFFSET($A$129, MATCH($A150, $A$130:$A$143), MATCH(K$146,$B$129:$O$129)))</f>
        <v>407</v>
      </c>
      <c r="L150" s="9">
        <f ca="1">IF($A150=L$146,-1,OFFSET($A$129, MATCH($A150, $A$130:$A$143), MATCH(L$146,$B$129:$O$129)))</f>
        <v>463</v>
      </c>
      <c r="M150" s="9">
        <f ca="1">IF($A150=M$146,-1,OFFSET($A$129, MATCH($A150, $A$130:$A$143), MATCH(M$146,$B$129:$O$129)))</f>
        <v>166</v>
      </c>
      <c r="N150" s="9">
        <f ca="1">IF($A150=N$146,-1,OFFSET($A$129, MATCH($A150, $A$130:$A$143), MATCH(N$146,$B$129:$O$129)))</f>
        <v>433</v>
      </c>
      <c r="O150" s="9">
        <f ca="1">IF($A150=O$146,-1,OFFSET($A$129, MATCH($A150, $A$130:$A$143), MATCH(O$146,$B$129:$O$129)))</f>
        <v>811</v>
      </c>
      <c r="T150" t="s">
        <v>51</v>
      </c>
      <c r="U150" s="8">
        <f t="shared" ref="U150:AH150" ca="1" si="21">U134/SUM($U134:$AH134)</f>
        <v>0.10561983471074381</v>
      </c>
      <c r="V150" s="8">
        <f t="shared" ca="1" si="21"/>
        <v>3.2892561983471076E-2</v>
      </c>
      <c r="W150" s="8">
        <f t="shared" ca="1" si="21"/>
        <v>0.23355371900826447</v>
      </c>
      <c r="X150" s="8">
        <f t="shared" ca="1" si="21"/>
        <v>2.1157024793388431E-2</v>
      </c>
      <c r="Y150" s="8"/>
      <c r="Z150" s="8">
        <f t="shared" ca="1" si="21"/>
        <v>4.4132231404958679E-2</v>
      </c>
      <c r="AA150" s="8">
        <f t="shared" ca="1" si="21"/>
        <v>8.0991735537190076E-3</v>
      </c>
      <c r="AB150" s="8">
        <f t="shared" ca="1" si="21"/>
        <v>5.2396694214876034E-2</v>
      </c>
      <c r="AC150" s="8">
        <f t="shared" ca="1" si="21"/>
        <v>0.13404958677685949</v>
      </c>
      <c r="AD150" s="8">
        <f t="shared" ca="1" si="21"/>
        <v>9.9173553719008266E-4</v>
      </c>
      <c r="AE150" s="8">
        <f t="shared" ca="1" si="21"/>
        <v>4.3140495867768594E-2</v>
      </c>
      <c r="AF150" s="8">
        <f t="shared" ca="1" si="21"/>
        <v>0.21702479338842975</v>
      </c>
      <c r="AG150" s="8">
        <f t="shared" ca="1" si="21"/>
        <v>2.0826446280991735E-2</v>
      </c>
      <c r="AH150" s="8">
        <f t="shared" ca="1" si="21"/>
        <v>8.6280991735537188E-2</v>
      </c>
    </row>
    <row r="151" spans="1:38" x14ac:dyDescent="0.25">
      <c r="A151" t="s">
        <v>58</v>
      </c>
      <c r="B151" s="9">
        <f ca="1">IF($A151=B$146,-1,OFFSET($A$129, MATCH($A151, $A$130:$A$143), MATCH(B$146,$B$129:$O$129)))</f>
        <v>47</v>
      </c>
      <c r="C151" s="9">
        <f ca="1">IF($A151=C$146,-1,OFFSET($A$129, MATCH($A151, $A$130:$A$143), MATCH(C$146,$B$129:$O$129)))</f>
        <v>86</v>
      </c>
      <c r="D151" s="9">
        <f ca="1">IF($A151=D$146,-1,OFFSET($A$129, MATCH($A151, $A$130:$A$143), MATCH(D$146,$B$129:$O$129)))</f>
        <v>14</v>
      </c>
      <c r="E151" s="9">
        <f ca="1">IF($A151=E$146,-1,OFFSET($A$129, MATCH($A151, $A$130:$A$143), MATCH(E$146,$B$129:$O$129)))</f>
        <v>41</v>
      </c>
      <c r="F151" s="9">
        <f ca="1">IF($A151=F$146,-1,OFFSET($A$129, MATCH($A151, $A$130:$A$143), MATCH(F$146,$B$129:$O$129)))</f>
        <v>-1</v>
      </c>
      <c r="G151" s="9">
        <f ca="1">IF($A151=G$146,-1,OFFSET($A$129, MATCH($A151, $A$130:$A$143), MATCH(G$146,$B$129:$O$129)))</f>
        <v>425</v>
      </c>
      <c r="H151" s="9">
        <f ca="1">IF($A151=H$146,-1,OFFSET($A$129, MATCH($A151, $A$130:$A$143), MATCH(H$146,$B$129:$O$129)))</f>
        <v>167</v>
      </c>
      <c r="I151" s="9">
        <f ca="1">IF($A151=I$146,-1,OFFSET($A$129, MATCH($A151, $A$130:$A$143), MATCH(I$146,$B$129:$O$129)))</f>
        <v>61</v>
      </c>
      <c r="J151" s="9">
        <f ca="1">IF($A151=J$146,-1,OFFSET($A$129, MATCH($A151, $A$130:$A$143), MATCH(J$146,$B$129:$O$129)))</f>
        <v>304</v>
      </c>
      <c r="K151" s="9">
        <f ca="1">IF($A151=K$146,-1,OFFSET($A$129, MATCH($A151, $A$130:$A$143), MATCH(K$146,$B$129:$O$129)))</f>
        <v>230</v>
      </c>
      <c r="L151" s="9">
        <f ca="1">IF($A151=L$146,-1,OFFSET($A$129, MATCH($A151, $A$130:$A$143), MATCH(L$146,$B$129:$O$129)))</f>
        <v>1645</v>
      </c>
      <c r="M151" s="9">
        <f ca="1">IF($A151=M$146,-1,OFFSET($A$129, MATCH($A151, $A$130:$A$143), MATCH(M$146,$B$129:$O$129)))</f>
        <v>64</v>
      </c>
      <c r="N151" s="9">
        <f ca="1">IF($A151=N$146,-1,OFFSET($A$129, MATCH($A151, $A$130:$A$143), MATCH(N$146,$B$129:$O$129)))</f>
        <v>333</v>
      </c>
      <c r="O151" s="9">
        <f ca="1">IF($A151=O$146,-1,OFFSET($A$129, MATCH($A151, $A$130:$A$143), MATCH(O$146,$B$129:$O$129)))</f>
        <v>195</v>
      </c>
      <c r="T151" t="s">
        <v>55</v>
      </c>
      <c r="U151" s="8">
        <f t="shared" ref="U151:AH151" ca="1" si="22">U135/SUM($U135:$AH135)</f>
        <v>0.14211520302171859</v>
      </c>
      <c r="V151" s="8">
        <f t="shared" ca="1" si="22"/>
        <v>2.4079320113314446E-2</v>
      </c>
      <c r="W151" s="8">
        <f t="shared" ca="1" si="22"/>
        <v>0.1676109537299339</v>
      </c>
      <c r="X151" s="8">
        <f t="shared" ca="1" si="22"/>
        <v>2.7384324834749764E-2</v>
      </c>
      <c r="Y151" s="8">
        <f t="shared" ca="1" si="22"/>
        <v>5.7601510859301229E-2</v>
      </c>
      <c r="Z151" s="8"/>
      <c r="AA151" s="8">
        <f t="shared" ca="1" si="22"/>
        <v>4.2492917847025496E-2</v>
      </c>
      <c r="AB151" s="8">
        <f t="shared" ca="1" si="22"/>
        <v>4.6270066100094431E-2</v>
      </c>
      <c r="AC151" s="8">
        <f t="shared" ca="1" si="22"/>
        <v>0.12039660056657224</v>
      </c>
      <c r="AD151" s="8">
        <f t="shared" ca="1" si="22"/>
        <v>4.24929178470255E-3</v>
      </c>
      <c r="AE151" s="8">
        <f t="shared" ca="1" si="22"/>
        <v>4.6270066100094431E-2</v>
      </c>
      <c r="AF151" s="8">
        <f t="shared" ca="1" si="22"/>
        <v>0.11567516525023608</v>
      </c>
      <c r="AG151" s="8">
        <f t="shared" ca="1" si="22"/>
        <v>4.3909348441926344E-2</v>
      </c>
      <c r="AH151" s="8">
        <f t="shared" ca="1" si="22"/>
        <v>0.16241737488196412</v>
      </c>
    </row>
    <row r="152" spans="1:38" x14ac:dyDescent="0.25">
      <c r="A152" t="s">
        <v>52</v>
      </c>
      <c r="B152" s="9">
        <f ca="1">IF($A152=B$146,-1,OFFSET($A$129, MATCH($A152, $A$130:$A$143), MATCH(B$146,$B$129:$O$129)))</f>
        <v>148</v>
      </c>
      <c r="C152" s="9">
        <f ca="1">IF($A152=C$146,-1,OFFSET($A$129, MATCH($A152, $A$130:$A$143), MATCH(C$146,$B$129:$O$129)))</f>
        <v>519</v>
      </c>
      <c r="D152" s="9">
        <f ca="1">IF($A152=D$146,-1,OFFSET($A$129, MATCH($A152, $A$130:$A$143), MATCH(D$146,$B$129:$O$129)))</f>
        <v>25</v>
      </c>
      <c r="E152" s="9">
        <f ca="1">IF($A152=E$146,-1,OFFSET($A$129, MATCH($A152, $A$130:$A$143), MATCH(E$146,$B$129:$O$129)))</f>
        <v>450</v>
      </c>
      <c r="F152" s="9">
        <f ca="1">IF($A152=F$146,-1,OFFSET($A$129, MATCH($A152, $A$130:$A$143), MATCH(F$146,$B$129:$O$129)))</f>
        <v>447</v>
      </c>
      <c r="G152" s="9">
        <f ca="1">IF($A152=G$146,-1,OFFSET($A$129, MATCH($A152, $A$130:$A$143), MATCH(G$146,$B$129:$O$129)))</f>
        <v>-1</v>
      </c>
      <c r="H152" s="9">
        <f ca="1">IF($A152=H$146,-1,OFFSET($A$129, MATCH($A152, $A$130:$A$143), MATCH(H$146,$B$129:$O$129)))</f>
        <v>1843</v>
      </c>
      <c r="I152" s="9">
        <f ca="1">IF($A152=I$146,-1,OFFSET($A$129, MATCH($A152, $A$130:$A$143), MATCH(I$146,$B$129:$O$129)))</f>
        <v>1004</v>
      </c>
      <c r="J152" s="9">
        <f ca="1">IF($A152=J$146,-1,OFFSET($A$129, MATCH($A152, $A$130:$A$143), MATCH(J$146,$B$129:$O$129)))</f>
        <v>940</v>
      </c>
      <c r="K152" s="9">
        <f ca="1">IF($A152=K$146,-1,OFFSET($A$129, MATCH($A152, $A$130:$A$143), MATCH(K$146,$B$129:$O$129)))</f>
        <v>1223</v>
      </c>
      <c r="L152" s="9">
        <f ca="1">IF($A152=L$146,-1,OFFSET($A$129, MATCH($A152, $A$130:$A$143), MATCH(L$146,$B$129:$O$129)))</f>
        <v>9916</v>
      </c>
      <c r="M152" s="9">
        <f ca="1">IF($A152=M$146,-1,OFFSET($A$129, MATCH($A152, $A$130:$A$143), MATCH(M$146,$B$129:$O$129)))</f>
        <v>501</v>
      </c>
      <c r="N152" s="9">
        <f ca="1">IF($A152=N$146,-1,OFFSET($A$129, MATCH($A152, $A$130:$A$143), MATCH(N$146,$B$129:$O$129)))</f>
        <v>4111</v>
      </c>
      <c r="O152" s="9">
        <f ca="1">IF($A152=O$146,-1,OFFSET($A$129, MATCH($A152, $A$130:$A$143), MATCH(O$146,$B$129:$O$129)))</f>
        <v>1789</v>
      </c>
      <c r="T152" t="s">
        <v>54</v>
      </c>
      <c r="U152" s="8">
        <f t="shared" ref="U152:AH152" ca="1" si="23">U136/SUM($U136:$AH136)</f>
        <v>6.2818336162988112E-2</v>
      </c>
      <c r="V152" s="8">
        <f t="shared" ca="1" si="23"/>
        <v>2.8862478777589132E-2</v>
      </c>
      <c r="W152" s="8">
        <f t="shared" ca="1" si="23"/>
        <v>0.18166383701188454</v>
      </c>
      <c r="X152" s="8">
        <f t="shared" ca="1" si="23"/>
        <v>3.3955857385398983E-2</v>
      </c>
      <c r="Y152" s="8">
        <f t="shared" ca="1" si="23"/>
        <v>1.5280135823429542E-2</v>
      </c>
      <c r="Z152" s="8">
        <f t="shared" ca="1" si="23"/>
        <v>5.3763440860215055E-2</v>
      </c>
      <c r="AA152" s="8"/>
      <c r="AB152" s="8">
        <f t="shared" ca="1" si="23"/>
        <v>5.4895302773061684E-2</v>
      </c>
      <c r="AC152" s="8">
        <f t="shared" ca="1" si="23"/>
        <v>5.3763440860215055E-2</v>
      </c>
      <c r="AD152" s="8">
        <f t="shared" ca="1" si="23"/>
        <v>3.9615166949632146E-3</v>
      </c>
      <c r="AE152" s="8">
        <f t="shared" ca="1" si="23"/>
        <v>6.9609507640067916E-2</v>
      </c>
      <c r="AF152" s="8">
        <f t="shared" ca="1" si="23"/>
        <v>0.11148839841539332</v>
      </c>
      <c r="AG152" s="8">
        <f t="shared" ca="1" si="23"/>
        <v>8.0362195812110918E-2</v>
      </c>
      <c r="AH152" s="8">
        <f t="shared" ca="1" si="23"/>
        <v>0.2501414827391058</v>
      </c>
    </row>
    <row r="153" spans="1:38" x14ac:dyDescent="0.25">
      <c r="A153" t="s">
        <v>53</v>
      </c>
      <c r="B153" s="9">
        <f ca="1">IF($A153=B$146,-1,OFFSET($A$129, MATCH($A153, $A$130:$A$143), MATCH(B$146,$B$129:$O$129)))</f>
        <v>2718</v>
      </c>
      <c r="C153" s="9">
        <f ca="1">IF($A153=C$146,-1,OFFSET($A$129, MATCH($A153, $A$130:$A$143), MATCH(C$146,$B$129:$O$129)))</f>
        <v>3213</v>
      </c>
      <c r="D153" s="9">
        <f ca="1">IF($A153=D$146,-1,OFFSET($A$129, MATCH($A153, $A$130:$A$143), MATCH(D$146,$B$129:$O$129)))</f>
        <v>318</v>
      </c>
      <c r="E153" s="9">
        <f ca="1">IF($A153=E$146,-1,OFFSET($A$129, MATCH($A153, $A$130:$A$143), MATCH(E$146,$B$129:$O$129)))</f>
        <v>1362</v>
      </c>
      <c r="F153" s="9">
        <f ca="1">IF($A153=F$146,-1,OFFSET($A$129, MATCH($A153, $A$130:$A$143), MATCH(F$146,$B$129:$O$129)))</f>
        <v>868</v>
      </c>
      <c r="G153" s="9">
        <f ca="1">IF($A153=G$146,-1,OFFSET($A$129, MATCH($A153, $A$130:$A$143), MATCH(G$146,$B$129:$O$129)))</f>
        <v>8077</v>
      </c>
      <c r="H153" s="9">
        <f ca="1">IF($A153=H$146,-1,OFFSET($A$129, MATCH($A153, $A$130:$A$143), MATCH(H$146,$B$129:$O$129)))</f>
        <v>-1</v>
      </c>
      <c r="I153" s="9">
        <f ca="1">IF($A153=I$146,-1,OFFSET($A$129, MATCH($A153, $A$130:$A$143), MATCH(I$146,$B$129:$O$129)))</f>
        <v>26121</v>
      </c>
      <c r="J153" s="9">
        <f ca="1">IF($A153=J$146,-1,OFFSET($A$129, MATCH($A153, $A$130:$A$143), MATCH(J$146,$B$129:$O$129)))</f>
        <v>2097</v>
      </c>
      <c r="K153" s="9">
        <f ca="1">IF($A153=K$146,-1,OFFSET($A$129, MATCH($A153, $A$130:$A$143), MATCH(K$146,$B$129:$O$129)))</f>
        <v>44569</v>
      </c>
      <c r="L153" s="9">
        <f ca="1">IF($A153=L$146,-1,OFFSET($A$129, MATCH($A153, $A$130:$A$143), MATCH(L$146,$B$129:$O$129)))</f>
        <v>58536</v>
      </c>
      <c r="M153" s="9">
        <f ca="1">IF($A153=M$146,-1,OFFSET($A$129, MATCH($A153, $A$130:$A$143), MATCH(M$146,$B$129:$O$129)))</f>
        <v>20041</v>
      </c>
      <c r="N153" s="9">
        <f ca="1">IF($A153=N$146,-1,OFFSET($A$129, MATCH($A153, $A$130:$A$143), MATCH(N$146,$B$129:$O$129)))</f>
        <v>33521</v>
      </c>
      <c r="O153" s="9">
        <f ca="1">IF($A153=O$146,-1,OFFSET($A$129, MATCH($A153, $A$130:$A$143), MATCH(O$146,$B$129:$O$129)))</f>
        <v>21919</v>
      </c>
      <c r="T153" t="s">
        <v>60</v>
      </c>
      <c r="U153" s="8">
        <f t="shared" ref="U153:AH153" ca="1" si="24">U137/SUM($U137:$AH137)</f>
        <v>4.2876412444994801E-2</v>
      </c>
      <c r="V153" s="8">
        <f t="shared" ca="1" si="24"/>
        <v>5.2628087477610951E-3</v>
      </c>
      <c r="W153" s="8">
        <f t="shared" ca="1" si="24"/>
        <v>0.194547022532782</v>
      </c>
      <c r="X153" s="8">
        <f t="shared" ca="1" si="24"/>
        <v>9.28730955487252E-3</v>
      </c>
      <c r="Y153" s="8">
        <f t="shared" ca="1" si="24"/>
        <v>1.2781106958848374E-2</v>
      </c>
      <c r="Z153" s="8">
        <f t="shared" ca="1" si="24"/>
        <v>4.6657674192335762E-3</v>
      </c>
      <c r="AA153" s="8">
        <f t="shared" ca="1" si="24"/>
        <v>3.6043606129624304E-3</v>
      </c>
      <c r="AB153" s="8"/>
      <c r="AC153" s="8">
        <f t="shared" ca="1" si="24"/>
        <v>0.31760387413484287</v>
      </c>
      <c r="AD153" s="8">
        <f t="shared" ca="1" si="24"/>
        <v>9.0661831368993653E-4</v>
      </c>
      <c r="AE153" s="8">
        <f t="shared" ca="1" si="24"/>
        <v>9.9307874311744024E-2</v>
      </c>
      <c r="AF153" s="8">
        <f t="shared" ca="1" si="24"/>
        <v>9.8312805430864819E-2</v>
      </c>
      <c r="AG153" s="8">
        <f t="shared" ca="1" si="24"/>
        <v>4.298697565398138E-2</v>
      </c>
      <c r="AH153" s="8">
        <f t="shared" ca="1" si="24"/>
        <v>0.16787917652521947</v>
      </c>
    </row>
    <row r="154" spans="1:38" x14ac:dyDescent="0.25">
      <c r="A154" t="s">
        <v>59</v>
      </c>
      <c r="B154" s="9">
        <f ca="1">IF($A154=B$146,-1,OFFSET($A$129, MATCH($A154, $A$130:$A$143), MATCH(B$146,$B$129:$O$129)))</f>
        <v>152</v>
      </c>
      <c r="C154" s="9">
        <f ca="1">IF($A154=C$146,-1,OFFSET($A$129, MATCH($A154, $A$130:$A$143), MATCH(C$146,$B$129:$O$129)))</f>
        <v>151</v>
      </c>
      <c r="D154" s="9">
        <f ca="1">IF($A154=D$146,-1,OFFSET($A$129, MATCH($A154, $A$130:$A$143), MATCH(D$146,$B$129:$O$129)))</f>
        <v>13</v>
      </c>
      <c r="E154" s="9">
        <f ca="1">IF($A154=E$146,-1,OFFSET($A$129, MATCH($A154, $A$130:$A$143), MATCH(E$146,$B$129:$O$129)))</f>
        <v>160</v>
      </c>
      <c r="F154" s="9">
        <f ca="1">IF($A154=F$146,-1,OFFSET($A$129, MATCH($A154, $A$130:$A$143), MATCH(F$146,$B$129:$O$129)))</f>
        <v>136</v>
      </c>
      <c r="G154" s="9">
        <f ca="1">IF($A154=G$146,-1,OFFSET($A$129, MATCH($A154, $A$130:$A$143), MATCH(G$146,$B$129:$O$129)))</f>
        <v>766</v>
      </c>
      <c r="H154" s="9">
        <f ca="1">IF($A154=H$146,-1,OFFSET($A$129, MATCH($A154, $A$130:$A$143), MATCH(H$146,$B$129:$O$129)))</f>
        <v>6477</v>
      </c>
      <c r="I154" s="9">
        <f ca="1">IF($A154=I$146,-1,OFFSET($A$129, MATCH($A154, $A$130:$A$143), MATCH(I$146,$B$129:$O$129)))</f>
        <v>-1</v>
      </c>
      <c r="J154" s="9">
        <f ca="1">IF($A154=J$146,-1,OFFSET($A$129, MATCH($A154, $A$130:$A$143), MATCH(J$146,$B$129:$O$129)))</f>
        <v>203</v>
      </c>
      <c r="K154" s="9">
        <f ca="1">IF($A154=K$146,-1,OFFSET($A$129, MATCH($A154, $A$130:$A$143), MATCH(K$146,$B$129:$O$129)))</f>
        <v>3759</v>
      </c>
      <c r="L154" s="9">
        <f ca="1">IF($A154=L$146,-1,OFFSET($A$129, MATCH($A154, $A$130:$A$143), MATCH(L$146,$B$129:$O$129)))</f>
        <v>2688</v>
      </c>
      <c r="M154" s="9">
        <f ca="1">IF($A154=M$146,-1,OFFSET($A$129, MATCH($A154, $A$130:$A$143), MATCH(M$146,$B$129:$O$129)))</f>
        <v>1790</v>
      </c>
      <c r="N154" s="9">
        <f ca="1">IF($A154=N$146,-1,OFFSET($A$129, MATCH($A154, $A$130:$A$143), MATCH(N$146,$B$129:$O$129)))</f>
        <v>5089</v>
      </c>
      <c r="O154" s="9">
        <f ca="1">IF($A154=O$146,-1,OFFSET($A$129, MATCH($A154, $A$130:$A$143), MATCH(O$146,$B$129:$O$129)))</f>
        <v>1484</v>
      </c>
      <c r="T154" t="s">
        <v>56</v>
      </c>
      <c r="U154" s="8">
        <f t="shared" ref="U154:AH154" ca="1" si="25">U138/SUM($U138:$AH138)</f>
        <v>3.1331607707794078E-2</v>
      </c>
      <c r="V154" s="8">
        <f t="shared" ca="1" si="25"/>
        <v>3.1866551624964048E-3</v>
      </c>
      <c r="W154" s="8">
        <f t="shared" ca="1" si="25"/>
        <v>0.28353753235547885</v>
      </c>
      <c r="X154" s="8">
        <f t="shared" ca="1" si="25"/>
        <v>2.7725050330744895E-3</v>
      </c>
      <c r="Y154" s="8">
        <f t="shared" ca="1" si="25"/>
        <v>7.4662064998561976E-3</v>
      </c>
      <c r="Z154" s="8">
        <f t="shared" ca="1" si="25"/>
        <v>3.7791199309749786E-3</v>
      </c>
      <c r="AA154" s="8">
        <f t="shared" ca="1" si="25"/>
        <v>1.1331607707794076E-3</v>
      </c>
      <c r="AB154" s="8">
        <f t="shared" ca="1" si="25"/>
        <v>0.17568593615185504</v>
      </c>
      <c r="AC154" s="8"/>
      <c r="AD154" s="8">
        <f t="shared" ca="1" si="25"/>
        <v>4.1990221455277539E-4</v>
      </c>
      <c r="AE154" s="8">
        <f t="shared" ca="1" si="25"/>
        <v>0.10406097210238711</v>
      </c>
      <c r="AF154" s="8">
        <f t="shared" ca="1" si="25"/>
        <v>0.15260281852171412</v>
      </c>
      <c r="AG154" s="8">
        <f t="shared" ca="1" si="25"/>
        <v>7.3764739718147829E-2</v>
      </c>
      <c r="AH154" s="8">
        <f t="shared" ca="1" si="25"/>
        <v>0.16026459591601955</v>
      </c>
    </row>
    <row r="155" spans="1:38" x14ac:dyDescent="0.25">
      <c r="A155" t="s">
        <v>51</v>
      </c>
      <c r="B155" s="9">
        <f ca="1">IF($A155=B$146,-1,OFFSET($A$129, MATCH($A155, $A$130:$A$143), MATCH(B$146,$B$129:$O$129)))</f>
        <v>49</v>
      </c>
      <c r="C155" s="9">
        <f ca="1">IF($A155=C$146,-1,OFFSET($A$129, MATCH($A155, $A$130:$A$143), MATCH(C$146,$B$129:$O$129)))</f>
        <v>267</v>
      </c>
      <c r="D155" s="9">
        <f ca="1">IF($A155=D$146,-1,OFFSET($A$129, MATCH($A155, $A$130:$A$143), MATCH(D$146,$B$129:$O$129)))</f>
        <v>6</v>
      </c>
      <c r="E155" s="9">
        <f ca="1">IF($A155=E$146,-1,OFFSET($A$129, MATCH($A155, $A$130:$A$143), MATCH(E$146,$B$129:$O$129)))</f>
        <v>128</v>
      </c>
      <c r="F155" s="9">
        <f ca="1">IF($A155=F$146,-1,OFFSET($A$129, MATCH($A155, $A$130:$A$143), MATCH(F$146,$B$129:$O$129)))</f>
        <v>199</v>
      </c>
      <c r="G155" s="9">
        <f ca="1">IF($A155=G$146,-1,OFFSET($A$129, MATCH($A155, $A$130:$A$143), MATCH(G$146,$B$129:$O$129)))</f>
        <v>639</v>
      </c>
      <c r="H155" s="9">
        <f ca="1">IF($A155=H$146,-1,OFFSET($A$129, MATCH($A155, $A$130:$A$143), MATCH(H$146,$B$129:$O$129)))</f>
        <v>522</v>
      </c>
      <c r="I155" s="9">
        <f ca="1">IF($A155=I$146,-1,OFFSET($A$129, MATCH($A155, $A$130:$A$143), MATCH(I$146,$B$129:$O$129)))</f>
        <v>126</v>
      </c>
      <c r="J155" s="9">
        <f ca="1">IF($A155=J$146,-1,OFFSET($A$129, MATCH($A155, $A$130:$A$143), MATCH(J$146,$B$129:$O$129)))</f>
        <v>-1</v>
      </c>
      <c r="K155" s="9">
        <f ca="1">IF($A155=K$146,-1,OFFSET($A$129, MATCH($A155, $A$130:$A$143), MATCH(K$146,$B$129:$O$129)))</f>
        <v>1313</v>
      </c>
      <c r="L155" s="9">
        <f ca="1">IF($A155=L$146,-1,OFFSET($A$129, MATCH($A155, $A$130:$A$143), MATCH(L$146,$B$129:$O$129)))</f>
        <v>1413</v>
      </c>
      <c r="M155" s="9">
        <f ca="1">IF($A155=M$146,-1,OFFSET($A$129, MATCH($A155, $A$130:$A$143), MATCH(M$146,$B$129:$O$129)))</f>
        <v>261</v>
      </c>
      <c r="N155" s="9">
        <f ca="1">IF($A155=N$146,-1,OFFSET($A$129, MATCH($A155, $A$130:$A$143), MATCH(N$146,$B$129:$O$129)))</f>
        <v>811</v>
      </c>
      <c r="O155" s="9">
        <f ca="1">IF($A155=O$146,-1,OFFSET($A$129, MATCH($A155, $A$130:$A$143), MATCH(O$146,$B$129:$O$129)))</f>
        <v>317</v>
      </c>
      <c r="T155" t="s">
        <v>62</v>
      </c>
      <c r="U155" s="8">
        <f t="shared" ref="U155:AH155" ca="1" si="26">U139/SUM($U139:$AH139)</f>
        <v>4.5569620253164557E-2</v>
      </c>
      <c r="V155" s="8">
        <f t="shared" ca="1" si="26"/>
        <v>5.3164556962025315E-2</v>
      </c>
      <c r="W155" s="8">
        <f t="shared" ca="1" si="26"/>
        <v>8.2278481012658222E-2</v>
      </c>
      <c r="X155" s="8">
        <f t="shared" ca="1" si="26"/>
        <v>1.7721518987341773E-2</v>
      </c>
      <c r="Y155" s="8">
        <f t="shared" ca="1" si="26"/>
        <v>2.0253164556962026E-2</v>
      </c>
      <c r="Z155" s="8">
        <f t="shared" ca="1" si="26"/>
        <v>2.5316455696202531E-2</v>
      </c>
      <c r="AA155" s="8">
        <f t="shared" ca="1" si="26"/>
        <v>1.5189873417721518E-2</v>
      </c>
      <c r="AB155" s="8">
        <f t="shared" ca="1" si="26"/>
        <v>8.8607594936708861E-2</v>
      </c>
      <c r="AC155" s="8">
        <f t="shared" ca="1" si="26"/>
        <v>0.13417721518987341</v>
      </c>
      <c r="AD155" s="8"/>
      <c r="AE155" s="8">
        <f t="shared" ca="1" si="26"/>
        <v>2.7848101265822784E-2</v>
      </c>
      <c r="AF155" s="8">
        <f t="shared" ca="1" si="26"/>
        <v>0.20886075949367089</v>
      </c>
      <c r="AG155" s="8">
        <f t="shared" ca="1" si="26"/>
        <v>3.7974683544303799E-2</v>
      </c>
      <c r="AH155" s="8">
        <f t="shared" ca="1" si="26"/>
        <v>0.24430379746835443</v>
      </c>
    </row>
    <row r="156" spans="1:38" x14ac:dyDescent="0.25">
      <c r="A156" t="s">
        <v>50</v>
      </c>
      <c r="B156" s="9">
        <f ca="1">IF($A156=B$146,-1,OFFSET($A$129, MATCH($A156, $A$130:$A$143), MATCH(B$146,$B$129:$O$129)))</f>
        <v>528</v>
      </c>
      <c r="C156" s="9">
        <f ca="1">IF($A156=C$146,-1,OFFSET($A$129, MATCH($A156, $A$130:$A$143), MATCH(C$146,$B$129:$O$129)))</f>
        <v>889</v>
      </c>
      <c r="D156" s="9">
        <f ca="1">IF($A156=D$146,-1,OFFSET($A$129, MATCH($A156, $A$130:$A$143), MATCH(D$146,$B$129:$O$129)))</f>
        <v>188</v>
      </c>
      <c r="E156" s="9">
        <f ca="1">IF($A156=E$146,-1,OFFSET($A$129, MATCH($A156, $A$130:$A$143), MATCH(E$146,$B$129:$O$129)))</f>
        <v>1232</v>
      </c>
      <c r="F156" s="9">
        <f ca="1">IF($A156=F$146,-1,OFFSET($A$129, MATCH($A156, $A$130:$A$143), MATCH(F$146,$B$129:$O$129)))</f>
        <v>868</v>
      </c>
      <c r="G156" s="9">
        <f ca="1">IF($A156=G$146,-1,OFFSET($A$129, MATCH($A156, $A$130:$A$143), MATCH(G$146,$B$129:$O$129)))</f>
        <v>3082</v>
      </c>
      <c r="H156" s="9">
        <f ca="1">IF($A156=H$146,-1,OFFSET($A$129, MATCH($A156, $A$130:$A$143), MATCH(H$146,$B$129:$O$129)))</f>
        <v>26296</v>
      </c>
      <c r="I156" s="9">
        <f ca="1">IF($A156=I$146,-1,OFFSET($A$129, MATCH($A156, $A$130:$A$143), MATCH(I$146,$B$129:$O$129)))</f>
        <v>4315</v>
      </c>
      <c r="J156" s="9">
        <f ca="1">IF($A156=J$146,-1,OFFSET($A$129, MATCH($A156, $A$130:$A$143), MATCH(J$146,$B$129:$O$129)))</f>
        <v>8201</v>
      </c>
      <c r="K156" s="9">
        <f ca="1">IF($A156=K$146,-1,OFFSET($A$129, MATCH($A156, $A$130:$A$143), MATCH(K$146,$B$129:$O$129)))</f>
        <v>-1</v>
      </c>
      <c r="L156" s="9">
        <f ca="1">IF($A156=L$146,-1,OFFSET($A$129, MATCH($A156, $A$130:$A$143), MATCH(L$146,$B$129:$O$129)))</f>
        <v>8484</v>
      </c>
      <c r="M156" s="9">
        <f ca="1">IF($A156=M$146,-1,OFFSET($A$129, MATCH($A156, $A$130:$A$143), MATCH(M$146,$B$129:$O$129)))</f>
        <v>5243</v>
      </c>
      <c r="N156" s="9">
        <f ca="1">IF($A156=N$146,-1,OFFSET($A$129, MATCH($A156, $A$130:$A$143), MATCH(N$146,$B$129:$O$129)))</f>
        <v>28336</v>
      </c>
      <c r="O156" s="9">
        <f ca="1">IF($A156=O$146,-1,OFFSET($A$129, MATCH($A156, $A$130:$A$143), MATCH(O$146,$B$129:$O$129)))</f>
        <v>6626</v>
      </c>
      <c r="T156" t="s">
        <v>61</v>
      </c>
      <c r="U156" s="8">
        <f t="shared" ref="U156:AH156" ca="1" si="27">U140/SUM($U140:$AH140)</f>
        <v>2.90045182917942E-2</v>
      </c>
      <c r="V156" s="8">
        <f t="shared" ca="1" si="27"/>
        <v>3.157945877666035E-3</v>
      </c>
      <c r="W156" s="8">
        <f t="shared" ca="1" si="27"/>
        <v>0.13661759704610602</v>
      </c>
      <c r="X156" s="8">
        <f t="shared" ca="1" si="27"/>
        <v>1.4089296992663848E-2</v>
      </c>
      <c r="Y156" s="8">
        <f t="shared" ca="1" si="27"/>
        <v>1.2291697031530874E-2</v>
      </c>
      <c r="Z156" s="8">
        <f t="shared" ca="1" si="27"/>
        <v>8.113491716465044E-3</v>
      </c>
      <c r="AA156" s="8">
        <f t="shared" ca="1" si="27"/>
        <v>7.481902540931837E-3</v>
      </c>
      <c r="AB156" s="8">
        <f t="shared" ca="1" si="27"/>
        <v>0.14084438614390515</v>
      </c>
      <c r="AC156" s="8">
        <f t="shared" ca="1" si="27"/>
        <v>0.23427100034008647</v>
      </c>
      <c r="AD156" s="8">
        <f t="shared" ca="1" si="27"/>
        <v>7.2875674099985425E-4</v>
      </c>
      <c r="AE156" s="8"/>
      <c r="AF156" s="8">
        <f t="shared" ca="1" si="27"/>
        <v>0.16052081815090122</v>
      </c>
      <c r="AG156" s="8">
        <f t="shared" ca="1" si="27"/>
        <v>6.9912063353252688E-2</v>
      </c>
      <c r="AH156" s="8">
        <f t="shared" ca="1" si="27"/>
        <v>0.18301510955643005</v>
      </c>
    </row>
    <row r="157" spans="1:38" x14ac:dyDescent="0.25">
      <c r="A157" t="s">
        <v>57</v>
      </c>
      <c r="B157" s="9">
        <f ca="1">IF($A157=B$146,-1,OFFSET($A$129, MATCH($A157, $A$130:$A$143), MATCH(B$146,$B$129:$O$129)))</f>
        <v>785</v>
      </c>
      <c r="C157" s="9">
        <f ca="1">IF($A157=C$146,-1,OFFSET($A$129, MATCH($A157, $A$130:$A$143), MATCH(C$146,$B$129:$O$129)))</f>
        <v>2092</v>
      </c>
      <c r="D157" s="9">
        <f ca="1">IF($A157=D$146,-1,OFFSET($A$129, MATCH($A157, $A$130:$A$143), MATCH(D$146,$B$129:$O$129)))</f>
        <v>102</v>
      </c>
      <c r="E157" s="9">
        <f ca="1">IF($A157=E$146,-1,OFFSET($A$129, MATCH($A157, $A$130:$A$143), MATCH(E$146,$B$129:$O$129)))</f>
        <v>440</v>
      </c>
      <c r="F157" s="9">
        <f ca="1">IF($A157=F$146,-1,OFFSET($A$129, MATCH($A157, $A$130:$A$143), MATCH(F$146,$B$129:$O$129)))</f>
        <v>4314</v>
      </c>
      <c r="G157" s="9">
        <f ca="1">IF($A157=G$146,-1,OFFSET($A$129, MATCH($A157, $A$130:$A$143), MATCH(G$146,$B$129:$O$129)))</f>
        <v>39836</v>
      </c>
      <c r="H157" s="9">
        <f ca="1">IF($A157=H$146,-1,OFFSET($A$129, MATCH($A157, $A$130:$A$143), MATCH(H$146,$B$129:$O$129)))</f>
        <v>25374</v>
      </c>
      <c r="I157" s="9">
        <f ca="1">IF($A157=I$146,-1,OFFSET($A$129, MATCH($A157, $A$130:$A$143), MATCH(I$146,$B$129:$O$129)))</f>
        <v>4883</v>
      </c>
      <c r="J157" s="9">
        <f ca="1">IF($A157=J$146,-1,OFFSET($A$129, MATCH($A157, $A$130:$A$143), MATCH(J$146,$B$129:$O$129)))</f>
        <v>8799</v>
      </c>
      <c r="K157" s="9">
        <f ca="1">IF($A157=K$146,-1,OFFSET($A$129, MATCH($A157, $A$130:$A$143), MATCH(K$146,$B$129:$O$129)))</f>
        <v>9853</v>
      </c>
      <c r="L157" s="9">
        <f ca="1">IF($A157=L$146,-1,OFFSET($A$129, MATCH($A157, $A$130:$A$143), MATCH(L$146,$B$129:$O$129)))</f>
        <v>-1</v>
      </c>
      <c r="M157" s="9">
        <f ca="1">IF($A157=M$146,-1,OFFSET($A$129, MATCH($A157, $A$130:$A$143), MATCH(M$146,$B$129:$O$129)))</f>
        <v>8747</v>
      </c>
      <c r="N157" s="9">
        <f ca="1">IF($A157=N$146,-1,OFFSET($A$129, MATCH($A157, $A$130:$A$143), MATCH(N$146,$B$129:$O$129)))</f>
        <v>61236</v>
      </c>
      <c r="O157" s="9">
        <f ca="1">IF($A157=O$146,-1,OFFSET($A$129, MATCH($A157, $A$130:$A$143), MATCH(O$146,$B$129:$O$129)))</f>
        <v>21577</v>
      </c>
      <c r="T157" t="s">
        <v>50</v>
      </c>
      <c r="U157" s="8">
        <f t="shared" ref="U157:AH157" ca="1" si="28">U141/SUM($U141:$AH141)</f>
        <v>3.2687433050155375E-2</v>
      </c>
      <c r="V157" s="8">
        <f t="shared" ca="1" si="28"/>
        <v>9.2059350705823717E-3</v>
      </c>
      <c r="W157" s="8">
        <f t="shared" ca="1" si="28"/>
        <v>8.9980591173756716E-2</v>
      </c>
      <c r="X157" s="8">
        <f t="shared" ca="1" si="28"/>
        <v>1.3066488487278203E-2</v>
      </c>
      <c r="Y157" s="8">
        <f t="shared" ca="1" si="28"/>
        <v>8.6979116951435509E-2</v>
      </c>
      <c r="Z157" s="8">
        <f t="shared" ca="1" si="28"/>
        <v>9.4286593061609757E-3</v>
      </c>
      <c r="AA157" s="8">
        <f t="shared" ca="1" si="28"/>
        <v>5.5999236374049445E-3</v>
      </c>
      <c r="AB157" s="8">
        <f t="shared" ca="1" si="28"/>
        <v>7.0274799283040076E-2</v>
      </c>
      <c r="AC157" s="8">
        <f t="shared" ca="1" si="28"/>
        <v>0.30052923520739866</v>
      </c>
      <c r="AD157" s="8">
        <f t="shared" ca="1" si="28"/>
        <v>1.9939122042275182E-3</v>
      </c>
      <c r="AE157" s="8">
        <f t="shared" ca="1" si="28"/>
        <v>5.56068174827919E-2</v>
      </c>
      <c r="AF157" s="8"/>
      <c r="AG157" s="8">
        <f t="shared" ca="1" si="28"/>
        <v>4.5764527453413514E-2</v>
      </c>
      <c r="AH157" s="8">
        <f t="shared" ca="1" si="28"/>
        <v>0.27889316660833413</v>
      </c>
    </row>
    <row r="158" spans="1:38" x14ac:dyDescent="0.25">
      <c r="A158" t="s">
        <v>61</v>
      </c>
      <c r="B158" s="9">
        <f ca="1">IF($A158=B$146,-1,OFFSET($A$129, MATCH($A158, $A$130:$A$143), MATCH(B$146,$B$129:$O$129)))</f>
        <v>154</v>
      </c>
      <c r="C158" s="9">
        <f ca="1">IF($A158=C$146,-1,OFFSET($A$129, MATCH($A158, $A$130:$A$143), MATCH(C$146,$B$129:$O$129)))</f>
        <v>167</v>
      </c>
      <c r="D158" s="9">
        <f ca="1">IF($A158=D$146,-1,OFFSET($A$129, MATCH($A158, $A$130:$A$143), MATCH(D$146,$B$129:$O$129)))</f>
        <v>15</v>
      </c>
      <c r="E158" s="9">
        <f ca="1">IF($A158=E$146,-1,OFFSET($A$129, MATCH($A158, $A$130:$A$143), MATCH(E$146,$B$129:$O$129)))</f>
        <v>290</v>
      </c>
      <c r="F158" s="9">
        <f ca="1">IF($A158=F$146,-1,OFFSET($A$129, MATCH($A158, $A$130:$A$143), MATCH(F$146,$B$129:$O$129)))</f>
        <v>65</v>
      </c>
      <c r="G158" s="9">
        <f ca="1">IF($A158=G$146,-1,OFFSET($A$129, MATCH($A158, $A$130:$A$143), MATCH(G$146,$B$129:$O$129)))</f>
        <v>597</v>
      </c>
      <c r="H158" s="9">
        <f ca="1">IF($A158=H$146,-1,OFFSET($A$129, MATCH($A158, $A$130:$A$143), MATCH(H$146,$B$129:$O$129)))</f>
        <v>3767</v>
      </c>
      <c r="I158" s="9">
        <f ca="1">IF($A158=I$146,-1,OFFSET($A$129, MATCH($A158, $A$130:$A$143), MATCH(I$146,$B$129:$O$129)))</f>
        <v>1439</v>
      </c>
      <c r="J158" s="9">
        <f ca="1">IF($A158=J$146,-1,OFFSET($A$129, MATCH($A158, $A$130:$A$143), MATCH(J$146,$B$129:$O$129)))</f>
        <v>253</v>
      </c>
      <c r="K158" s="9">
        <f ca="1">IF($A158=K$146,-1,OFFSET($A$129, MATCH($A158, $A$130:$A$143), MATCH(K$146,$B$129:$O$129)))</f>
        <v>3304</v>
      </c>
      <c r="L158" s="9">
        <f ca="1">IF($A158=L$146,-1,OFFSET($A$129, MATCH($A158, $A$130:$A$143), MATCH(L$146,$B$129:$O$129)))</f>
        <v>2812</v>
      </c>
      <c r="M158" s="9">
        <f ca="1">IF($A158=M$146,-1,OFFSET($A$129, MATCH($A158, $A$130:$A$143), MATCH(M$146,$B$129:$O$129)))</f>
        <v>-1</v>
      </c>
      <c r="N158" s="9">
        <f ca="1">IF($A158=N$146,-1,OFFSET($A$129, MATCH($A158, $A$130:$A$143), MATCH(N$146,$B$129:$O$129)))</f>
        <v>4822</v>
      </c>
      <c r="O158" s="9">
        <f ca="1">IF($A158=O$146,-1,OFFSET($A$129, MATCH($A158, $A$130:$A$143), MATCH(O$146,$B$129:$O$129)))</f>
        <v>2899</v>
      </c>
      <c r="T158" t="s">
        <v>59</v>
      </c>
      <c r="U158" s="8">
        <f t="shared" ref="U158:AH158" ca="1" si="29">U142/SUM($U142:$AH142)</f>
        <v>3.3498053964227927E-2</v>
      </c>
      <c r="V158" s="8">
        <f t="shared" ca="1" si="29"/>
        <v>5.9474351685835482E-3</v>
      </c>
      <c r="W158" s="8">
        <f t="shared" ca="1" si="29"/>
        <v>0.11754930686141601</v>
      </c>
      <c r="X158" s="8">
        <f t="shared" ca="1" si="29"/>
        <v>6.9969825512747625E-3</v>
      </c>
      <c r="Y158" s="8">
        <f t="shared" ca="1" si="29"/>
        <v>8.8774216119298557E-3</v>
      </c>
      <c r="Z158" s="8">
        <f t="shared" ca="1" si="29"/>
        <v>6.603402282765557E-3</v>
      </c>
      <c r="AA158" s="8">
        <f t="shared" ca="1" si="29"/>
        <v>6.647133423711025E-3</v>
      </c>
      <c r="AB158" s="8">
        <f t="shared" ca="1" si="29"/>
        <v>6.4897013163073419E-2</v>
      </c>
      <c r="AC158" s="8">
        <f t="shared" ca="1" si="29"/>
        <v>0.22254777627148292</v>
      </c>
      <c r="AD158" s="8">
        <f t="shared" ca="1" si="29"/>
        <v>5.6850483229107444E-4</v>
      </c>
      <c r="AE158" s="8">
        <f t="shared" ca="1" si="29"/>
        <v>7.8278742292386405E-2</v>
      </c>
      <c r="AF158" s="8">
        <f t="shared" ca="1" si="29"/>
        <v>0.16438535881401145</v>
      </c>
      <c r="AG158" s="8"/>
      <c r="AH158" s="8">
        <f t="shared" ca="1" si="29"/>
        <v>0.28324659990379147</v>
      </c>
    </row>
    <row r="159" spans="1:38" x14ac:dyDescent="0.25">
      <c r="A159" t="s">
        <v>56</v>
      </c>
      <c r="B159" s="9">
        <f ca="1">IF($A159=B$146,-1,OFFSET($A$129, MATCH($A159, $A$130:$A$143), MATCH(B$146,$B$129:$O$129)))</f>
        <v>197</v>
      </c>
      <c r="C159" s="9">
        <f ca="1">IF($A159=C$146,-1,OFFSET($A$129, MATCH($A159, $A$130:$A$143), MATCH(C$146,$B$129:$O$129)))</f>
        <v>657</v>
      </c>
      <c r="D159" s="9">
        <f ca="1">IF($A159=D$146,-1,OFFSET($A$129, MATCH($A159, $A$130:$A$143), MATCH(D$146,$B$129:$O$129)))</f>
        <v>73</v>
      </c>
      <c r="E159" s="9">
        <f ca="1">IF($A159=E$146,-1,OFFSET($A$129, MATCH($A159, $A$130:$A$143), MATCH(E$146,$B$129:$O$129)))</f>
        <v>482</v>
      </c>
      <c r="F159" s="9">
        <f ca="1">IF($A159=F$146,-1,OFFSET($A$129, MATCH($A159, $A$130:$A$143), MATCH(F$146,$B$129:$O$129)))</f>
        <v>554</v>
      </c>
      <c r="G159" s="9">
        <f ca="1">IF($A159=G$146,-1,OFFSET($A$129, MATCH($A159, $A$130:$A$143), MATCH(G$146,$B$129:$O$129)))</f>
        <v>5447</v>
      </c>
      <c r="H159" s="9">
        <f ca="1">IF($A159=H$146,-1,OFFSET($A$129, MATCH($A159, $A$130:$A$143), MATCH(H$146,$B$129:$O$129)))</f>
        <v>27862</v>
      </c>
      <c r="I159" s="9">
        <f ca="1">IF($A159=I$146,-1,OFFSET($A$129, MATCH($A159, $A$130:$A$143), MATCH(I$146,$B$129:$O$129)))</f>
        <v>12824</v>
      </c>
      <c r="J159" s="9">
        <f ca="1">IF($A159=J$146,-1,OFFSET($A$129, MATCH($A159, $A$130:$A$143), MATCH(J$146,$B$129:$O$129)))</f>
        <v>1298</v>
      </c>
      <c r="K159" s="9">
        <f ca="1">IF($A159=K$146,-1,OFFSET($A$129, MATCH($A159, $A$130:$A$143), MATCH(K$146,$B$129:$O$129)))</f>
        <v>26530</v>
      </c>
      <c r="L159" s="9">
        <f ca="1">IF($A159=L$146,-1,OFFSET($A$129, MATCH($A159, $A$130:$A$143), MATCH(L$146,$B$129:$O$129)))</f>
        <v>49293</v>
      </c>
      <c r="M159" s="9">
        <f ca="1">IF($A159=M$146,-1,OFFSET($A$129, MATCH($A159, $A$130:$A$143), MATCH(M$146,$B$129:$O$129)))</f>
        <v>18091</v>
      </c>
      <c r="N159" s="9">
        <f ca="1">IF($A159=N$146,-1,OFFSET($A$129, MATCH($A159, $A$130:$A$143), MATCH(N$146,$B$129:$O$129)))</f>
        <v>-1</v>
      </c>
      <c r="O159" s="9">
        <f ca="1">IF($A159=O$146,-1,OFFSET($A$129, MATCH($A159, $A$130:$A$143), MATCH(O$146,$B$129:$O$129)))</f>
        <v>30543</v>
      </c>
      <c r="T159" t="s">
        <v>53</v>
      </c>
      <c r="U159" s="8">
        <f t="shared" ref="U159:AG159" ca="1" si="30">U143/SUM($U143:$AH143)</f>
        <v>3.6161515766098523E-2</v>
      </c>
      <c r="V159" s="8">
        <f t="shared" ca="1" si="30"/>
        <v>3.8861205503248133E-3</v>
      </c>
      <c r="W159" s="8">
        <f t="shared" ca="1" si="30"/>
        <v>0.26207137388688168</v>
      </c>
      <c r="X159" s="8">
        <f t="shared" ca="1" si="30"/>
        <v>6.0978066699797192E-3</v>
      </c>
      <c r="Y159" s="8">
        <f t="shared" ca="1" si="30"/>
        <v>9.3884732650128273E-3</v>
      </c>
      <c r="Z159" s="8">
        <f t="shared" ca="1" si="30"/>
        <v>1.4384913972573301E-2</v>
      </c>
      <c r="AA159" s="8">
        <f t="shared" ca="1" si="30"/>
        <v>1.2168750755510188E-2</v>
      </c>
      <c r="AB159" s="8">
        <f t="shared" ca="1" si="30"/>
        <v>9.8133498090517954E-2</v>
      </c>
      <c r="AC159" s="8">
        <f t="shared" ca="1" si="30"/>
        <v>0.15007678222055076</v>
      </c>
      <c r="AD159" s="8">
        <f t="shared" ca="1" si="30"/>
        <v>1.4237169758102427E-3</v>
      </c>
      <c r="AE159" s="8">
        <f t="shared" ca="1" si="30"/>
        <v>8.9725509157902755E-2</v>
      </c>
      <c r="AF159" s="8">
        <f t="shared" ca="1" si="30"/>
        <v>0.19953975438643617</v>
      </c>
      <c r="AG159" s="8">
        <f t="shared" ca="1" si="30"/>
        <v>0.11694626139980928</v>
      </c>
      <c r="AH159" s="8"/>
    </row>
    <row r="160" spans="1:38" x14ac:dyDescent="0.25">
      <c r="A160" t="s">
        <v>60</v>
      </c>
      <c r="B160" s="9">
        <f ca="1">IF($A160=B$146,-1,OFFSET($A$129, MATCH($A160, $A$130:$A$143), MATCH(B$146,$B$129:$O$129)))</f>
        <v>163</v>
      </c>
      <c r="C160" s="9">
        <f ca="1">IF($A160=C$146,-1,OFFSET($A$129, MATCH($A160, $A$130:$A$143), MATCH(C$146,$B$129:$O$129)))</f>
        <v>211</v>
      </c>
      <c r="D160" s="9">
        <f ca="1">IF($A160=D$146,-1,OFFSET($A$129, MATCH($A160, $A$130:$A$143), MATCH(D$146,$B$129:$O$129)))</f>
        <v>41</v>
      </c>
      <c r="E160" s="9">
        <f ca="1">IF($A160=E$146,-1,OFFSET($A$129, MATCH($A160, $A$130:$A$143), MATCH(E$146,$B$129:$O$129)))</f>
        <v>420</v>
      </c>
      <c r="F160" s="9">
        <f ca="1">IF($A160=F$146,-1,OFFSET($A$129, MATCH($A160, $A$130:$A$143), MATCH(F$146,$B$129:$O$129)))</f>
        <v>238</v>
      </c>
      <c r="G160" s="9">
        <f ca="1">IF($A160=G$146,-1,OFFSET($A$129, MATCH($A160, $A$130:$A$143), MATCH(G$146,$B$129:$O$129)))</f>
        <v>1939</v>
      </c>
      <c r="H160" s="9">
        <f ca="1">IF($A160=H$146,-1,OFFSET($A$129, MATCH($A160, $A$130:$A$143), MATCH(H$146,$B$129:$O$129)))</f>
        <v>7592</v>
      </c>
      <c r="I160" s="9">
        <f ca="1">IF($A160=I$146,-1,OFFSET($A$129, MATCH($A160, $A$130:$A$143), MATCH(I$146,$B$129:$O$129)))</f>
        <v>1944</v>
      </c>
      <c r="J160" s="9">
        <f ca="1">IF($A160=J$146,-1,OFFSET($A$129, MATCH($A160, $A$130:$A$143), MATCH(J$146,$B$129:$O$129)))</f>
        <v>578</v>
      </c>
      <c r="K160" s="9">
        <f ca="1">IF($A160=K$146,-1,OFFSET($A$129, MATCH($A160, $A$130:$A$143), MATCH(K$146,$B$129:$O$129)))</f>
        <v>4446</v>
      </c>
      <c r="L160" s="9">
        <f ca="1">IF($A160=L$146,-1,OFFSET($A$129, MATCH($A160, $A$130:$A$143), MATCH(L$146,$B$129:$O$129)))</f>
        <v>8798</v>
      </c>
      <c r="M160" s="9">
        <f ca="1">IF($A160=M$146,-1,OFFSET($A$129, MATCH($A160, $A$130:$A$143), MATCH(M$146,$B$129:$O$129)))</f>
        <v>4491</v>
      </c>
      <c r="N160" s="9">
        <f ca="1">IF($A160=N$146,-1,OFFSET($A$129, MATCH($A160, $A$130:$A$143), MATCH(N$146,$B$129:$O$129)))</f>
        <v>14363</v>
      </c>
      <c r="O160" s="9">
        <f ca="1">IF($A160=O$146,-1,OFFSET($A$129, MATCH($A160, $A$130:$A$143), MATCH(O$146,$B$129:$O$129)))</f>
        <v>-1</v>
      </c>
    </row>
    <row r="161" spans="1:52" x14ac:dyDescent="0.25">
      <c r="U161" t="s">
        <v>52</v>
      </c>
      <c r="V161" t="s">
        <v>58</v>
      </c>
      <c r="W161" t="s">
        <v>57</v>
      </c>
      <c r="X161" t="s">
        <v>49</v>
      </c>
      <c r="Y161" t="s">
        <v>51</v>
      </c>
      <c r="Z161" t="s">
        <v>55</v>
      </c>
      <c r="AA161" t="s">
        <v>54</v>
      </c>
      <c r="AB161" t="s">
        <v>60</v>
      </c>
      <c r="AC161" t="s">
        <v>56</v>
      </c>
      <c r="AD161" t="s">
        <v>62</v>
      </c>
      <c r="AE161" t="s">
        <v>61</v>
      </c>
      <c r="AF161" t="s">
        <v>50</v>
      </c>
      <c r="AG161" t="s">
        <v>59</v>
      </c>
      <c r="AH161" t="s">
        <v>53</v>
      </c>
    </row>
    <row r="162" spans="1:52" x14ac:dyDescent="0.25">
      <c r="B162" t="s">
        <v>62</v>
      </c>
      <c r="C162" t="s">
        <v>51</v>
      </c>
      <c r="D162" t="s">
        <v>58</v>
      </c>
      <c r="E162" t="s">
        <v>49</v>
      </c>
      <c r="F162" t="s">
        <v>55</v>
      </c>
      <c r="G162" t="s">
        <v>56</v>
      </c>
      <c r="H162" t="s">
        <v>60</v>
      </c>
      <c r="I162" t="s">
        <v>52</v>
      </c>
      <c r="J162" t="s">
        <v>61</v>
      </c>
      <c r="K162" t="s">
        <v>59</v>
      </c>
      <c r="L162" t="s">
        <v>50</v>
      </c>
      <c r="M162" t="s">
        <v>57</v>
      </c>
      <c r="N162" t="s">
        <v>53</v>
      </c>
      <c r="O162" t="s">
        <v>54</v>
      </c>
      <c r="T162" t="s">
        <v>52</v>
      </c>
      <c r="U162" s="8">
        <f ca="1">U130/SUM(U$130:U$143)</f>
        <v>-1.5878308642563394E-5</v>
      </c>
      <c r="V162" s="8">
        <f t="shared" ref="V162:AH162" ca="1" si="31">V130/SUM(V$130:V$143)</f>
        <v>5.6297229219143576E-2</v>
      </c>
      <c r="W162" s="8">
        <f t="shared" ca="1" si="31"/>
        <v>6.8486338646849193E-2</v>
      </c>
      <c r="X162" s="8">
        <f t="shared" ca="1" si="31"/>
        <v>8.7616822429906538E-2</v>
      </c>
      <c r="Y162" s="8">
        <f t="shared" ca="1" si="31"/>
        <v>4.0747323247648362E-2</v>
      </c>
      <c r="Z162" s="8">
        <f t="shared" ca="1" si="31"/>
        <v>6.1362024119177114E-2</v>
      </c>
      <c r="AA162" s="8">
        <f t="shared" ca="1" si="31"/>
        <v>2.8827425009738995E-2</v>
      </c>
      <c r="AB162" s="8">
        <f t="shared" ca="1" si="31"/>
        <v>2.0232063693114991E-2</v>
      </c>
      <c r="AC162" s="8">
        <f t="shared" ca="1" si="31"/>
        <v>2.6780014331313922E-2</v>
      </c>
      <c r="AD162" s="8">
        <f t="shared" ca="1" si="31"/>
        <v>3.0450669914738125E-2</v>
      </c>
      <c r="AE162" s="8">
        <f t="shared" ca="1" si="31"/>
        <v>8.4008249911967404E-3</v>
      </c>
      <c r="AF162" s="8">
        <f t="shared" ca="1" si="31"/>
        <v>1.2707813798836242E-2</v>
      </c>
      <c r="AG162" s="8">
        <f t="shared" ca="1" si="31"/>
        <v>1.8772320176504684E-2</v>
      </c>
      <c r="AH162" s="8">
        <f t="shared" ca="1" si="31"/>
        <v>1.8179307351621144E-2</v>
      </c>
    </row>
    <row r="163" spans="1:52" x14ac:dyDescent="0.25">
      <c r="A163" t="s">
        <v>62</v>
      </c>
      <c r="B163" s="9">
        <f ca="1">IF(B147=-1,-1, B147/SUM($B147:$O147))</f>
        <v>-1</v>
      </c>
      <c r="C163" s="9">
        <f t="shared" ref="C163:O163" ca="1" si="32">IF(C147=-1,-1, C147/SUM($B147:$O147))</f>
        <v>5.3763440860215055E-2</v>
      </c>
      <c r="D163" s="9">
        <f t="shared" ca="1" si="32"/>
        <v>3.9615166949632146E-3</v>
      </c>
      <c r="E163" s="9">
        <f t="shared" ca="1" si="32"/>
        <v>3.3955857385398983E-2</v>
      </c>
      <c r="F163" s="9">
        <f t="shared" ca="1" si="32"/>
        <v>2.8862478777589132E-2</v>
      </c>
      <c r="G163" s="9">
        <f t="shared" ca="1" si="32"/>
        <v>6.2818336162988112E-2</v>
      </c>
      <c r="H163" s="9">
        <f t="shared" ca="1" si="32"/>
        <v>0.2501414827391058</v>
      </c>
      <c r="I163" s="9">
        <f t="shared" ca="1" si="32"/>
        <v>8.0362195812110918E-2</v>
      </c>
      <c r="J163" s="9">
        <f t="shared" ca="1" si="32"/>
        <v>1.5280135823429542E-2</v>
      </c>
      <c r="K163" s="9">
        <f t="shared" ca="1" si="32"/>
        <v>0.11148839841539332</v>
      </c>
      <c r="L163" s="9">
        <f t="shared" ca="1" si="32"/>
        <v>0.18166383701188454</v>
      </c>
      <c r="M163" s="9">
        <f t="shared" ca="1" si="32"/>
        <v>6.9609507640067916E-2</v>
      </c>
      <c r="N163" s="9">
        <f t="shared" ca="1" si="32"/>
        <v>5.3763440860215055E-2</v>
      </c>
      <c r="O163" s="9">
        <f t="shared" ca="1" si="32"/>
        <v>5.4895302773061684E-2</v>
      </c>
      <c r="T163" t="s">
        <v>58</v>
      </c>
      <c r="U163" s="8">
        <f t="shared" ref="U163:AH163" ca="1" si="33">U131/SUM(U$130:U$143)</f>
        <v>6.7482811730894422E-3</v>
      </c>
      <c r="V163" s="8">
        <f t="shared" ca="1" si="33"/>
        <v>-1.2594458438287153E-4</v>
      </c>
      <c r="W163" s="8">
        <f t="shared" ca="1" si="33"/>
        <v>1.1361438793270161E-2</v>
      </c>
      <c r="X163" s="8">
        <f t="shared" ca="1" si="33"/>
        <v>7.9828660436137063E-3</v>
      </c>
      <c r="Y163" s="8">
        <f t="shared" ca="1" si="33"/>
        <v>1.3177857731154362E-2</v>
      </c>
      <c r="Z163" s="8">
        <f t="shared" ca="1" si="33"/>
        <v>1.0167888389690235E-2</v>
      </c>
      <c r="AA163" s="8">
        <f t="shared" ca="1" si="33"/>
        <v>9.1546552395792759E-3</v>
      </c>
      <c r="AB163" s="8">
        <f t="shared" ca="1" si="33"/>
        <v>2.2052836334026959E-3</v>
      </c>
      <c r="AC163" s="8">
        <f t="shared" ca="1" si="33"/>
        <v>2.1692397889388313E-3</v>
      </c>
      <c r="AD163" s="8">
        <f t="shared" ca="1" si="33"/>
        <v>1.705237515225335E-2</v>
      </c>
      <c r="AE163" s="8">
        <f t="shared" ca="1" si="33"/>
        <v>1.0731592803125576E-3</v>
      </c>
      <c r="AF163" s="8">
        <f t="shared" ca="1" si="33"/>
        <v>2.3898586866167915E-3</v>
      </c>
      <c r="AG163" s="8">
        <f t="shared" ca="1" si="33"/>
        <v>1.1405493334330536E-3</v>
      </c>
      <c r="AH163" s="8">
        <f t="shared" ca="1" si="33"/>
        <v>1.6472839542706083E-3</v>
      </c>
    </row>
    <row r="164" spans="1:52" x14ac:dyDescent="0.25">
      <c r="A164" t="s">
        <v>51</v>
      </c>
      <c r="B164" s="9">
        <f t="shared" ref="B164:O164" ca="1" si="34">IF(B148=-1,-1, B148/SUM($B148:$O148))</f>
        <v>4.2492917847025496E-2</v>
      </c>
      <c r="C164" s="9">
        <f t="shared" ca="1" si="34"/>
        <v>-1</v>
      </c>
      <c r="D164" s="9">
        <f t="shared" ca="1" si="34"/>
        <v>4.24929178470255E-3</v>
      </c>
      <c r="E164" s="9">
        <f t="shared" ca="1" si="34"/>
        <v>2.7384324834749764E-2</v>
      </c>
      <c r="F164" s="9">
        <f t="shared" ca="1" si="34"/>
        <v>2.4079320113314446E-2</v>
      </c>
      <c r="G164" s="9">
        <f t="shared" ca="1" si="34"/>
        <v>0.14211520302171859</v>
      </c>
      <c r="H164" s="9">
        <f t="shared" ca="1" si="34"/>
        <v>0.16241737488196412</v>
      </c>
      <c r="I164" s="9">
        <f t="shared" ca="1" si="34"/>
        <v>4.3909348441926344E-2</v>
      </c>
      <c r="J164" s="9">
        <f t="shared" ca="1" si="34"/>
        <v>5.7601510859301229E-2</v>
      </c>
      <c r="K164" s="9">
        <f t="shared" ca="1" si="34"/>
        <v>0.11567516525023608</v>
      </c>
      <c r="L164" s="9">
        <f t="shared" ca="1" si="34"/>
        <v>0.1676109537299339</v>
      </c>
      <c r="M164" s="9">
        <f t="shared" ca="1" si="34"/>
        <v>4.6270066100094431E-2</v>
      </c>
      <c r="N164" s="9">
        <f t="shared" ca="1" si="34"/>
        <v>0.12039660056657224</v>
      </c>
      <c r="O164" s="9">
        <f t="shared" ca="1" si="34"/>
        <v>4.6270066100094431E-2</v>
      </c>
      <c r="T164" t="s">
        <v>57</v>
      </c>
      <c r="U164" s="8">
        <f t="shared" ref="U164:AH164" ca="1" si="35">U132/SUM(U$130:U$143)</f>
        <v>0.6325283030851554</v>
      </c>
      <c r="V164" s="8">
        <f t="shared" ca="1" si="35"/>
        <v>0.54332493702770779</v>
      </c>
      <c r="W164" s="8">
        <f t="shared" ca="1" si="35"/>
        <v>-6.9066497223526815E-6</v>
      </c>
      <c r="X164" s="8">
        <f t="shared" ca="1" si="35"/>
        <v>8.566978193146417E-2</v>
      </c>
      <c r="Y164" s="8">
        <f t="shared" ca="1" si="35"/>
        <v>0.38142095452772118</v>
      </c>
      <c r="Z164" s="8">
        <f t="shared" ca="1" si="35"/>
        <v>0.24733979664223221</v>
      </c>
      <c r="AA164" s="8">
        <f t="shared" ca="1" si="35"/>
        <v>0.15290222049084534</v>
      </c>
      <c r="AB164" s="8">
        <f t="shared" ca="1" si="35"/>
        <v>0.24401746132271782</v>
      </c>
      <c r="AC164" s="8">
        <f t="shared" ca="1" si="35"/>
        <v>0.39890560875512998</v>
      </c>
      <c r="AD164" s="8">
        <f t="shared" ca="1" si="35"/>
        <v>0.12423873325213154</v>
      </c>
      <c r="AE164" s="8">
        <f t="shared" ca="1" si="35"/>
        <v>0.14667069101396785</v>
      </c>
      <c r="AF164" s="8">
        <f t="shared" ca="1" si="35"/>
        <v>0.10237946799667498</v>
      </c>
      <c r="AG164" s="8">
        <f t="shared" ca="1" si="35"/>
        <v>9.1300039264813115E-2</v>
      </c>
      <c r="AH164" s="8">
        <f t="shared" ca="1" si="35"/>
        <v>0.25028852129139173</v>
      </c>
    </row>
    <row r="165" spans="1:52" x14ac:dyDescent="0.25">
      <c r="A165" t="s">
        <v>58</v>
      </c>
      <c r="B165" s="9">
        <f t="shared" ref="B165:O165" ca="1" si="36">IF(B149=-1,-1, B149/SUM($B149:$O149))</f>
        <v>1.5189873417721518E-2</v>
      </c>
      <c r="C165" s="9">
        <f t="shared" ca="1" si="36"/>
        <v>2.5316455696202531E-2</v>
      </c>
      <c r="D165" s="9">
        <f t="shared" ca="1" si="36"/>
        <v>-1</v>
      </c>
      <c r="E165" s="9">
        <f t="shared" ca="1" si="36"/>
        <v>1.7721518987341773E-2</v>
      </c>
      <c r="F165" s="9">
        <f t="shared" ca="1" si="36"/>
        <v>5.3164556962025315E-2</v>
      </c>
      <c r="G165" s="9">
        <f t="shared" ca="1" si="36"/>
        <v>4.5569620253164557E-2</v>
      </c>
      <c r="H165" s="9">
        <f t="shared" ca="1" si="36"/>
        <v>0.24430379746835443</v>
      </c>
      <c r="I165" s="9">
        <f t="shared" ca="1" si="36"/>
        <v>3.7974683544303799E-2</v>
      </c>
      <c r="J165" s="9">
        <f t="shared" ca="1" si="36"/>
        <v>2.0253164556962026E-2</v>
      </c>
      <c r="K165" s="9">
        <f t="shared" ca="1" si="36"/>
        <v>0.20886075949367089</v>
      </c>
      <c r="L165" s="9">
        <f t="shared" ca="1" si="36"/>
        <v>8.2278481012658222E-2</v>
      </c>
      <c r="M165" s="9">
        <f t="shared" ca="1" si="36"/>
        <v>2.7848101265822784E-2</v>
      </c>
      <c r="N165" s="9">
        <f t="shared" ca="1" si="36"/>
        <v>0.13417721518987341</v>
      </c>
      <c r="O165" s="9">
        <f t="shared" ca="1" si="36"/>
        <v>8.8607594936708861E-2</v>
      </c>
      <c r="T165" t="s">
        <v>49</v>
      </c>
      <c r="U165" s="8">
        <f t="shared" ref="U165:AH165" ca="1" si="37">U133/SUM(U$130:U$143)</f>
        <v>2.7374204099779292E-2</v>
      </c>
      <c r="V165" s="8">
        <f t="shared" ca="1" si="37"/>
        <v>1.3602015113350126E-2</v>
      </c>
      <c r="W165" s="8">
        <f t="shared" ca="1" si="37"/>
        <v>3.1977788214492915E-3</v>
      </c>
      <c r="X165" s="8">
        <f t="shared" ca="1" si="37"/>
        <v>-1.9470404984423675E-4</v>
      </c>
      <c r="Y165" s="8">
        <f t="shared" ca="1" si="37"/>
        <v>1.0056786163249383E-2</v>
      </c>
      <c r="Z165" s="8">
        <f t="shared" ca="1" si="37"/>
        <v>1.0877275951761646E-2</v>
      </c>
      <c r="AA165" s="8">
        <f t="shared" ca="1" si="37"/>
        <v>1.7919750681729647E-2</v>
      </c>
      <c r="AB165" s="8">
        <f t="shared" ca="1" si="37"/>
        <v>9.1717180855876226E-3</v>
      </c>
      <c r="AC165" s="8">
        <f t="shared" ca="1" si="37"/>
        <v>2.8206631489805225E-3</v>
      </c>
      <c r="AD165" s="8">
        <f t="shared" ca="1" si="37"/>
        <v>1.3398294762484775E-2</v>
      </c>
      <c r="AE165" s="8">
        <f t="shared" ca="1" si="37"/>
        <v>2.7835068833106965E-3</v>
      </c>
      <c r="AF165" s="8">
        <f t="shared" ca="1" si="37"/>
        <v>4.2290108063175397E-3</v>
      </c>
      <c r="AG165" s="8">
        <f t="shared" ca="1" si="37"/>
        <v>9.3861600882523422E-3</v>
      </c>
      <c r="AH165" s="8">
        <f t="shared" ca="1" si="37"/>
        <v>4.9418518628118252E-3</v>
      </c>
    </row>
    <row r="166" spans="1:52" x14ac:dyDescent="0.25">
      <c r="A166" t="s">
        <v>49</v>
      </c>
      <c r="B166" s="9">
        <f t="shared" ref="B166:O166" ca="1" si="38">IF(B150=-1,-1, B150/SUM($B150:$O150))</f>
        <v>1.6603501173073451E-2</v>
      </c>
      <c r="C166" s="9">
        <f t="shared" ca="1" si="38"/>
        <v>1.6603501173073451E-2</v>
      </c>
      <c r="D166" s="9">
        <f t="shared" ca="1" si="38"/>
        <v>1.9852012272153041E-3</v>
      </c>
      <c r="E166" s="9">
        <f t="shared" ca="1" si="38"/>
        <v>-1</v>
      </c>
      <c r="F166" s="9">
        <f t="shared" ca="1" si="38"/>
        <v>1.9491066594477531E-2</v>
      </c>
      <c r="G166" s="9">
        <f t="shared" ca="1" si="38"/>
        <v>0.3111351741562895</v>
      </c>
      <c r="H166" s="9">
        <f t="shared" ca="1" si="38"/>
        <v>9.0416892257715209E-2</v>
      </c>
      <c r="I166" s="9">
        <f t="shared" ca="1" si="38"/>
        <v>9.0597365096552973E-2</v>
      </c>
      <c r="J166" s="9">
        <f t="shared" ca="1" si="38"/>
        <v>4.1869698610359142E-2</v>
      </c>
      <c r="K166" s="9">
        <f t="shared" ca="1" si="38"/>
        <v>7.3452445406966257E-2</v>
      </c>
      <c r="L166" s="9">
        <f t="shared" ca="1" si="38"/>
        <v>8.3558924381880534E-2</v>
      </c>
      <c r="M166" s="9">
        <f t="shared" ca="1" si="38"/>
        <v>2.9958491247067315E-2</v>
      </c>
      <c r="N166" s="9">
        <f t="shared" ca="1" si="38"/>
        <v>7.8144739216747874E-2</v>
      </c>
      <c r="O166" s="9">
        <f t="shared" ca="1" si="38"/>
        <v>0.14636347229741925</v>
      </c>
      <c r="T166" t="s">
        <v>51</v>
      </c>
      <c r="U166" s="8">
        <f t="shared" ref="U166:AH166" ca="1" si="39">U134/SUM(U$130:U$143)</f>
        <v>1.0146239222598009E-2</v>
      </c>
      <c r="V166" s="8">
        <f t="shared" ca="1" si="39"/>
        <v>2.5062972292191437E-2</v>
      </c>
      <c r="W166" s="8">
        <f t="shared" ca="1" si="39"/>
        <v>9.7590960576843383E-3</v>
      </c>
      <c r="X166" s="8">
        <f t="shared" ca="1" si="39"/>
        <v>2.4922118380062305E-2</v>
      </c>
      <c r="Y166" s="8">
        <f t="shared" ca="1" si="39"/>
        <v>-4.334821622090251E-5</v>
      </c>
      <c r="Z166" s="8">
        <f t="shared" ca="1" si="39"/>
        <v>3.1567746512177822E-2</v>
      </c>
      <c r="AA166" s="8">
        <f t="shared" ca="1" si="39"/>
        <v>9.5442150370081812E-3</v>
      </c>
      <c r="AB166" s="8">
        <f t="shared" ca="1" si="39"/>
        <v>3.5849995476341266E-3</v>
      </c>
      <c r="AC166" s="8">
        <f t="shared" ca="1" si="39"/>
        <v>5.2830434499381148E-3</v>
      </c>
      <c r="AD166" s="8">
        <f t="shared" ca="1" si="39"/>
        <v>7.3081607795371494E-3</v>
      </c>
      <c r="AE166" s="8">
        <f t="shared" ca="1" si="39"/>
        <v>4.3764776900246495E-3</v>
      </c>
      <c r="AF166" s="8">
        <f t="shared" ca="1" si="39"/>
        <v>1.3642975893599335E-2</v>
      </c>
      <c r="AG166" s="8">
        <f t="shared" ca="1" si="39"/>
        <v>2.3558887870912251E-3</v>
      </c>
      <c r="AH166" s="8">
        <f t="shared" ca="1" si="39"/>
        <v>5.1489953540674108E-3</v>
      </c>
    </row>
    <row r="167" spans="1:52" x14ac:dyDescent="0.25">
      <c r="A167" t="s">
        <v>55</v>
      </c>
      <c r="B167" s="9">
        <f t="shared" ref="B167:O167" ca="1" si="40">IF(B151=-1,-1, B151/SUM($B151:$O151))</f>
        <v>1.3015785101080033E-2</v>
      </c>
      <c r="C167" s="9">
        <f t="shared" ca="1" si="40"/>
        <v>2.3816117418997508E-2</v>
      </c>
      <c r="D167" s="9">
        <f t="shared" ca="1" si="40"/>
        <v>3.8770423705344779E-3</v>
      </c>
      <c r="E167" s="9">
        <f t="shared" ca="1" si="40"/>
        <v>1.1354195513708113E-2</v>
      </c>
      <c r="F167" s="9">
        <f t="shared" ca="1" si="40"/>
        <v>-1</v>
      </c>
      <c r="G167" s="9">
        <f t="shared" ca="1" si="40"/>
        <v>0.11769592910551094</v>
      </c>
      <c r="H167" s="9">
        <f t="shared" ca="1" si="40"/>
        <v>4.6247576848518414E-2</v>
      </c>
      <c r="I167" s="9">
        <f t="shared" ca="1" si="40"/>
        <v>1.689282747161451E-2</v>
      </c>
      <c r="J167" s="9">
        <f t="shared" ca="1" si="40"/>
        <v>8.4187205760177242E-2</v>
      </c>
      <c r="K167" s="9">
        <f t="shared" ca="1" si="40"/>
        <v>6.3694267515923567E-2</v>
      </c>
      <c r="L167" s="9">
        <f t="shared" ca="1" si="40"/>
        <v>0.45555247853780118</v>
      </c>
      <c r="M167" s="9">
        <f t="shared" ca="1" si="40"/>
        <v>1.772362226530047E-2</v>
      </c>
      <c r="N167" s="9">
        <f t="shared" ca="1" si="40"/>
        <v>9.2218222099141517E-2</v>
      </c>
      <c r="O167" s="9">
        <f t="shared" ca="1" si="40"/>
        <v>5.4001661589587371E-2</v>
      </c>
      <c r="T167" t="s">
        <v>55</v>
      </c>
      <c r="U167" s="8">
        <f t="shared" ref="U167:AH167" ca="1" si="41">U135/SUM(U$130:U$143)</f>
        <v>4.7793709014115815E-3</v>
      </c>
      <c r="V167" s="8">
        <f t="shared" ca="1" si="41"/>
        <v>6.4231738035264484E-3</v>
      </c>
      <c r="W167" s="8">
        <f t="shared" ca="1" si="41"/>
        <v>2.4518606514352019E-3</v>
      </c>
      <c r="X167" s="8">
        <f t="shared" ca="1" si="41"/>
        <v>1.1292834890965732E-2</v>
      </c>
      <c r="Y167" s="8">
        <f t="shared" ca="1" si="41"/>
        <v>5.2884823789501063E-3</v>
      </c>
      <c r="Z167" s="8">
        <f t="shared" ca="1" si="41"/>
        <v>-1.1823126034523528E-4</v>
      </c>
      <c r="AA167" s="8">
        <f t="shared" ca="1" si="41"/>
        <v>1.7530190884300741E-2</v>
      </c>
      <c r="AB167" s="8">
        <f t="shared" ca="1" si="41"/>
        <v>1.1082963901203294E-3</v>
      </c>
      <c r="AC167" s="8">
        <f t="shared" ca="1" si="41"/>
        <v>1.6611295681063123E-3</v>
      </c>
      <c r="AD167" s="8">
        <f t="shared" ca="1" si="41"/>
        <v>1.0962241169305725E-2</v>
      </c>
      <c r="AE167" s="8">
        <f t="shared" ca="1" si="41"/>
        <v>1.6432751479786038E-3</v>
      </c>
      <c r="AF167" s="8">
        <f t="shared" ca="1" si="41"/>
        <v>2.5457190357439734E-3</v>
      </c>
      <c r="AG167" s="8">
        <f t="shared" ca="1" si="41"/>
        <v>1.7388702952339996E-3</v>
      </c>
      <c r="AH167" s="8">
        <f t="shared" ca="1" si="41"/>
        <v>3.3932076662819715E-3</v>
      </c>
      <c r="AM167">
        <v>0.46948640483383602</v>
      </c>
      <c r="AN167">
        <v>0.56422256890275602</v>
      </c>
      <c r="AO167">
        <v>0</v>
      </c>
      <c r="AP167">
        <v>0.50629754333457999</v>
      </c>
      <c r="AQ167">
        <v>0.901147448985683</v>
      </c>
      <c r="AR167">
        <v>0.75</v>
      </c>
      <c r="AS167">
        <v>0.50570342205323104</v>
      </c>
      <c r="AT167">
        <v>0.91762186221254305</v>
      </c>
      <c r="AU167">
        <v>0.66272936631750901</v>
      </c>
      <c r="AV167">
        <v>0.31869688385269102</v>
      </c>
      <c r="AW167">
        <v>0.90727470141150901</v>
      </c>
      <c r="AX167">
        <v>0.89305110708814905</v>
      </c>
      <c r="AY167">
        <v>1</v>
      </c>
      <c r="AZ167">
        <v>0.61881188118811803</v>
      </c>
    </row>
    <row r="168" spans="1:52" x14ac:dyDescent="0.25">
      <c r="A168" t="s">
        <v>56</v>
      </c>
      <c r="B168" s="9">
        <f t="shared" ref="B168:O168" ca="1" si="42">IF(B152=-1,-1, B152/SUM($B152:$O152))</f>
        <v>6.4586515382936945E-3</v>
      </c>
      <c r="C168" s="9">
        <f t="shared" ca="1" si="42"/>
        <v>2.2648919921448834E-2</v>
      </c>
      <c r="D168" s="9">
        <f t="shared" ca="1" si="42"/>
        <v>1.0909884355225835E-3</v>
      </c>
      <c r="E168" s="9">
        <f t="shared" ca="1" si="42"/>
        <v>1.9637791839406501E-2</v>
      </c>
      <c r="F168" s="9">
        <f t="shared" ca="1" si="42"/>
        <v>1.9506873227143791E-2</v>
      </c>
      <c r="G168" s="9">
        <f t="shared" ca="1" si="42"/>
        <v>-1</v>
      </c>
      <c r="H168" s="9">
        <f t="shared" ca="1" si="42"/>
        <v>8.0427667466724848E-2</v>
      </c>
      <c r="I168" s="9">
        <f t="shared" ca="1" si="42"/>
        <v>4.381409557058695E-2</v>
      </c>
      <c r="J168" s="9">
        <f t="shared" ca="1" si="42"/>
        <v>4.1021165175649139E-2</v>
      </c>
      <c r="K168" s="9">
        <f t="shared" ca="1" si="42"/>
        <v>5.3371154265764782E-2</v>
      </c>
      <c r="L168" s="9">
        <f t="shared" ca="1" si="42"/>
        <v>0.43272965306567751</v>
      </c>
      <c r="M168" s="9">
        <f t="shared" ca="1" si="42"/>
        <v>2.1863408247872574E-2</v>
      </c>
      <c r="N168" s="9">
        <f t="shared" ca="1" si="42"/>
        <v>0.17940213833733362</v>
      </c>
      <c r="O168" s="9">
        <f t="shared" ca="1" si="42"/>
        <v>7.8071132445996075E-2</v>
      </c>
      <c r="T168" t="s">
        <v>54</v>
      </c>
      <c r="U168" s="8">
        <f t="shared" ref="U168:AH168" ca="1" si="43">U136/SUM(U$130:U$143)</f>
        <v>1.7624922593245367E-3</v>
      </c>
      <c r="V168" s="8">
        <f t="shared" ca="1" si="43"/>
        <v>6.4231738035264484E-3</v>
      </c>
      <c r="W168" s="8">
        <f t="shared" ca="1" si="43"/>
        <v>2.2170345608752105E-3</v>
      </c>
      <c r="X168" s="8">
        <f t="shared" ca="1" si="43"/>
        <v>1.1682242990654205E-2</v>
      </c>
      <c r="Y168" s="8">
        <f t="shared" ca="1" si="43"/>
        <v>1.1704018379643678E-3</v>
      </c>
      <c r="Z168" s="8">
        <f t="shared" ca="1" si="43"/>
        <v>1.1231969732797352E-2</v>
      </c>
      <c r="AA168" s="8">
        <f t="shared" ca="1" si="43"/>
        <v>-1.9477989871445267E-4</v>
      </c>
      <c r="AB168" s="8">
        <f t="shared" ca="1" si="43"/>
        <v>1.0969872432823667E-3</v>
      </c>
      <c r="AC168" s="8">
        <f t="shared" ca="1" si="43"/>
        <v>6.1885219203960658E-4</v>
      </c>
      <c r="AD168" s="8">
        <f t="shared" ca="1" si="43"/>
        <v>8.5261875761266752E-3</v>
      </c>
      <c r="AE168" s="8">
        <f t="shared" ca="1" si="43"/>
        <v>2.0624779918506967E-3</v>
      </c>
      <c r="AF168" s="8">
        <f t="shared" ca="1" si="43"/>
        <v>2.0469659185369908E-3</v>
      </c>
      <c r="AG168" s="8">
        <f t="shared" ca="1" si="43"/>
        <v>2.6550492679916983E-3</v>
      </c>
      <c r="AH168" s="8">
        <f t="shared" ca="1" si="43"/>
        <v>4.3598772921413708E-3</v>
      </c>
      <c r="AM168">
        <v>0.36444564337739399</v>
      </c>
      <c r="AN168">
        <v>0.79115226337448497</v>
      </c>
      <c r="AO168">
        <v>0.36457142857142799</v>
      </c>
      <c r="AP168">
        <v>0</v>
      </c>
      <c r="AQ168">
        <v>1</v>
      </c>
      <c r="AR168">
        <v>0.66753472222222199</v>
      </c>
      <c r="AS168">
        <v>0.46729602157788203</v>
      </c>
      <c r="AT168">
        <v>0.71730872496569198</v>
      </c>
      <c r="AU168">
        <v>0.34928539093319499</v>
      </c>
      <c r="AV168">
        <v>0.222271714922049</v>
      </c>
      <c r="AW168">
        <v>0.86084471260717599</v>
      </c>
      <c r="AX168">
        <v>0.69552136491735805</v>
      </c>
      <c r="AY168">
        <v>0.76230246458691497</v>
      </c>
      <c r="AZ168">
        <v>0.75391498881431696</v>
      </c>
    </row>
    <row r="169" spans="1:52" x14ac:dyDescent="0.25">
      <c r="A169" t="s">
        <v>60</v>
      </c>
      <c r="B169" s="9">
        <f t="shared" ref="B169:O169" ca="1" si="44">IF(B153=-1,-1, B153/SUM($B153:$O153))</f>
        <v>1.2168750755510188E-2</v>
      </c>
      <c r="C169" s="9">
        <f t="shared" ca="1" si="44"/>
        <v>1.4384913972573301E-2</v>
      </c>
      <c r="D169" s="9">
        <f t="shared" ca="1" si="44"/>
        <v>1.4237169758102427E-3</v>
      </c>
      <c r="E169" s="9">
        <f t="shared" ca="1" si="44"/>
        <v>6.0978066699797192E-3</v>
      </c>
      <c r="F169" s="9">
        <f t="shared" ca="1" si="44"/>
        <v>3.8861205503248133E-3</v>
      </c>
      <c r="G169" s="9">
        <f t="shared" ca="1" si="44"/>
        <v>3.6161515766098523E-2</v>
      </c>
      <c r="H169" s="9">
        <f t="shared" ca="1" si="44"/>
        <v>-1</v>
      </c>
      <c r="I169" s="9">
        <f t="shared" ca="1" si="44"/>
        <v>0.11694626139980928</v>
      </c>
      <c r="J169" s="9">
        <f t="shared" ca="1" si="44"/>
        <v>9.3884732650128273E-3</v>
      </c>
      <c r="K169" s="9">
        <f t="shared" ca="1" si="44"/>
        <v>0.19953975438643617</v>
      </c>
      <c r="L169" s="9">
        <f t="shared" ca="1" si="44"/>
        <v>0.26207137388688168</v>
      </c>
      <c r="M169" s="9">
        <f t="shared" ca="1" si="44"/>
        <v>8.9725509157902755E-2</v>
      </c>
      <c r="N169" s="9">
        <f t="shared" ca="1" si="44"/>
        <v>0.15007678222055076</v>
      </c>
      <c r="O169" s="9">
        <f t="shared" ca="1" si="44"/>
        <v>9.8133498090517954E-2</v>
      </c>
      <c r="T169" t="s">
        <v>60</v>
      </c>
      <c r="U169" s="8">
        <f t="shared" ref="U169:AH169" ca="1" si="45">U137/SUM(U$130:U$143)</f>
        <v>3.0788040457930422E-2</v>
      </c>
      <c r="V169" s="8">
        <f t="shared" ca="1" si="45"/>
        <v>2.9974811083123425E-2</v>
      </c>
      <c r="W169" s="8">
        <f t="shared" ca="1" si="45"/>
        <v>6.0764704257258891E-2</v>
      </c>
      <c r="X169" s="8">
        <f t="shared" ca="1" si="45"/>
        <v>8.1775700934579434E-2</v>
      </c>
      <c r="Y169" s="8">
        <f t="shared" ca="1" si="45"/>
        <v>2.5055268975681652E-2</v>
      </c>
      <c r="Z169" s="8">
        <f t="shared" ca="1" si="45"/>
        <v>2.4946795932844643E-2</v>
      </c>
      <c r="AA169" s="8">
        <f t="shared" ca="1" si="45"/>
        <v>3.1749123490455784E-2</v>
      </c>
      <c r="AB169" s="8">
        <f t="shared" ca="1" si="45"/>
        <v>-1.1309146837962545E-5</v>
      </c>
      <c r="AC169" s="8">
        <f t="shared" ca="1" si="45"/>
        <v>9.3563937202788092E-2</v>
      </c>
      <c r="AD169" s="8">
        <f t="shared" ca="1" si="45"/>
        <v>4.9939098660170524E-2</v>
      </c>
      <c r="AE169" s="8">
        <f t="shared" ca="1" si="45"/>
        <v>7.530559887318275E-2</v>
      </c>
      <c r="AF169" s="8">
        <f t="shared" ca="1" si="45"/>
        <v>4.6197007481296758E-2</v>
      </c>
      <c r="AG169" s="8">
        <f t="shared" ca="1" si="45"/>
        <v>3.6347998429407474E-2</v>
      </c>
      <c r="AH169" s="8">
        <f t="shared" ca="1" si="45"/>
        <v>7.4887304076781194E-2</v>
      </c>
      <c r="AK169">
        <f ca="1">OFFSET($AM$167,COLUMN(AK169) - COLUMN($AK$169),ROW(AK169) - ROW($AK$169))</f>
        <v>0.46948640483383602</v>
      </c>
      <c r="AL169">
        <f ca="1">OFFSET($AM$167,COLUMN(AL169) - COLUMN($AK$169),ROW(AL169) - ROW($AK$169))</f>
        <v>0.36444564337739399</v>
      </c>
      <c r="AM169">
        <f ca="1">SQRT(POWER(AM$168-$AL169, 2) +POWER(AM$167-$AK169, 2))</f>
        <v>0</v>
      </c>
      <c r="AN169">
        <f t="shared" ref="AN169:AZ182" ca="1" si="46">SQRT(POWER(AN$168-$AL169, 2) +POWER(AN$167-$AK169, 2))</f>
        <v>0.43709664873095877</v>
      </c>
      <c r="AO169">
        <f t="shared" ca="1" si="46"/>
        <v>0.4694864216840734</v>
      </c>
      <c r="AP169">
        <f t="shared" ca="1" si="46"/>
        <v>0.36629999576096584</v>
      </c>
      <c r="AQ169">
        <f t="shared" ca="1" si="46"/>
        <v>0.76828419042710849</v>
      </c>
      <c r="AR169">
        <f t="shared" ca="1" si="46"/>
        <v>0.41297804637541313</v>
      </c>
      <c r="AS169">
        <f t="shared" ca="1" si="46"/>
        <v>0.10904069255215404</v>
      </c>
      <c r="AT169">
        <f t="shared" ca="1" si="46"/>
        <v>0.57038385540617542</v>
      </c>
      <c r="AU169">
        <f t="shared" ca="1" si="46"/>
        <v>0.19383672360301635</v>
      </c>
      <c r="AV169">
        <f t="shared" ca="1" si="46"/>
        <v>0.20724600254323056</v>
      </c>
      <c r="AW169">
        <f t="shared" ca="1" si="46"/>
        <v>0.66186904184481576</v>
      </c>
      <c r="AX169">
        <f t="shared" ca="1" si="46"/>
        <v>0.53760412050968576</v>
      </c>
      <c r="AY169">
        <f t="shared" ca="1" si="46"/>
        <v>0.66312496924717979</v>
      </c>
      <c r="AZ169">
        <f t="shared" ca="1" si="46"/>
        <v>0.41711445542380626</v>
      </c>
    </row>
    <row r="170" spans="1:52" x14ac:dyDescent="0.25">
      <c r="A170" t="s">
        <v>52</v>
      </c>
      <c r="B170" s="9">
        <f t="shared" ref="B170:O170" ca="1" si="47">IF(B154=-1,-1, B154/SUM($B154:$O154))</f>
        <v>6.647133423711025E-3</v>
      </c>
      <c r="C170" s="9">
        <f t="shared" ca="1" si="47"/>
        <v>6.603402282765557E-3</v>
      </c>
      <c r="D170" s="9">
        <f t="shared" ca="1" si="47"/>
        <v>5.6850483229107444E-4</v>
      </c>
      <c r="E170" s="9">
        <f t="shared" ca="1" si="47"/>
        <v>6.9969825512747625E-3</v>
      </c>
      <c r="F170" s="9">
        <f t="shared" ca="1" si="47"/>
        <v>5.9474351685835482E-3</v>
      </c>
      <c r="G170" s="9">
        <f t="shared" ca="1" si="47"/>
        <v>3.3498053964227927E-2</v>
      </c>
      <c r="H170" s="9">
        <f t="shared" ca="1" si="47"/>
        <v>0.28324659990379147</v>
      </c>
      <c r="I170" s="9">
        <f t="shared" ca="1" si="47"/>
        <v>-1</v>
      </c>
      <c r="J170" s="9">
        <f t="shared" ca="1" si="47"/>
        <v>8.8774216119298557E-3</v>
      </c>
      <c r="K170" s="9">
        <f t="shared" ca="1" si="47"/>
        <v>0.16438535881401145</v>
      </c>
      <c r="L170" s="9">
        <f t="shared" ca="1" si="47"/>
        <v>0.11754930686141601</v>
      </c>
      <c r="M170" s="9">
        <f t="shared" ca="1" si="47"/>
        <v>7.8278742292386405E-2</v>
      </c>
      <c r="N170" s="9">
        <f t="shared" ca="1" si="47"/>
        <v>0.22254777627148292</v>
      </c>
      <c r="O170" s="9">
        <f t="shared" ca="1" si="47"/>
        <v>6.4897013163073419E-2</v>
      </c>
      <c r="T170" t="s">
        <v>56</v>
      </c>
      <c r="U170" s="8">
        <f t="shared" ref="U170:AH170" ca="1" si="48">U138/SUM(U$130:U$143)</f>
        <v>8.6489147176042808E-2</v>
      </c>
      <c r="V170" s="8">
        <f t="shared" ca="1" si="48"/>
        <v>6.9773299748110834E-2</v>
      </c>
      <c r="W170" s="8">
        <f t="shared" ca="1" si="48"/>
        <v>0.34044948476393072</v>
      </c>
      <c r="X170" s="8">
        <f t="shared" ca="1" si="48"/>
        <v>9.3847352024922115E-2</v>
      </c>
      <c r="Y170" s="8">
        <f t="shared" ca="1" si="48"/>
        <v>5.6265984654731455E-2</v>
      </c>
      <c r="Z170" s="8">
        <f t="shared" ca="1" si="48"/>
        <v>7.7677938046819578E-2</v>
      </c>
      <c r="AA170" s="8">
        <f t="shared" ca="1" si="48"/>
        <v>3.8371640046747174E-2</v>
      </c>
      <c r="AB170" s="8">
        <f t="shared" ca="1" si="48"/>
        <v>0.34541527187188997</v>
      </c>
      <c r="AC170" s="8">
        <f t="shared" ca="1" si="48"/>
        <v>-6.5142336004169106E-6</v>
      </c>
      <c r="AD170" s="8">
        <f t="shared" ca="1" si="48"/>
        <v>8.8915956151035327E-2</v>
      </c>
      <c r="AE170" s="8">
        <f t="shared" ca="1" si="48"/>
        <v>0.30335194593960124</v>
      </c>
      <c r="AF170" s="8">
        <f t="shared" ca="1" si="48"/>
        <v>0.27566500415627598</v>
      </c>
      <c r="AG170" s="8">
        <f t="shared" ca="1" si="48"/>
        <v>0.23977712544172916</v>
      </c>
      <c r="AH170" s="8">
        <f t="shared" ca="1" si="48"/>
        <v>0.27483009301729155</v>
      </c>
      <c r="AK170">
        <f t="shared" ref="AK170:AL182" ca="1" si="49">OFFSET($AM$167,COLUMN(AK170) - COLUMN($AK$169),ROW(AK170) - ROW($AK$169))</f>
        <v>0.56422256890275602</v>
      </c>
      <c r="AL170">
        <f t="shared" ca="1" si="49"/>
        <v>0.79115226337448497</v>
      </c>
      <c r="AM170">
        <f t="shared" ref="AM170:AM182" ca="1" si="50">SQRT(POWER(AM$168-$AL170, 2) +POWER(AM$167-$AK170, 2))</f>
        <v>0.43709664873095877</v>
      </c>
      <c r="AN170">
        <f t="shared" ca="1" si="46"/>
        <v>0</v>
      </c>
      <c r="AO170">
        <f t="shared" ca="1" si="46"/>
        <v>0.70733182869180877</v>
      </c>
      <c r="AP170">
        <f t="shared" ca="1" si="46"/>
        <v>0.79326994927933847</v>
      </c>
      <c r="AQ170">
        <f t="shared" ca="1" si="46"/>
        <v>0.39640352156924036</v>
      </c>
      <c r="AR170">
        <f t="shared" ca="1" si="46"/>
        <v>0.22314692555718232</v>
      </c>
      <c r="AS170">
        <f t="shared" ca="1" si="46"/>
        <v>0.32910082938001844</v>
      </c>
      <c r="AT170">
        <f t="shared" ca="1" si="46"/>
        <v>0.36103175577307295</v>
      </c>
      <c r="AU170">
        <f t="shared" ca="1" si="46"/>
        <v>0.45271395173769319</v>
      </c>
      <c r="AV170">
        <f t="shared" ca="1" si="46"/>
        <v>0.61960305069201205</v>
      </c>
      <c r="AW170">
        <f t="shared" ca="1" si="46"/>
        <v>0.35005971361876853</v>
      </c>
      <c r="AX170">
        <f t="shared" ca="1" si="46"/>
        <v>0.34245215178891752</v>
      </c>
      <c r="AY170">
        <f t="shared" ca="1" si="46"/>
        <v>0.43673135946917818</v>
      </c>
      <c r="AZ170">
        <f t="shared" ca="1" si="46"/>
        <v>6.6080311988201995E-2</v>
      </c>
    </row>
    <row r="171" spans="1:52" x14ac:dyDescent="0.25">
      <c r="A171" t="s">
        <v>61</v>
      </c>
      <c r="B171" s="9">
        <f t="shared" ref="B171:O171" ca="1" si="51">IF(B155=-1,-1, B155/SUM($B155:$O155))</f>
        <v>8.0991735537190076E-3</v>
      </c>
      <c r="C171" s="9">
        <f t="shared" ca="1" si="51"/>
        <v>4.4132231404958679E-2</v>
      </c>
      <c r="D171" s="9">
        <f t="shared" ca="1" si="51"/>
        <v>9.9173553719008266E-4</v>
      </c>
      <c r="E171" s="9">
        <f t="shared" ca="1" si="51"/>
        <v>2.1157024793388431E-2</v>
      </c>
      <c r="F171" s="9">
        <f t="shared" ca="1" si="51"/>
        <v>3.2892561983471076E-2</v>
      </c>
      <c r="G171" s="9">
        <f t="shared" ca="1" si="51"/>
        <v>0.10561983471074381</v>
      </c>
      <c r="H171" s="9">
        <f t="shared" ca="1" si="51"/>
        <v>8.6280991735537188E-2</v>
      </c>
      <c r="I171" s="9">
        <f t="shared" ca="1" si="51"/>
        <v>2.0826446280991735E-2</v>
      </c>
      <c r="J171" s="9">
        <f t="shared" ca="1" si="51"/>
        <v>-1</v>
      </c>
      <c r="K171" s="9">
        <f t="shared" ca="1" si="51"/>
        <v>0.21702479338842975</v>
      </c>
      <c r="L171" s="9">
        <f t="shared" ca="1" si="51"/>
        <v>0.23355371900826447</v>
      </c>
      <c r="M171" s="9">
        <f t="shared" ca="1" si="51"/>
        <v>4.3140495867768594E-2</v>
      </c>
      <c r="N171" s="9">
        <f t="shared" ca="1" si="51"/>
        <v>0.13404958677685949</v>
      </c>
      <c r="O171" s="9">
        <f t="shared" ca="1" si="51"/>
        <v>5.2396694214876034E-2</v>
      </c>
      <c r="T171" t="s">
        <v>62</v>
      </c>
      <c r="U171" s="8">
        <f t="shared" ref="U171:AH171" ca="1" si="52">U139/SUM(U$130:U$143)</f>
        <v>5.7161911113228219E-4</v>
      </c>
      <c r="V171" s="8">
        <f t="shared" ca="1" si="52"/>
        <v>5.2896725440806048E-3</v>
      </c>
      <c r="W171" s="8">
        <f t="shared" ca="1" si="52"/>
        <v>4.4893223195292429E-4</v>
      </c>
      <c r="X171" s="8">
        <f t="shared" ca="1" si="52"/>
        <v>2.7258566978193145E-3</v>
      </c>
      <c r="Y171" s="8">
        <f t="shared" ca="1" si="52"/>
        <v>6.9357145953444015E-4</v>
      </c>
      <c r="Z171" s="8">
        <f t="shared" ca="1" si="52"/>
        <v>2.3646252069047056E-3</v>
      </c>
      <c r="AA171" s="8">
        <f t="shared" ca="1" si="52"/>
        <v>2.3373587845734321E-3</v>
      </c>
      <c r="AB171" s="8">
        <f t="shared" ca="1" si="52"/>
        <v>7.9164027865737813E-4</v>
      </c>
      <c r="AC171" s="8">
        <f t="shared" ca="1" si="52"/>
        <v>6.9050876164419254E-4</v>
      </c>
      <c r="AD171" s="8">
        <f t="shared" ca="1" si="52"/>
        <v>-1.2180267965895249E-3</v>
      </c>
      <c r="AE171" s="8">
        <f t="shared" ca="1" si="52"/>
        <v>3.6889850260744171E-4</v>
      </c>
      <c r="AF171" s="8">
        <f t="shared" ca="1" si="52"/>
        <v>1.7144638403990024E-3</v>
      </c>
      <c r="AG171" s="8">
        <f t="shared" ca="1" si="52"/>
        <v>5.6092590168838692E-4</v>
      </c>
      <c r="AH171" s="8">
        <f t="shared" ca="1" si="52"/>
        <v>1.9037473243965714E-3</v>
      </c>
      <c r="AK171">
        <f t="shared" ca="1" si="49"/>
        <v>0</v>
      </c>
      <c r="AL171">
        <f t="shared" ca="1" si="49"/>
        <v>0.36457142857142799</v>
      </c>
      <c r="AM171">
        <f t="shared" ca="1" si="50"/>
        <v>0.4694864216840734</v>
      </c>
      <c r="AN171">
        <f t="shared" ca="1" si="46"/>
        <v>0.70733182869180877</v>
      </c>
      <c r="AO171">
        <f t="shared" ca="1" si="46"/>
        <v>0</v>
      </c>
      <c r="AP171">
        <f t="shared" ca="1" si="46"/>
        <v>0.62389865276120182</v>
      </c>
      <c r="AQ171">
        <f t="shared" ca="1" si="46"/>
        <v>1.102649624405305</v>
      </c>
      <c r="AR171">
        <f t="shared" ca="1" si="46"/>
        <v>0.80887993997857144</v>
      </c>
      <c r="AS171">
        <f t="shared" ca="1" si="46"/>
        <v>0.51603129079997656</v>
      </c>
      <c r="AT171">
        <f t="shared" ca="1" si="46"/>
        <v>0.98308365985705926</v>
      </c>
      <c r="AU171">
        <f t="shared" ca="1" si="46"/>
        <v>0.66290563123742174</v>
      </c>
      <c r="AV171">
        <f t="shared" ca="1" si="46"/>
        <v>0.34902279622126531</v>
      </c>
      <c r="AW171">
        <f t="shared" ca="1" si="46"/>
        <v>1.0341346896168646</v>
      </c>
      <c r="AX171">
        <f t="shared" ca="1" si="46"/>
        <v>0.95240124959952877</v>
      </c>
      <c r="AY171">
        <f t="shared" ca="1" si="46"/>
        <v>1.0761923513061931</v>
      </c>
      <c r="AZ171">
        <f t="shared" ca="1" si="46"/>
        <v>0.73110638911323</v>
      </c>
    </row>
    <row r="172" spans="1:52" x14ac:dyDescent="0.25">
      <c r="A172" t="s">
        <v>59</v>
      </c>
      <c r="B172" s="9">
        <f t="shared" ref="B172:O172" ca="1" si="53">IF(B156=-1,-1, B156/SUM($B156:$O156))</f>
        <v>5.5999236374049445E-3</v>
      </c>
      <c r="C172" s="9">
        <f t="shared" ca="1" si="53"/>
        <v>9.4286593061609757E-3</v>
      </c>
      <c r="D172" s="9">
        <f t="shared" ca="1" si="53"/>
        <v>1.9939122042275182E-3</v>
      </c>
      <c r="E172" s="9">
        <f t="shared" ca="1" si="53"/>
        <v>1.3066488487278203E-2</v>
      </c>
      <c r="F172" s="9">
        <f t="shared" ca="1" si="53"/>
        <v>9.2059350705823717E-3</v>
      </c>
      <c r="G172" s="9">
        <f t="shared" ca="1" si="53"/>
        <v>3.2687433050155375E-2</v>
      </c>
      <c r="H172" s="9">
        <f t="shared" ca="1" si="53"/>
        <v>0.27889316660833413</v>
      </c>
      <c r="I172" s="9">
        <f t="shared" ca="1" si="53"/>
        <v>4.5764527453413514E-2</v>
      </c>
      <c r="J172" s="9">
        <f t="shared" ca="1" si="53"/>
        <v>8.6979116951435509E-2</v>
      </c>
      <c r="K172" s="9">
        <f t="shared" ca="1" si="53"/>
        <v>-1</v>
      </c>
      <c r="L172" s="9">
        <f t="shared" ca="1" si="53"/>
        <v>8.9980591173756716E-2</v>
      </c>
      <c r="M172" s="9">
        <f t="shared" ca="1" si="53"/>
        <v>5.56068174827919E-2</v>
      </c>
      <c r="N172" s="9">
        <f t="shared" ca="1" si="53"/>
        <v>0.30052923520739866</v>
      </c>
      <c r="O172" s="9">
        <f t="shared" ca="1" si="53"/>
        <v>7.0274799283040076E-2</v>
      </c>
      <c r="T172" t="s">
        <v>61</v>
      </c>
      <c r="U172" s="8">
        <f t="shared" ref="U172:AH172" ca="1" si="54">U140/SUM(U$130:U$143)</f>
        <v>9.4793502596103463E-3</v>
      </c>
      <c r="V172" s="8">
        <f t="shared" ca="1" si="54"/>
        <v>8.1863979848866494E-3</v>
      </c>
      <c r="W172" s="8">
        <f t="shared" ca="1" si="54"/>
        <v>1.9421499019255741E-2</v>
      </c>
      <c r="X172" s="8">
        <f t="shared" ca="1" si="54"/>
        <v>5.646417445482866E-2</v>
      </c>
      <c r="Y172" s="8">
        <f t="shared" ca="1" si="54"/>
        <v>1.0967098703888335E-2</v>
      </c>
      <c r="Z172" s="8">
        <f t="shared" ca="1" si="54"/>
        <v>1.9744620477654292E-2</v>
      </c>
      <c r="AA172" s="8">
        <f t="shared" ca="1" si="54"/>
        <v>2.999610440202571E-2</v>
      </c>
      <c r="AB172" s="8">
        <f t="shared" ca="1" si="54"/>
        <v>3.2785216683253418E-2</v>
      </c>
      <c r="AC172" s="8">
        <f t="shared" ca="1" si="54"/>
        <v>3.1411634421210345E-2</v>
      </c>
      <c r="AD172" s="8">
        <f t="shared" ca="1" si="54"/>
        <v>1.8270401948842874E-2</v>
      </c>
      <c r="AE172" s="8">
        <f t="shared" ca="1" si="54"/>
        <v>-1.6768113754883713E-5</v>
      </c>
      <c r="AF172" s="8">
        <f t="shared" ca="1" si="54"/>
        <v>3.4330839567747296E-2</v>
      </c>
      <c r="AG172" s="8">
        <f t="shared" ca="1" si="54"/>
        <v>2.6905745750986296E-2</v>
      </c>
      <c r="AH172" s="8">
        <f t="shared" ca="1" si="54"/>
        <v>3.7157596740942406E-2</v>
      </c>
      <c r="AK172">
        <f t="shared" ca="1" si="49"/>
        <v>0.50629754333457999</v>
      </c>
      <c r="AL172">
        <f t="shared" ca="1" si="49"/>
        <v>0</v>
      </c>
      <c r="AM172">
        <f t="shared" ca="1" si="50"/>
        <v>0.36629999576096584</v>
      </c>
      <c r="AN172">
        <f t="shared" ca="1" si="46"/>
        <v>0.79326994927933847</v>
      </c>
      <c r="AO172">
        <f t="shared" ca="1" si="46"/>
        <v>0.62389865276120182</v>
      </c>
      <c r="AP172">
        <f t="shared" ca="1" si="46"/>
        <v>0</v>
      </c>
      <c r="AQ172">
        <f t="shared" ca="1" si="46"/>
        <v>1.0751308980736649</v>
      </c>
      <c r="AR172">
        <f t="shared" ca="1" si="46"/>
        <v>0.71062894168268997</v>
      </c>
      <c r="AS172">
        <f t="shared" ca="1" si="46"/>
        <v>0.46729639926133965</v>
      </c>
      <c r="AT172">
        <f t="shared" ca="1" si="46"/>
        <v>0.8268733290004745</v>
      </c>
      <c r="AU172">
        <f t="shared" ca="1" si="46"/>
        <v>0.38271555960153658</v>
      </c>
      <c r="AV172">
        <f t="shared" ca="1" si="46"/>
        <v>0.29085859569974598</v>
      </c>
      <c r="AW172">
        <f t="shared" ca="1" si="46"/>
        <v>0.94965062024050828</v>
      </c>
      <c r="AX172">
        <f t="shared" ca="1" si="46"/>
        <v>0.79581925594483505</v>
      </c>
      <c r="AY172">
        <f t="shared" ca="1" si="46"/>
        <v>0.90821096846093841</v>
      </c>
      <c r="AZ172">
        <f t="shared" ca="1" si="46"/>
        <v>0.76226457780846124</v>
      </c>
    </row>
    <row r="173" spans="1:52" x14ac:dyDescent="0.25">
      <c r="A173" t="s">
        <v>50</v>
      </c>
      <c r="B173" s="9">
        <f t="shared" ref="B173:O173" ca="1" si="55">IF(B157=-1,-1, B157/SUM($B157:$O157))</f>
        <v>4.1747102963778406E-3</v>
      </c>
      <c r="C173" s="9">
        <f t="shared" ca="1" si="55"/>
        <v>1.1125469987289735E-2</v>
      </c>
      <c r="D173" s="9">
        <f t="shared" ca="1" si="55"/>
        <v>5.4244643341470032E-4</v>
      </c>
      <c r="E173" s="9">
        <f t="shared" ca="1" si="55"/>
        <v>2.3399650068869427E-3</v>
      </c>
      <c r="F173" s="9">
        <f t="shared" ca="1" si="55"/>
        <v>2.2942293272068794E-2</v>
      </c>
      <c r="G173" s="9">
        <f t="shared" ca="1" si="55"/>
        <v>0.21185192275988238</v>
      </c>
      <c r="H173" s="9">
        <f t="shared" ca="1" si="55"/>
        <v>0.13494152746533927</v>
      </c>
      <c r="I173" s="9">
        <f t="shared" ca="1" si="55"/>
        <v>2.5968293474156683E-2</v>
      </c>
      <c r="J173" s="9">
        <f t="shared" ca="1" si="55"/>
        <v>4.6793982035450467E-2</v>
      </c>
      <c r="K173" s="9">
        <f t="shared" ca="1" si="55"/>
        <v>5.2399261847402373E-2</v>
      </c>
      <c r="L173" s="9">
        <f t="shared" ca="1" si="55"/>
        <v>-1</v>
      </c>
      <c r="M173" s="9">
        <f t="shared" ca="1" si="55"/>
        <v>4.6517440716454743E-2</v>
      </c>
      <c r="N173" s="9">
        <f t="shared" ca="1" si="55"/>
        <v>0.32565931173120183</v>
      </c>
      <c r="O173" s="9">
        <f t="shared" ca="1" si="55"/>
        <v>0.11474869307636264</v>
      </c>
      <c r="T173" t="s">
        <v>50</v>
      </c>
      <c r="U173" s="8">
        <f t="shared" ref="U173:AH173" ca="1" si="56">U141/SUM(U$130:U$143)</f>
        <v>4.8936947236380382E-2</v>
      </c>
      <c r="V173" s="8">
        <f t="shared" ca="1" si="56"/>
        <v>0.1093198992443325</v>
      </c>
      <c r="W173" s="8">
        <f t="shared" ca="1" si="56"/>
        <v>5.8596016244440149E-2</v>
      </c>
      <c r="X173" s="8">
        <f t="shared" ca="1" si="56"/>
        <v>0.23987538940809969</v>
      </c>
      <c r="Y173" s="8">
        <f t="shared" ca="1" si="56"/>
        <v>0.35549872122762149</v>
      </c>
      <c r="Z173" s="8">
        <f t="shared" ca="1" si="56"/>
        <v>0.10510759044691416</v>
      </c>
      <c r="AA173" s="8">
        <f t="shared" ca="1" si="56"/>
        <v>0.10284378652123101</v>
      </c>
      <c r="AB173" s="8">
        <f t="shared" ca="1" si="56"/>
        <v>7.4934406948339818E-2</v>
      </c>
      <c r="AC173" s="8">
        <f t="shared" ca="1" si="56"/>
        <v>0.18458732330141359</v>
      </c>
      <c r="AD173" s="8">
        <f t="shared" ca="1" si="56"/>
        <v>0.2289890377588307</v>
      </c>
      <c r="AE173" s="8">
        <f t="shared" ca="1" si="56"/>
        <v>8.7915220416855303E-2</v>
      </c>
      <c r="AF173" s="8">
        <f t="shared" ca="1" si="56"/>
        <v>-1.0390689941812136E-5</v>
      </c>
      <c r="AG173" s="8">
        <f t="shared" ca="1" si="56"/>
        <v>8.0679842192846324E-2</v>
      </c>
      <c r="AH173" s="8">
        <f t="shared" ca="1" si="56"/>
        <v>0.25938310695508932</v>
      </c>
      <c r="AK173">
        <f t="shared" ca="1" si="49"/>
        <v>0.901147448985683</v>
      </c>
      <c r="AL173">
        <f t="shared" ca="1" si="49"/>
        <v>1</v>
      </c>
      <c r="AM173">
        <f t="shared" ca="1" si="50"/>
        <v>0.76828419042710849</v>
      </c>
      <c r="AN173">
        <f t="shared" ca="1" si="46"/>
        <v>0.39640352156924036</v>
      </c>
      <c r="AO173">
        <f t="shared" ca="1" si="46"/>
        <v>1.102649624405305</v>
      </c>
      <c r="AP173">
        <f t="shared" ca="1" si="46"/>
        <v>1.0751308980736649</v>
      </c>
      <c r="AQ173">
        <f t="shared" ca="1" si="46"/>
        <v>0</v>
      </c>
      <c r="AR173">
        <f t="shared" ca="1" si="46"/>
        <v>0.36521050404216843</v>
      </c>
      <c r="AS173">
        <f t="shared" ca="1" si="46"/>
        <v>0.66343764368876901</v>
      </c>
      <c r="AT173">
        <f t="shared" ca="1" si="46"/>
        <v>0.28317090823686697</v>
      </c>
      <c r="AU173">
        <f t="shared" ca="1" si="46"/>
        <v>0.69301708824251451</v>
      </c>
      <c r="AV173">
        <f t="shared" ca="1" si="46"/>
        <v>0.97165320265721988</v>
      </c>
      <c r="AW173">
        <f t="shared" ca="1" si="46"/>
        <v>0.13929011893048709</v>
      </c>
      <c r="AX173">
        <f t="shared" ca="1" si="46"/>
        <v>0.30458626031702479</v>
      </c>
      <c r="AY173">
        <f t="shared" ca="1" si="46"/>
        <v>0.25743338008792288</v>
      </c>
      <c r="AZ173">
        <f t="shared" ca="1" si="46"/>
        <v>0.37452797702418861</v>
      </c>
    </row>
    <row r="174" spans="1:52" x14ac:dyDescent="0.25">
      <c r="A174" t="s">
        <v>57</v>
      </c>
      <c r="B174" s="9">
        <f t="shared" ref="B174:O174" ca="1" si="57">IF(B158=-1,-1, B158/SUM($B158:$O158))</f>
        <v>7.481902540931837E-3</v>
      </c>
      <c r="C174" s="9">
        <f t="shared" ca="1" si="57"/>
        <v>8.113491716465044E-3</v>
      </c>
      <c r="D174" s="9">
        <f t="shared" ca="1" si="57"/>
        <v>7.2875674099985425E-4</v>
      </c>
      <c r="E174" s="9">
        <f t="shared" ca="1" si="57"/>
        <v>1.4089296992663848E-2</v>
      </c>
      <c r="F174" s="9">
        <f t="shared" ca="1" si="57"/>
        <v>3.157945877666035E-3</v>
      </c>
      <c r="G174" s="9">
        <f t="shared" ca="1" si="57"/>
        <v>2.90045182917942E-2</v>
      </c>
      <c r="H174" s="9">
        <f t="shared" ca="1" si="57"/>
        <v>0.18301510955643005</v>
      </c>
      <c r="I174" s="9">
        <f t="shared" ca="1" si="57"/>
        <v>6.9912063353252688E-2</v>
      </c>
      <c r="J174" s="9">
        <f t="shared" ca="1" si="57"/>
        <v>1.2291697031530874E-2</v>
      </c>
      <c r="K174" s="9">
        <f t="shared" ca="1" si="57"/>
        <v>0.16052081815090122</v>
      </c>
      <c r="L174" s="9">
        <f t="shared" ca="1" si="57"/>
        <v>0.13661759704610602</v>
      </c>
      <c r="M174" s="9">
        <f t="shared" ca="1" si="57"/>
        <v>-1</v>
      </c>
      <c r="N174" s="9">
        <f t="shared" ca="1" si="57"/>
        <v>0.23427100034008647</v>
      </c>
      <c r="O174" s="9">
        <f t="shared" ca="1" si="57"/>
        <v>0.14084438614390515</v>
      </c>
      <c r="T174" t="s">
        <v>59</v>
      </c>
      <c r="U174" s="8">
        <f t="shared" ref="U174:AH174" ca="1" si="58">U142/SUM(U$130:U$143)</f>
        <v>1.2162784420203561E-2</v>
      </c>
      <c r="V174" s="8">
        <f t="shared" ca="1" si="58"/>
        <v>1.712846347607053E-2</v>
      </c>
      <c r="W174" s="8">
        <f t="shared" ca="1" si="58"/>
        <v>1.8565074453684008E-2</v>
      </c>
      <c r="X174" s="8">
        <f t="shared" ca="1" si="58"/>
        <v>3.1152647975077882E-2</v>
      </c>
      <c r="Y174" s="8">
        <f t="shared" ca="1" si="58"/>
        <v>8.7996878928432096E-3</v>
      </c>
      <c r="Z174" s="8">
        <f t="shared" ca="1" si="58"/>
        <v>1.7852920312130528E-2</v>
      </c>
      <c r="AA174" s="8">
        <f t="shared" ca="1" si="58"/>
        <v>2.9606544604596805E-2</v>
      </c>
      <c r="AB174" s="8">
        <f t="shared" ca="1" si="58"/>
        <v>1.6782773907536415E-2</v>
      </c>
      <c r="AC174" s="8">
        <f t="shared" ca="1" si="58"/>
        <v>3.3150934792521659E-2</v>
      </c>
      <c r="AD174" s="8">
        <f t="shared" ca="1" si="58"/>
        <v>1.5834348355663823E-2</v>
      </c>
      <c r="AE174" s="8">
        <f t="shared" ca="1" si="58"/>
        <v>3.0014923621241845E-2</v>
      </c>
      <c r="AF174" s="8">
        <f t="shared" ca="1" si="58"/>
        <v>3.9058603491271819E-2</v>
      </c>
      <c r="AG174" s="8">
        <f t="shared" ca="1" si="58"/>
        <v>-1.8697530056279567E-5</v>
      </c>
      <c r="AH174" s="8">
        <f t="shared" ca="1" si="58"/>
        <v>6.3888971088687005E-2</v>
      </c>
      <c r="AK174">
        <f t="shared" ca="1" si="49"/>
        <v>0.75</v>
      </c>
      <c r="AL174">
        <f t="shared" ca="1" si="49"/>
        <v>0.66753472222222199</v>
      </c>
      <c r="AM174">
        <f t="shared" ca="1" si="50"/>
        <v>0.41297804637541313</v>
      </c>
      <c r="AN174">
        <f t="shared" ca="1" si="46"/>
        <v>0.22314692555718232</v>
      </c>
      <c r="AO174">
        <f t="shared" ca="1" si="46"/>
        <v>0.80887993997857144</v>
      </c>
      <c r="AP174">
        <f t="shared" ca="1" si="46"/>
        <v>0.71062894168268997</v>
      </c>
      <c r="AQ174">
        <f t="shared" ca="1" si="46"/>
        <v>0.36521050404216843</v>
      </c>
      <c r="AR174">
        <f t="shared" ca="1" si="46"/>
        <v>0</v>
      </c>
      <c r="AS174">
        <f t="shared" ca="1" si="46"/>
        <v>0.31587395465950552</v>
      </c>
      <c r="AT174">
        <f t="shared" ca="1" si="46"/>
        <v>0.17485576925199731</v>
      </c>
      <c r="AU174">
        <f t="shared" ca="1" si="46"/>
        <v>0.32999818237265549</v>
      </c>
      <c r="AV174">
        <f t="shared" ca="1" si="46"/>
        <v>0.61990444720809434</v>
      </c>
      <c r="AW174">
        <f t="shared" ca="1" si="46"/>
        <v>0.24920691019052887</v>
      </c>
      <c r="AX174">
        <f t="shared" ca="1" si="46"/>
        <v>0.14576306599578065</v>
      </c>
      <c r="AY174">
        <f t="shared" ca="1" si="46"/>
        <v>0.26735916852223496</v>
      </c>
      <c r="AZ174">
        <f t="shared" ca="1" si="46"/>
        <v>0.15707282697501138</v>
      </c>
    </row>
    <row r="175" spans="1:52" x14ac:dyDescent="0.25">
      <c r="A175" t="s">
        <v>53</v>
      </c>
      <c r="B175" s="9">
        <f t="shared" ref="B175:O175" ca="1" si="59">IF(B159=-1,-1, B159/SUM($B159:$O159))</f>
        <v>1.1331607707794076E-3</v>
      </c>
      <c r="C175" s="9">
        <f t="shared" ca="1" si="59"/>
        <v>3.7791199309749786E-3</v>
      </c>
      <c r="D175" s="9">
        <f t="shared" ca="1" si="59"/>
        <v>4.1990221455277539E-4</v>
      </c>
      <c r="E175" s="9">
        <f t="shared" ca="1" si="59"/>
        <v>2.7725050330744895E-3</v>
      </c>
      <c r="F175" s="9">
        <f t="shared" ca="1" si="59"/>
        <v>3.1866551624964048E-3</v>
      </c>
      <c r="G175" s="9">
        <f t="shared" ca="1" si="59"/>
        <v>3.1331607707794078E-2</v>
      </c>
      <c r="H175" s="9">
        <f t="shared" ca="1" si="59"/>
        <v>0.16026459591601955</v>
      </c>
      <c r="I175" s="9">
        <f t="shared" ca="1" si="59"/>
        <v>7.3764739718147829E-2</v>
      </c>
      <c r="J175" s="9">
        <f t="shared" ca="1" si="59"/>
        <v>7.4662064998561976E-3</v>
      </c>
      <c r="K175" s="9">
        <f t="shared" ca="1" si="59"/>
        <v>0.15260281852171412</v>
      </c>
      <c r="L175" s="9">
        <f t="shared" ca="1" si="59"/>
        <v>0.28353753235547885</v>
      </c>
      <c r="M175" s="9">
        <f t="shared" ca="1" si="59"/>
        <v>0.10406097210238711</v>
      </c>
      <c r="N175" s="9">
        <f t="shared" ca="1" si="59"/>
        <v>-1</v>
      </c>
      <c r="O175" s="9">
        <f t="shared" ca="1" si="59"/>
        <v>0.17568593615185504</v>
      </c>
      <c r="T175" t="s">
        <v>53</v>
      </c>
      <c r="U175" s="8">
        <f t="shared" ref="U175:AH175" ca="1" si="60">U143/SUM(U$130:U$143)</f>
        <v>0.12824909890598454</v>
      </c>
      <c r="V175" s="8">
        <f t="shared" ca="1" si="60"/>
        <v>0.1093198992443325</v>
      </c>
      <c r="W175" s="8">
        <f t="shared" ca="1" si="60"/>
        <v>0.40428764814763657</v>
      </c>
      <c r="X175" s="8">
        <f t="shared" ca="1" si="60"/>
        <v>0.26518691588785048</v>
      </c>
      <c r="Y175" s="8">
        <f t="shared" ca="1" si="60"/>
        <v>9.0901209415232567E-2</v>
      </c>
      <c r="Z175" s="8">
        <f t="shared" ca="1" si="60"/>
        <v>0.37987703948924095</v>
      </c>
      <c r="AA175" s="8">
        <f t="shared" ca="1" si="60"/>
        <v>0.52941176470588236</v>
      </c>
      <c r="AB175" s="8">
        <f t="shared" ca="1" si="60"/>
        <v>0.24788518954130101</v>
      </c>
      <c r="AC175" s="8">
        <f t="shared" ca="1" si="60"/>
        <v>0.21836362451957528</v>
      </c>
      <c r="AD175" s="8">
        <f t="shared" ca="1" si="60"/>
        <v>0.38733252131546891</v>
      </c>
      <c r="AE175" s="8">
        <f t="shared" ca="1" si="60"/>
        <v>0.33604976776162448</v>
      </c>
      <c r="AF175" s="8">
        <f t="shared" ca="1" si="60"/>
        <v>0.46310266001662509</v>
      </c>
      <c r="AG175" s="8">
        <f t="shared" ca="1" si="60"/>
        <v>0.48839818260007856</v>
      </c>
      <c r="AH175" s="8">
        <f t="shared" ca="1" si="60"/>
        <v>-9.8639757740754981E-6</v>
      </c>
      <c r="AK175">
        <f t="shared" ca="1" si="49"/>
        <v>0.50570342205323104</v>
      </c>
      <c r="AL175">
        <f t="shared" ca="1" si="49"/>
        <v>0.46729602157788203</v>
      </c>
      <c r="AM175">
        <f t="shared" ca="1" si="50"/>
        <v>0.10904069255215404</v>
      </c>
      <c r="AN175">
        <f t="shared" ca="1" si="46"/>
        <v>0.32910082938001844</v>
      </c>
      <c r="AO175">
        <f t="shared" ca="1" si="46"/>
        <v>0.51603129079997656</v>
      </c>
      <c r="AP175">
        <f t="shared" ca="1" si="46"/>
        <v>0.46729639926133965</v>
      </c>
      <c r="AQ175">
        <f t="shared" ca="1" si="46"/>
        <v>0.66343764368876901</v>
      </c>
      <c r="AR175">
        <f t="shared" ca="1" si="46"/>
        <v>0.31587395465950552</v>
      </c>
      <c r="AS175">
        <f t="shared" ca="1" si="46"/>
        <v>0</v>
      </c>
      <c r="AT175">
        <f t="shared" ca="1" si="46"/>
        <v>0.48185387120844192</v>
      </c>
      <c r="AU175">
        <f t="shared" ca="1" si="46"/>
        <v>0.19642722855359152</v>
      </c>
      <c r="AV175">
        <f t="shared" ca="1" si="46"/>
        <v>0.30823425536744248</v>
      </c>
      <c r="AW175">
        <f t="shared" ca="1" si="46"/>
        <v>0.56226334098562292</v>
      </c>
      <c r="AX175">
        <f t="shared" ca="1" si="46"/>
        <v>0.44958318078452597</v>
      </c>
      <c r="AY175">
        <f t="shared" ca="1" si="46"/>
        <v>0.5756369588436171</v>
      </c>
      <c r="AZ175">
        <f t="shared" ca="1" si="46"/>
        <v>0.30812977121263202</v>
      </c>
    </row>
    <row r="176" spans="1:52" x14ac:dyDescent="0.25">
      <c r="A176" t="s">
        <v>54</v>
      </c>
      <c r="B176" s="9">
        <f t="shared" ref="B176:O176" ca="1" si="61">IF(B160=-1,-1, B160/SUM($B160:$O160))</f>
        <v>3.6043606129624304E-3</v>
      </c>
      <c r="C176" s="9">
        <f t="shared" ca="1" si="61"/>
        <v>4.6657674192335762E-3</v>
      </c>
      <c r="D176" s="9">
        <f t="shared" ca="1" si="61"/>
        <v>9.0661831368993653E-4</v>
      </c>
      <c r="E176" s="9">
        <f t="shared" ca="1" si="61"/>
        <v>9.28730955487252E-3</v>
      </c>
      <c r="F176" s="9">
        <f t="shared" ca="1" si="61"/>
        <v>5.2628087477610951E-3</v>
      </c>
      <c r="G176" s="9">
        <f t="shared" ca="1" si="61"/>
        <v>4.2876412444994801E-2</v>
      </c>
      <c r="H176" s="9">
        <f t="shared" ca="1" si="61"/>
        <v>0.16787917652521947</v>
      </c>
      <c r="I176" s="9">
        <f t="shared" ca="1" si="61"/>
        <v>4.298697565398138E-2</v>
      </c>
      <c r="J176" s="9">
        <f t="shared" ca="1" si="61"/>
        <v>1.2781106958848374E-2</v>
      </c>
      <c r="K176" s="9">
        <f t="shared" ca="1" si="61"/>
        <v>9.8312805430864819E-2</v>
      </c>
      <c r="L176" s="9">
        <f t="shared" ca="1" si="61"/>
        <v>0.194547022532782</v>
      </c>
      <c r="M176" s="9">
        <f t="shared" ca="1" si="61"/>
        <v>9.9307874311744024E-2</v>
      </c>
      <c r="N176" s="9">
        <f t="shared" ca="1" si="61"/>
        <v>0.31760387413484287</v>
      </c>
      <c r="O176" s="9">
        <f t="shared" ca="1" si="61"/>
        <v>-1</v>
      </c>
      <c r="AK176">
        <f t="shared" ca="1" si="49"/>
        <v>0.91762186221254305</v>
      </c>
      <c r="AL176">
        <f t="shared" ca="1" si="49"/>
        <v>0.71730872496569198</v>
      </c>
      <c r="AM176">
        <f t="shared" ca="1" si="50"/>
        <v>0.57038385540617542</v>
      </c>
      <c r="AN176">
        <f t="shared" ca="1" si="46"/>
        <v>0.36103175577307295</v>
      </c>
      <c r="AO176">
        <f t="shared" ca="1" si="46"/>
        <v>0.98308365985705926</v>
      </c>
      <c r="AP176">
        <f t="shared" ca="1" si="46"/>
        <v>0.8268733290004745</v>
      </c>
      <c r="AQ176">
        <f t="shared" ca="1" si="46"/>
        <v>0.28317090823686697</v>
      </c>
      <c r="AR176">
        <f t="shared" ca="1" si="46"/>
        <v>0.17485576925199731</v>
      </c>
      <c r="AS176">
        <f t="shared" ca="1" si="46"/>
        <v>0.48185387120844192</v>
      </c>
      <c r="AT176">
        <f t="shared" ca="1" si="46"/>
        <v>0</v>
      </c>
      <c r="AU176">
        <f t="shared" ca="1" si="46"/>
        <v>0.44767327243872268</v>
      </c>
      <c r="AV176">
        <f t="shared" ca="1" si="46"/>
        <v>0.77702816616664494</v>
      </c>
      <c r="AW176">
        <f t="shared" ca="1" si="46"/>
        <v>0.14390845522365497</v>
      </c>
      <c r="AX176">
        <f t="shared" ca="1" si="46"/>
        <v>3.2839169679799628E-2</v>
      </c>
      <c r="AY176">
        <f t="shared" ca="1" si="46"/>
        <v>9.3864765436406719E-2</v>
      </c>
      <c r="AZ176">
        <f t="shared" ca="1" si="46"/>
        <v>0.30104388934634163</v>
      </c>
    </row>
    <row r="177" spans="1:52" x14ac:dyDescent="0.25">
      <c r="U177" t="s">
        <v>52</v>
      </c>
      <c r="V177" t="s">
        <v>58</v>
      </c>
      <c r="W177" t="s">
        <v>57</v>
      </c>
      <c r="X177" t="s">
        <v>49</v>
      </c>
      <c r="Y177" t="s">
        <v>51</v>
      </c>
      <c r="Z177" t="s">
        <v>55</v>
      </c>
      <c r="AA177" t="s">
        <v>54</v>
      </c>
      <c r="AB177" t="s">
        <v>60</v>
      </c>
      <c r="AC177" t="s">
        <v>56</v>
      </c>
      <c r="AD177" t="s">
        <v>62</v>
      </c>
      <c r="AE177" t="s">
        <v>61</v>
      </c>
      <c r="AF177" t="s">
        <v>50</v>
      </c>
      <c r="AG177" t="s">
        <v>59</v>
      </c>
      <c r="AH177" t="s">
        <v>53</v>
      </c>
      <c r="AK177">
        <f t="shared" ca="1" si="49"/>
        <v>0.66272936631750901</v>
      </c>
      <c r="AL177">
        <f t="shared" ca="1" si="49"/>
        <v>0.34928539093319499</v>
      </c>
      <c r="AM177">
        <f t="shared" ca="1" si="50"/>
        <v>0.19383672360301635</v>
      </c>
      <c r="AN177">
        <f t="shared" ca="1" si="46"/>
        <v>0.45271395173769319</v>
      </c>
      <c r="AO177">
        <f t="shared" ca="1" si="46"/>
        <v>0.66290563123742174</v>
      </c>
      <c r="AP177">
        <f t="shared" ca="1" si="46"/>
        <v>0.38271555960153658</v>
      </c>
      <c r="AQ177">
        <f t="shared" ca="1" si="46"/>
        <v>0.69301708824251451</v>
      </c>
      <c r="AR177">
        <f t="shared" ca="1" si="46"/>
        <v>0.32999818237265549</v>
      </c>
      <c r="AS177">
        <f t="shared" ca="1" si="46"/>
        <v>0.19642722855359152</v>
      </c>
      <c r="AT177">
        <f t="shared" ca="1" si="46"/>
        <v>0.44767327243872268</v>
      </c>
      <c r="AU177">
        <f t="shared" ca="1" si="46"/>
        <v>0</v>
      </c>
      <c r="AV177">
        <f t="shared" ca="1" si="46"/>
        <v>0.36672990454116183</v>
      </c>
      <c r="AW177">
        <f t="shared" ca="1" si="46"/>
        <v>0.56700560888564433</v>
      </c>
      <c r="AX177">
        <f t="shared" ca="1" si="46"/>
        <v>0.41584546883713902</v>
      </c>
      <c r="AY177">
        <f t="shared" ca="1" si="46"/>
        <v>0.53323032872678144</v>
      </c>
      <c r="AZ177">
        <f t="shared" ca="1" si="46"/>
        <v>0.40700596676403744</v>
      </c>
    </row>
    <row r="178" spans="1:52" x14ac:dyDescent="0.25">
      <c r="B178" t="s">
        <v>62</v>
      </c>
      <c r="C178" t="s">
        <v>51</v>
      </c>
      <c r="D178" t="s">
        <v>58</v>
      </c>
      <c r="E178" t="s">
        <v>49</v>
      </c>
      <c r="F178" t="s">
        <v>55</v>
      </c>
      <c r="G178" t="s">
        <v>56</v>
      </c>
      <c r="H178" t="s">
        <v>60</v>
      </c>
      <c r="I178" t="s">
        <v>52</v>
      </c>
      <c r="J178" t="s">
        <v>61</v>
      </c>
      <c r="K178" t="s">
        <v>59</v>
      </c>
      <c r="L178" t="s">
        <v>50</v>
      </c>
      <c r="M178" t="s">
        <v>57</v>
      </c>
      <c r="N178" t="s">
        <v>53</v>
      </c>
      <c r="O178" t="s">
        <v>54</v>
      </c>
      <c r="T178" t="s">
        <v>52</v>
      </c>
      <c r="U178" s="8">
        <f ca="1">U146/MAX(U$146:U$159)</f>
        <v>0</v>
      </c>
      <c r="V178" s="8">
        <f t="shared" ref="V178:AH178" ca="1" si="62">V146/MAX(V$146:V$159)</f>
        <v>0.36691499641532371</v>
      </c>
      <c r="W178" s="8">
        <f t="shared" ca="1" si="62"/>
        <v>0.94990077642563009</v>
      </c>
      <c r="X178" s="8">
        <f t="shared" ca="1" si="62"/>
        <v>0.57833296967052139</v>
      </c>
      <c r="Y178" s="8">
        <f t="shared" ca="1" si="62"/>
        <v>0.47162085122746378</v>
      </c>
      <c r="Z178" s="8">
        <f t="shared" ca="1" si="62"/>
        <v>0.4212699105389483</v>
      </c>
      <c r="AA178" s="8">
        <f t="shared" ca="1" si="62"/>
        <v>0.15199359953451161</v>
      </c>
      <c r="AB178" s="8">
        <f t="shared" ca="1" si="62"/>
        <v>0.44437895346679823</v>
      </c>
      <c r="AC178" s="8">
        <f t="shared" ca="1" si="62"/>
        <v>0.55088901767811749</v>
      </c>
      <c r="AD178" s="8">
        <f t="shared" ca="1" si="62"/>
        <v>0.25674594515964794</v>
      </c>
      <c r="AE178" s="8">
        <f t="shared" ca="1" si="62"/>
        <v>0.21010190281867486</v>
      </c>
      <c r="AF178" s="8">
        <f t="shared" ca="1" si="62"/>
        <v>0.2459219217881774</v>
      </c>
      <c r="AG178" s="8">
        <f t="shared" ca="1" si="62"/>
        <v>0.37465152836992194</v>
      </c>
      <c r="AH178" s="8">
        <f t="shared" ca="1" si="62"/>
        <v>0.28394927774611661</v>
      </c>
      <c r="AK178">
        <f t="shared" ca="1" si="49"/>
        <v>0.31869688385269102</v>
      </c>
      <c r="AL178">
        <f t="shared" ca="1" si="49"/>
        <v>0.222271714922049</v>
      </c>
      <c r="AM178">
        <f t="shared" ca="1" si="50"/>
        <v>0.20724600254323056</v>
      </c>
      <c r="AN178">
        <f t="shared" ca="1" si="46"/>
        <v>0.61960305069201205</v>
      </c>
      <c r="AO178">
        <f t="shared" ca="1" si="46"/>
        <v>0.34902279622126531</v>
      </c>
      <c r="AP178">
        <f t="shared" ca="1" si="46"/>
        <v>0.29085859569974598</v>
      </c>
      <c r="AQ178">
        <f t="shared" ca="1" si="46"/>
        <v>0.97165320265721988</v>
      </c>
      <c r="AR178">
        <f t="shared" ca="1" si="46"/>
        <v>0.61990444720809434</v>
      </c>
      <c r="AS178">
        <f t="shared" ca="1" si="46"/>
        <v>0.30823425536744248</v>
      </c>
      <c r="AT178">
        <f t="shared" ca="1" si="46"/>
        <v>0.77702816616664494</v>
      </c>
      <c r="AU178">
        <f t="shared" ca="1" si="46"/>
        <v>0.36672990454116183</v>
      </c>
      <c r="AV178">
        <f t="shared" ca="1" si="46"/>
        <v>0</v>
      </c>
      <c r="AW178">
        <f t="shared" ca="1" si="46"/>
        <v>0.86844649846428101</v>
      </c>
      <c r="AX178">
        <f t="shared" ca="1" si="46"/>
        <v>0.74420965122006366</v>
      </c>
      <c r="AY178">
        <f t="shared" ca="1" si="46"/>
        <v>0.8693716964886945</v>
      </c>
      <c r="AZ178">
        <f t="shared" ca="1" si="46"/>
        <v>0.61050272915076498</v>
      </c>
    </row>
    <row r="179" spans="1:52" x14ac:dyDescent="0.25">
      <c r="A179" t="s">
        <v>62</v>
      </c>
      <c r="B179" s="8">
        <f ca="1">IF(B163=-1,-1,B163/MAX(B$163:B$176))</f>
        <v>-1</v>
      </c>
      <c r="C179" s="8">
        <f t="shared" ref="C179:O179" ca="1" si="63">IF(C163=-1,-1,C163/MAX(C$163:C$176))</f>
        <v>1</v>
      </c>
      <c r="D179" s="8">
        <f t="shared" ca="1" si="63"/>
        <v>0.93227692888134306</v>
      </c>
      <c r="E179" s="8">
        <f t="shared" ca="1" si="63"/>
        <v>1</v>
      </c>
      <c r="F179" s="8">
        <f t="shared" ca="1" si="63"/>
        <v>0.54288948176893848</v>
      </c>
      <c r="G179" s="8">
        <f t="shared" ca="1" si="63"/>
        <v>0.2019004644310424</v>
      </c>
      <c r="H179" s="8">
        <f t="shared" ca="1" si="63"/>
        <v>0.88312263174233951</v>
      </c>
      <c r="I179" s="8">
        <f t="shared" ca="1" si="63"/>
        <v>0.68717199549777119</v>
      </c>
      <c r="J179" s="8">
        <f t="shared" ca="1" si="63"/>
        <v>0.17567591347197917</v>
      </c>
      <c r="K179" s="8">
        <f t="shared" ca="1" si="63"/>
        <v>0.51371272689499592</v>
      </c>
      <c r="L179" s="8">
        <f t="shared" ca="1" si="63"/>
        <v>0.3987769698783678</v>
      </c>
      <c r="M179" s="8">
        <f t="shared" ca="1" si="63"/>
        <v>0.66893001510285821</v>
      </c>
      <c r="N179" s="8">
        <f t="shared" ca="1" si="63"/>
        <v>0.16509105965497842</v>
      </c>
      <c r="O179" s="8">
        <f t="shared" ca="1" si="63"/>
        <v>0.31246270461633679</v>
      </c>
      <c r="T179" t="s">
        <v>58</v>
      </c>
      <c r="U179" s="8">
        <f t="shared" ref="U179:AH191" ca="1" si="64">U147/MAX(U$146:U$159)</f>
        <v>0.37827908536753835</v>
      </c>
      <c r="V179" s="8">
        <f t="shared" ca="1" si="64"/>
        <v>0</v>
      </c>
      <c r="W179" s="8">
        <f t="shared" ca="1" si="64"/>
        <v>1</v>
      </c>
      <c r="X179" s="8">
        <f t="shared" ca="1" si="64"/>
        <v>0.33438105787870392</v>
      </c>
      <c r="Y179" s="8">
        <f t="shared" ca="1" si="64"/>
        <v>0.96790136196925147</v>
      </c>
      <c r="Z179" s="8">
        <f t="shared" ca="1" si="64"/>
        <v>0.44297978399335364</v>
      </c>
      <c r="AA179" s="8">
        <f t="shared" ca="1" si="64"/>
        <v>0.3063048093787501</v>
      </c>
      <c r="AB179" s="8">
        <f t="shared" ca="1" si="64"/>
        <v>0.30737612111939772</v>
      </c>
      <c r="AC179" s="8">
        <f t="shared" ca="1" si="64"/>
        <v>0.28317391450872481</v>
      </c>
      <c r="AD179" s="8">
        <f t="shared" ca="1" si="64"/>
        <v>0.91239730453244705</v>
      </c>
      <c r="AE179" s="8">
        <f t="shared" ca="1" si="64"/>
        <v>0.17031959155505427</v>
      </c>
      <c r="AF179" s="8">
        <f t="shared" ca="1" si="64"/>
        <v>0.2934884375257712</v>
      </c>
      <c r="AG179" s="8">
        <f t="shared" ca="1" si="64"/>
        <v>0.14444948704997301</v>
      </c>
      <c r="AH179" s="8">
        <f t="shared" ca="1" si="64"/>
        <v>0.16327672376023941</v>
      </c>
      <c r="AK179">
        <f t="shared" ca="1" si="49"/>
        <v>0.90727470141150901</v>
      </c>
      <c r="AL179">
        <f t="shared" ca="1" si="49"/>
        <v>0.86084471260717599</v>
      </c>
      <c r="AM179">
        <f t="shared" ca="1" si="50"/>
        <v>0.66186904184481576</v>
      </c>
      <c r="AN179">
        <f t="shared" ca="1" si="46"/>
        <v>0.35005971361876853</v>
      </c>
      <c r="AO179">
        <f t="shared" ca="1" si="46"/>
        <v>1.0341346896168646</v>
      </c>
      <c r="AP179">
        <f t="shared" ca="1" si="46"/>
        <v>0.94965062024050828</v>
      </c>
      <c r="AQ179">
        <f t="shared" ca="1" si="46"/>
        <v>0.13929011893048709</v>
      </c>
      <c r="AR179">
        <f t="shared" ca="1" si="46"/>
        <v>0.24920691019052887</v>
      </c>
      <c r="AS179">
        <f t="shared" ca="1" si="46"/>
        <v>0.56226334098562292</v>
      </c>
      <c r="AT179">
        <f t="shared" ca="1" si="46"/>
        <v>0.14390845522365497</v>
      </c>
      <c r="AU179">
        <f t="shared" ca="1" si="46"/>
        <v>0.56700560888564433</v>
      </c>
      <c r="AV179">
        <f t="shared" ca="1" si="46"/>
        <v>0.86844649846428101</v>
      </c>
      <c r="AW179">
        <f t="shared" ca="1" si="46"/>
        <v>0</v>
      </c>
      <c r="AX179">
        <f t="shared" ca="1" si="46"/>
        <v>0.16593408307772078</v>
      </c>
      <c r="AY179">
        <f t="shared" ca="1" si="46"/>
        <v>0.13530911145673616</v>
      </c>
      <c r="AZ179">
        <f t="shared" ca="1" si="46"/>
        <v>0.30764389231975581</v>
      </c>
    </row>
    <row r="180" spans="1:52" x14ac:dyDescent="0.25">
      <c r="A180" t="s">
        <v>51</v>
      </c>
      <c r="B180" s="8">
        <f t="shared" ref="B180:O180" ca="1" si="65">IF(B164=-1,-1,B164/MAX(B$163:B$176))</f>
        <v>1</v>
      </c>
      <c r="C180" s="8">
        <f t="shared" ca="1" si="65"/>
        <v>-1</v>
      </c>
      <c r="D180" s="8">
        <f t="shared" ca="1" si="65"/>
        <v>1</v>
      </c>
      <c r="E180" s="8">
        <f t="shared" ca="1" si="65"/>
        <v>0.80646836638338049</v>
      </c>
      <c r="F180" s="8">
        <f t="shared" ca="1" si="65"/>
        <v>0.45292054498853362</v>
      </c>
      <c r="G180" s="8">
        <f t="shared" ca="1" si="65"/>
        <v>0.45676353825019878</v>
      </c>
      <c r="H180" s="8">
        <f t="shared" ca="1" si="65"/>
        <v>0.57341332583385418</v>
      </c>
      <c r="I180" s="8">
        <f t="shared" ca="1" si="65"/>
        <v>0.37546602957927439</v>
      </c>
      <c r="J180" s="8">
        <f t="shared" ca="1" si="65"/>
        <v>0.66224529379233443</v>
      </c>
      <c r="K180" s="8">
        <f t="shared" ca="1" si="65"/>
        <v>0.53300437910428655</v>
      </c>
      <c r="L180" s="8">
        <f t="shared" ca="1" si="65"/>
        <v>0.36792896894759347</v>
      </c>
      <c r="M180" s="8">
        <f t="shared" ca="1" si="65"/>
        <v>0.4446438003151521</v>
      </c>
      <c r="N180" s="8">
        <f t="shared" ca="1" si="65"/>
        <v>0.36970108401490209</v>
      </c>
      <c r="O180" s="8">
        <f t="shared" ca="1" si="65"/>
        <v>0.26336807096557041</v>
      </c>
      <c r="T180" t="s">
        <v>57</v>
      </c>
      <c r="U180" s="8">
        <f t="shared" ca="1" si="64"/>
        <v>0.68089994432280054</v>
      </c>
      <c r="V180" s="8">
        <f t="shared" ca="1" si="64"/>
        <v>0.43153361154605591</v>
      </c>
      <c r="W180" s="8">
        <f t="shared" ca="1" si="64"/>
        <v>0</v>
      </c>
      <c r="X180" s="8">
        <f t="shared" ca="1" si="64"/>
        <v>6.8911969452820465E-2</v>
      </c>
      <c r="Y180" s="8">
        <f t="shared" ca="1" si="64"/>
        <v>0.53799099916796955</v>
      </c>
      <c r="Z180" s="8">
        <f t="shared" ca="1" si="64"/>
        <v>0.20693374176358906</v>
      </c>
      <c r="AA180" s="8">
        <f t="shared" ca="1" si="64"/>
        <v>9.8244848974758506E-2</v>
      </c>
      <c r="AB180" s="8">
        <f t="shared" ca="1" si="64"/>
        <v>0.65314672073226743</v>
      </c>
      <c r="AC180" s="8">
        <f t="shared" ca="1" si="64"/>
        <v>1</v>
      </c>
      <c r="AD180" s="8">
        <f t="shared" ca="1" si="64"/>
        <v>0.12765572733025946</v>
      </c>
      <c r="AE180" s="8">
        <f t="shared" ca="1" si="64"/>
        <v>0.44702100870906292</v>
      </c>
      <c r="AF180" s="8">
        <f t="shared" ca="1" si="64"/>
        <v>0.24144366654743668</v>
      </c>
      <c r="AG180" s="8">
        <f t="shared" ca="1" si="64"/>
        <v>0.22205321626638191</v>
      </c>
      <c r="AH180" s="8">
        <f t="shared" ca="1" si="64"/>
        <v>0.47641005226955585</v>
      </c>
      <c r="AK180">
        <f t="shared" ca="1" si="49"/>
        <v>0.89305110708814905</v>
      </c>
      <c r="AL180">
        <f t="shared" ca="1" si="49"/>
        <v>0.69552136491735805</v>
      </c>
      <c r="AM180">
        <f t="shared" ca="1" si="50"/>
        <v>0.53760412050968576</v>
      </c>
      <c r="AN180">
        <f t="shared" ca="1" si="46"/>
        <v>0.34245215178891752</v>
      </c>
      <c r="AO180">
        <f t="shared" ca="1" si="46"/>
        <v>0.95240124959952877</v>
      </c>
      <c r="AP180">
        <f t="shared" ca="1" si="46"/>
        <v>0.79581925594483505</v>
      </c>
      <c r="AQ180">
        <f t="shared" ca="1" si="46"/>
        <v>0.30458626031702479</v>
      </c>
      <c r="AR180">
        <f t="shared" ca="1" si="46"/>
        <v>0.14576306599578065</v>
      </c>
      <c r="AS180">
        <f t="shared" ca="1" si="46"/>
        <v>0.44958318078452597</v>
      </c>
      <c r="AT180">
        <f t="shared" ca="1" si="46"/>
        <v>3.2839169679799628E-2</v>
      </c>
      <c r="AU180">
        <f t="shared" ca="1" si="46"/>
        <v>0.41584546883713902</v>
      </c>
      <c r="AV180">
        <f t="shared" ca="1" si="46"/>
        <v>0.74420965122006366</v>
      </c>
      <c r="AW180">
        <f t="shared" ca="1" si="46"/>
        <v>0.16593408307772078</v>
      </c>
      <c r="AX180">
        <f t="shared" ca="1" si="46"/>
        <v>0</v>
      </c>
      <c r="AY180">
        <f t="shared" ca="1" si="46"/>
        <v>0.12608640278850791</v>
      </c>
      <c r="AZ180">
        <f t="shared" ca="1" si="46"/>
        <v>0.28038717576606054</v>
      </c>
    </row>
    <row r="181" spans="1:52" x14ac:dyDescent="0.25">
      <c r="A181" t="s">
        <v>58</v>
      </c>
      <c r="B181" s="8">
        <f t="shared" ref="B181:O181" ca="1" si="66">IF(B165=-1,-1,B165/MAX(B$163:B$176))</f>
        <v>0.35746835443037972</v>
      </c>
      <c r="C181" s="8">
        <f t="shared" ca="1" si="66"/>
        <v>0.4708860759493671</v>
      </c>
      <c r="D181" s="8">
        <f t="shared" ca="1" si="66"/>
        <v>-1</v>
      </c>
      <c r="E181" s="8">
        <f t="shared" ca="1" si="66"/>
        <v>0.52189873417721522</v>
      </c>
      <c r="F181" s="8">
        <f t="shared" ca="1" si="66"/>
        <v>1</v>
      </c>
      <c r="G181" s="8">
        <f t="shared" ca="1" si="66"/>
        <v>0.14646245117330906</v>
      </c>
      <c r="H181" s="8">
        <f t="shared" ca="1" si="66"/>
        <v>0.86251272760674091</v>
      </c>
      <c r="I181" s="8">
        <f t="shared" ca="1" si="66"/>
        <v>0.32471908968922136</v>
      </c>
      <c r="J181" s="8">
        <f t="shared" ca="1" si="66"/>
        <v>0.23285088727987788</v>
      </c>
      <c r="K181" s="8">
        <f t="shared" ca="1" si="66"/>
        <v>0.96238202203862067</v>
      </c>
      <c r="L181" s="8">
        <f t="shared" ca="1" si="66"/>
        <v>0.18061251971836403</v>
      </c>
      <c r="M181" s="8">
        <f t="shared" ca="1" si="66"/>
        <v>0.26761331076575595</v>
      </c>
      <c r="N181" s="8">
        <f t="shared" ca="1" si="66"/>
        <v>0.412017130652855</v>
      </c>
      <c r="O181" s="8">
        <f t="shared" ca="1" si="66"/>
        <v>0.50435223716553179</v>
      </c>
      <c r="T181" t="s">
        <v>49</v>
      </c>
      <c r="U181" s="8">
        <f t="shared" ca="1" si="64"/>
        <v>1</v>
      </c>
      <c r="V181" s="8">
        <f t="shared" ca="1" si="64"/>
        <v>0.36661768118183929</v>
      </c>
      <c r="W181" s="8">
        <f t="shared" ca="1" si="64"/>
        <v>0.18342326805043804</v>
      </c>
      <c r="X181" s="8">
        <f t="shared" ca="1" si="64"/>
        <v>0</v>
      </c>
      <c r="Y181" s="8">
        <f t="shared" ca="1" si="64"/>
        <v>0.48137645078343283</v>
      </c>
      <c r="Z181" s="8">
        <f t="shared" ca="1" si="64"/>
        <v>0.30882512181916616</v>
      </c>
      <c r="AA181" s="8">
        <f t="shared" ca="1" si="64"/>
        <v>0.39073572760632852</v>
      </c>
      <c r="AB181" s="8">
        <f t="shared" ca="1" si="64"/>
        <v>0.83309726152985419</v>
      </c>
      <c r="AC181" s="8">
        <f t="shared" ca="1" si="64"/>
        <v>0.23995855914984029</v>
      </c>
      <c r="AD181" s="8">
        <f t="shared" ca="1" si="64"/>
        <v>0.46718402213800153</v>
      </c>
      <c r="AE181" s="8">
        <f t="shared" ca="1" si="64"/>
        <v>0.28789363237536081</v>
      </c>
      <c r="AF181" s="8">
        <f t="shared" ca="1" si="64"/>
        <v>0.33845186192851928</v>
      </c>
      <c r="AG181" s="8">
        <f t="shared" ca="1" si="64"/>
        <v>0.77469227328972756</v>
      </c>
      <c r="AH181" s="8">
        <f t="shared" ca="1" si="64"/>
        <v>0.31921616107104739</v>
      </c>
      <c r="AK181">
        <f t="shared" ca="1" si="49"/>
        <v>1</v>
      </c>
      <c r="AL181">
        <f t="shared" ca="1" si="49"/>
        <v>0.76230246458691497</v>
      </c>
      <c r="AM181">
        <f t="shared" ca="1" si="50"/>
        <v>0.66312496924717979</v>
      </c>
      <c r="AN181">
        <f t="shared" ca="1" si="46"/>
        <v>0.43673135946917818</v>
      </c>
      <c r="AO181">
        <f t="shared" ca="1" si="46"/>
        <v>1.0761923513061931</v>
      </c>
      <c r="AP181">
        <f t="shared" ca="1" si="46"/>
        <v>0.90821096846093841</v>
      </c>
      <c r="AQ181">
        <f t="shared" ca="1" si="46"/>
        <v>0.25743338008792288</v>
      </c>
      <c r="AR181">
        <f t="shared" ca="1" si="46"/>
        <v>0.26735916852223496</v>
      </c>
      <c r="AS181">
        <f t="shared" ca="1" si="46"/>
        <v>0.5756369588436171</v>
      </c>
      <c r="AT181">
        <f t="shared" ca="1" si="46"/>
        <v>9.3864765436406719E-2</v>
      </c>
      <c r="AU181">
        <f t="shared" ca="1" si="46"/>
        <v>0.53323032872678144</v>
      </c>
      <c r="AV181">
        <f t="shared" ca="1" si="46"/>
        <v>0.8693716964886945</v>
      </c>
      <c r="AW181">
        <f t="shared" ca="1" si="46"/>
        <v>0.13530911145673616</v>
      </c>
      <c r="AX181">
        <f t="shared" ca="1" si="46"/>
        <v>0.12608640278850791</v>
      </c>
      <c r="AY181">
        <f t="shared" ca="1" si="46"/>
        <v>0</v>
      </c>
      <c r="AZ181">
        <f t="shared" ca="1" si="46"/>
        <v>0.38128038459010366</v>
      </c>
    </row>
    <row r="182" spans="1:52" x14ac:dyDescent="0.25">
      <c r="A182" t="s">
        <v>49</v>
      </c>
      <c r="B182" s="8">
        <f t="shared" ref="B182:O182" ca="1" si="67">IF(B166=-1,-1,B166/MAX(B$163:B$176))</f>
        <v>0.39073572760632852</v>
      </c>
      <c r="C182" s="8">
        <f t="shared" ca="1" si="67"/>
        <v>0.30882512181916616</v>
      </c>
      <c r="D182" s="8">
        <f t="shared" ca="1" si="67"/>
        <v>0.46718402213800153</v>
      </c>
      <c r="E182" s="8">
        <f t="shared" ca="1" si="67"/>
        <v>-1</v>
      </c>
      <c r="F182" s="8">
        <f t="shared" ca="1" si="67"/>
        <v>0.36661768118183929</v>
      </c>
      <c r="G182" s="8">
        <f t="shared" ca="1" si="67"/>
        <v>1</v>
      </c>
      <c r="H182" s="8">
        <f t="shared" ca="1" si="67"/>
        <v>0.31921616107104739</v>
      </c>
      <c r="I182" s="8">
        <f t="shared" ca="1" si="67"/>
        <v>0.77469227328972756</v>
      </c>
      <c r="J182" s="8">
        <f t="shared" ca="1" si="67"/>
        <v>0.48137645078343283</v>
      </c>
      <c r="K182" s="8">
        <f t="shared" ca="1" si="67"/>
        <v>0.33845186192851928</v>
      </c>
      <c r="L182" s="8">
        <f t="shared" ca="1" si="67"/>
        <v>0.18342326805043804</v>
      </c>
      <c r="M182" s="8">
        <f t="shared" ca="1" si="67"/>
        <v>0.28789363237536081</v>
      </c>
      <c r="N182" s="8">
        <f t="shared" ca="1" si="67"/>
        <v>0.23995855914984029</v>
      </c>
      <c r="O182" s="8">
        <f t="shared" ca="1" si="67"/>
        <v>0.83309726152985419</v>
      </c>
      <c r="T182" t="s">
        <v>51</v>
      </c>
      <c r="U182" s="8">
        <f t="shared" ca="1" si="64"/>
        <v>0.33946606968226878</v>
      </c>
      <c r="V182" s="8">
        <f t="shared" ca="1" si="64"/>
        <v>0.61869342778433689</v>
      </c>
      <c r="W182" s="8">
        <f t="shared" ca="1" si="64"/>
        <v>0.51268235826069486</v>
      </c>
      <c r="X182" s="8">
        <f t="shared" ca="1" si="64"/>
        <v>0.62307438016528927</v>
      </c>
      <c r="Y182" s="8">
        <f t="shared" ca="1" si="64"/>
        <v>0</v>
      </c>
      <c r="Z182" s="8">
        <f t="shared" ca="1" si="64"/>
        <v>0.82085950413223141</v>
      </c>
      <c r="AA182" s="8">
        <f t="shared" ca="1" si="64"/>
        <v>0.19060055096418732</v>
      </c>
      <c r="AB182" s="8">
        <f t="shared" ca="1" si="64"/>
        <v>0.29824068654867558</v>
      </c>
      <c r="AC182" s="8">
        <f t="shared" ca="1" si="64"/>
        <v>0.41162522288784914</v>
      </c>
      <c r="AD182" s="8">
        <f t="shared" ca="1" si="64"/>
        <v>0.23338842975206608</v>
      </c>
      <c r="AE182" s="8">
        <f t="shared" ca="1" si="64"/>
        <v>0.41456941056943064</v>
      </c>
      <c r="AF182" s="8">
        <f t="shared" ca="1" si="64"/>
        <v>1</v>
      </c>
      <c r="AG182" s="8">
        <f t="shared" ca="1" si="64"/>
        <v>0.17808560984939448</v>
      </c>
      <c r="AH182" s="8">
        <f t="shared" ca="1" si="64"/>
        <v>0.30461439524726402</v>
      </c>
      <c r="AK182">
        <f t="shared" ca="1" si="49"/>
        <v>0.61881188118811803</v>
      </c>
      <c r="AL182">
        <f t="shared" ca="1" si="49"/>
        <v>0.75391498881431696</v>
      </c>
      <c r="AM182">
        <f t="shared" ca="1" si="50"/>
        <v>0.41711445542380626</v>
      </c>
      <c r="AN182">
        <f t="shared" ca="1" si="46"/>
        <v>6.6080311988201995E-2</v>
      </c>
      <c r="AO182">
        <f t="shared" ca="1" si="46"/>
        <v>0.73110638911323</v>
      </c>
      <c r="AP182">
        <f t="shared" ca="1" si="46"/>
        <v>0.76226457780846124</v>
      </c>
      <c r="AQ182">
        <f t="shared" ca="1" si="46"/>
        <v>0.37452797702418861</v>
      </c>
      <c r="AR182">
        <f t="shared" ca="1" si="46"/>
        <v>0.15707282697501138</v>
      </c>
      <c r="AS182">
        <f t="shared" ca="1" si="46"/>
        <v>0.30812977121263202</v>
      </c>
      <c r="AT182">
        <f t="shared" ca="1" si="46"/>
        <v>0.30104388934634163</v>
      </c>
      <c r="AU182">
        <f t="shared" ca="1" si="46"/>
        <v>0.40700596676403744</v>
      </c>
      <c r="AV182">
        <f t="shared" ca="1" si="46"/>
        <v>0.61050272915076498</v>
      </c>
      <c r="AW182">
        <f t="shared" ca="1" si="46"/>
        <v>0.30764389231975581</v>
      </c>
      <c r="AX182">
        <f t="shared" ca="1" si="46"/>
        <v>0.28038717576606054</v>
      </c>
      <c r="AY182">
        <f t="shared" ca="1" si="46"/>
        <v>0.38128038459010366</v>
      </c>
      <c r="AZ182">
        <f t="shared" ca="1" si="46"/>
        <v>0</v>
      </c>
    </row>
    <row r="183" spans="1:52" x14ac:dyDescent="0.25">
      <c r="A183" t="s">
        <v>55</v>
      </c>
      <c r="B183" s="8">
        <f t="shared" ref="B183:O183" ca="1" si="68">IF(B167=-1,-1,B167/MAX(B$163:B$176))</f>
        <v>0.3063048093787501</v>
      </c>
      <c r="C183" s="8">
        <f t="shared" ca="1" si="68"/>
        <v>0.44297978399335364</v>
      </c>
      <c r="D183" s="8">
        <f t="shared" ca="1" si="68"/>
        <v>0.91239730453244705</v>
      </c>
      <c r="E183" s="8">
        <f t="shared" ca="1" si="68"/>
        <v>0.33438105787870392</v>
      </c>
      <c r="F183" s="8">
        <f t="shared" ca="1" si="68"/>
        <v>-1</v>
      </c>
      <c r="G183" s="8">
        <f t="shared" ca="1" si="68"/>
        <v>0.37827908536753835</v>
      </c>
      <c r="H183" s="8">
        <f t="shared" ca="1" si="68"/>
        <v>0.16327672376023941</v>
      </c>
      <c r="I183" s="8">
        <f t="shared" ca="1" si="68"/>
        <v>0.14444948704997301</v>
      </c>
      <c r="J183" s="8">
        <f t="shared" ca="1" si="68"/>
        <v>0.96790136196925147</v>
      </c>
      <c r="K183" s="8">
        <f t="shared" ca="1" si="68"/>
        <v>0.2934884375257712</v>
      </c>
      <c r="L183" s="8">
        <f t="shared" ca="1" si="68"/>
        <v>1</v>
      </c>
      <c r="M183" s="8">
        <f t="shared" ca="1" si="68"/>
        <v>0.17031959155505427</v>
      </c>
      <c r="N183" s="8">
        <f t="shared" ca="1" si="68"/>
        <v>0.28317391450872481</v>
      </c>
      <c r="O183" s="8">
        <f t="shared" ca="1" si="68"/>
        <v>0.30737612111939772</v>
      </c>
      <c r="T183" t="s">
        <v>55</v>
      </c>
      <c r="U183" s="8">
        <f t="shared" ca="1" si="64"/>
        <v>0.45676353825019878</v>
      </c>
      <c r="V183" s="8">
        <f t="shared" ca="1" si="64"/>
        <v>0.45292054498853362</v>
      </c>
      <c r="W183" s="8">
        <f t="shared" ca="1" si="64"/>
        <v>0.36792896894759347</v>
      </c>
      <c r="X183" s="8">
        <f t="shared" ca="1" si="64"/>
        <v>0.80646836638338049</v>
      </c>
      <c r="Y183" s="8">
        <f t="shared" ca="1" si="64"/>
        <v>0.66224529379233443</v>
      </c>
      <c r="Z183" s="8">
        <f t="shared" ca="1" si="64"/>
        <v>0</v>
      </c>
      <c r="AA183" s="8">
        <f t="shared" ca="1" si="64"/>
        <v>1</v>
      </c>
      <c r="AB183" s="8">
        <f t="shared" ca="1" si="64"/>
        <v>0.26336807096557041</v>
      </c>
      <c r="AC183" s="8">
        <f t="shared" ca="1" si="64"/>
        <v>0.36970108401490209</v>
      </c>
      <c r="AD183" s="8">
        <f t="shared" ca="1" si="64"/>
        <v>1</v>
      </c>
      <c r="AE183" s="8">
        <f t="shared" ca="1" si="64"/>
        <v>0.4446438003151521</v>
      </c>
      <c r="AF183" s="8">
        <f t="shared" ca="1" si="64"/>
        <v>0.53300437910428655</v>
      </c>
      <c r="AG183" s="8">
        <f t="shared" ca="1" si="64"/>
        <v>0.37546602957927439</v>
      </c>
      <c r="AH183" s="8">
        <f t="shared" ca="1" si="64"/>
        <v>0.57341332583385418</v>
      </c>
    </row>
    <row r="184" spans="1:52" x14ac:dyDescent="0.25">
      <c r="A184" t="s">
        <v>56</v>
      </c>
      <c r="B184" s="8">
        <f t="shared" ref="B184:O184" ca="1" si="69">IF(B168=-1,-1,B168/MAX(B$163:B$176))</f>
        <v>0.15199359953451161</v>
      </c>
      <c r="C184" s="8">
        <f t="shared" ca="1" si="69"/>
        <v>0.4212699105389483</v>
      </c>
      <c r="D184" s="8">
        <f t="shared" ca="1" si="69"/>
        <v>0.25674594515964794</v>
      </c>
      <c r="E184" s="8">
        <f t="shared" ca="1" si="69"/>
        <v>0.57833296967052139</v>
      </c>
      <c r="F184" s="8">
        <f t="shared" ca="1" si="69"/>
        <v>0.36691499641532371</v>
      </c>
      <c r="G184" s="8">
        <f t="shared" ca="1" si="69"/>
        <v>-1</v>
      </c>
      <c r="H184" s="8">
        <f t="shared" ca="1" si="69"/>
        <v>0.28394927774611661</v>
      </c>
      <c r="I184" s="8">
        <f t="shared" ca="1" si="69"/>
        <v>0.37465152836992194</v>
      </c>
      <c r="J184" s="8">
        <f t="shared" ca="1" si="69"/>
        <v>0.47162085122746378</v>
      </c>
      <c r="K184" s="8">
        <f t="shared" ca="1" si="69"/>
        <v>0.2459219217881774</v>
      </c>
      <c r="L184" s="8">
        <f t="shared" ca="1" si="69"/>
        <v>0.94990077642563009</v>
      </c>
      <c r="M184" s="8">
        <f t="shared" ca="1" si="69"/>
        <v>0.21010190281867486</v>
      </c>
      <c r="N184" s="8">
        <f t="shared" ca="1" si="69"/>
        <v>0.55088901767811749</v>
      </c>
      <c r="O184" s="8">
        <f t="shared" ca="1" si="69"/>
        <v>0.44437895346679823</v>
      </c>
      <c r="T184" t="s">
        <v>54</v>
      </c>
      <c r="U184" s="8">
        <f t="shared" ca="1" si="64"/>
        <v>0.2019004644310424</v>
      </c>
      <c r="V184" s="8">
        <f t="shared" ca="1" si="64"/>
        <v>0.54288948176893848</v>
      </c>
      <c r="W184" s="8">
        <f t="shared" ca="1" si="64"/>
        <v>0.3987769698783678</v>
      </c>
      <c r="X184" s="8">
        <f t="shared" ca="1" si="64"/>
        <v>1</v>
      </c>
      <c r="Y184" s="8">
        <f t="shared" ca="1" si="64"/>
        <v>0.17567591347197917</v>
      </c>
      <c r="Z184" s="8">
        <f t="shared" ca="1" si="64"/>
        <v>1</v>
      </c>
      <c r="AA184" s="8">
        <f t="shared" ca="1" si="64"/>
        <v>0</v>
      </c>
      <c r="AB184" s="8">
        <f t="shared" ca="1" si="64"/>
        <v>0.31246270461633679</v>
      </c>
      <c r="AC184" s="8">
        <f t="shared" ca="1" si="64"/>
        <v>0.16509105965497842</v>
      </c>
      <c r="AD184" s="8">
        <f t="shared" ca="1" si="64"/>
        <v>0.93227692888134306</v>
      </c>
      <c r="AE184" s="8">
        <f t="shared" ca="1" si="64"/>
        <v>0.66893001510285821</v>
      </c>
      <c r="AF184" s="8">
        <f t="shared" ca="1" si="64"/>
        <v>0.51371272689499592</v>
      </c>
      <c r="AG184" s="8">
        <f t="shared" ca="1" si="64"/>
        <v>0.68717199549777119</v>
      </c>
      <c r="AH184" s="8">
        <f t="shared" ca="1" si="64"/>
        <v>0.88312263174233951</v>
      </c>
      <c r="AZ184">
        <f ca="1">AVERAGE(AM169:AZ182)</f>
        <v>0.45583553643931302</v>
      </c>
    </row>
    <row r="185" spans="1:52" x14ac:dyDescent="0.25">
      <c r="A185" t="s">
        <v>60</v>
      </c>
      <c r="B185" s="8">
        <f t="shared" ref="B185:O185" ca="1" si="70">IF(B169=-1,-1,B169/MAX(B$163:B$176))</f>
        <v>0.28637126777967309</v>
      </c>
      <c r="C185" s="8">
        <f t="shared" ca="1" si="70"/>
        <v>0.26755939988986338</v>
      </c>
      <c r="D185" s="8">
        <f t="shared" ca="1" si="70"/>
        <v>0.33504806164067708</v>
      </c>
      <c r="E185" s="8">
        <f t="shared" ca="1" si="70"/>
        <v>0.17958040643090273</v>
      </c>
      <c r="F185" s="8">
        <f t="shared" ca="1" si="70"/>
        <v>7.3096077018014349E-2</v>
      </c>
      <c r="G185" s="8">
        <f t="shared" ca="1" si="70"/>
        <v>0.11622445409509971</v>
      </c>
      <c r="H185" s="8">
        <f t="shared" ca="1" si="70"/>
        <v>-1</v>
      </c>
      <c r="I185" s="8">
        <f t="shared" ca="1" si="70"/>
        <v>1</v>
      </c>
      <c r="J185" s="8">
        <f t="shared" ca="1" si="70"/>
        <v>0.10793939504185641</v>
      </c>
      <c r="K185" s="8">
        <f t="shared" ca="1" si="70"/>
        <v>0.91943298860467548</v>
      </c>
      <c r="L185" s="8">
        <f t="shared" ca="1" si="70"/>
        <v>0.57528251131035235</v>
      </c>
      <c r="M185" s="8">
        <f t="shared" ca="1" si="70"/>
        <v>0.86223977486603254</v>
      </c>
      <c r="N185" s="8">
        <f t="shared" ca="1" si="70"/>
        <v>0.46083983111904281</v>
      </c>
      <c r="O185" s="8">
        <f t="shared" ca="1" si="70"/>
        <v>0.55857344213196303</v>
      </c>
      <c r="T185" t="s">
        <v>60</v>
      </c>
      <c r="U185" s="8">
        <f t="shared" ca="1" si="64"/>
        <v>0.13780638129797923</v>
      </c>
      <c r="V185" s="8">
        <f t="shared" ca="1" si="64"/>
        <v>9.8990926445982508E-2</v>
      </c>
      <c r="W185" s="8">
        <f t="shared" ca="1" si="64"/>
        <v>0.42705732423457493</v>
      </c>
      <c r="X185" s="8">
        <f t="shared" ca="1" si="64"/>
        <v>0.27351126639099571</v>
      </c>
      <c r="Y185" s="8">
        <f t="shared" ca="1" si="64"/>
        <v>0.1469445472294765</v>
      </c>
      <c r="Z185" s="8">
        <f t="shared" ca="1" si="64"/>
        <v>8.678327399774452E-2</v>
      </c>
      <c r="AA185" s="8">
        <f t="shared" ca="1" si="64"/>
        <v>8.4822619758382525E-2</v>
      </c>
      <c r="AB185" s="8">
        <f t="shared" ca="1" si="64"/>
        <v>0</v>
      </c>
      <c r="AC185" s="8">
        <f t="shared" ca="1" si="64"/>
        <v>0.97526421844492539</v>
      </c>
      <c r="AD185" s="8">
        <f t="shared" ca="1" si="64"/>
        <v>0.21335750982169838</v>
      </c>
      <c r="AE185" s="8">
        <f t="shared" ca="1" si="64"/>
        <v>0.95432391515652526</v>
      </c>
      <c r="AF185" s="8">
        <f t="shared" ca="1" si="64"/>
        <v>0.45300264497847081</v>
      </c>
      <c r="AG185" s="8">
        <f t="shared" ca="1" si="64"/>
        <v>0.36757887887514362</v>
      </c>
      <c r="AH185" s="8">
        <f t="shared" ca="1" si="64"/>
        <v>0.59269617563720767</v>
      </c>
    </row>
    <row r="186" spans="1:52" x14ac:dyDescent="0.25">
      <c r="A186" t="s">
        <v>52</v>
      </c>
      <c r="B186" s="8">
        <f t="shared" ref="B186:O186" ca="1" si="71">IF(B170=-1,-1,B170/MAX(B$163:B$176))</f>
        <v>0.15642920657133277</v>
      </c>
      <c r="C186" s="8">
        <f t="shared" ca="1" si="71"/>
        <v>0.12282328245943935</v>
      </c>
      <c r="D186" s="8">
        <f t="shared" ca="1" si="71"/>
        <v>0.13378813719916618</v>
      </c>
      <c r="E186" s="8">
        <f t="shared" ca="1" si="71"/>
        <v>0.20606113613504176</v>
      </c>
      <c r="F186" s="8">
        <f t="shared" ca="1" si="71"/>
        <v>0.11186842340907151</v>
      </c>
      <c r="G186" s="8">
        <f t="shared" ca="1" si="71"/>
        <v>0.10766398898827548</v>
      </c>
      <c r="H186" s="8">
        <f t="shared" ca="1" si="71"/>
        <v>1</v>
      </c>
      <c r="I186" s="8">
        <f t="shared" ca="1" si="71"/>
        <v>-1</v>
      </c>
      <c r="J186" s="8">
        <f t="shared" ca="1" si="71"/>
        <v>0.10206382776783689</v>
      </c>
      <c r="K186" s="8">
        <f t="shared" ca="1" si="71"/>
        <v>0.75744967313386846</v>
      </c>
      <c r="L186" s="8">
        <f t="shared" ca="1" si="71"/>
        <v>0.25803680673347917</v>
      </c>
      <c r="M186" s="8">
        <f t="shared" ca="1" si="71"/>
        <v>0.75223919891279512</v>
      </c>
      <c r="N186" s="8">
        <f t="shared" ca="1" si="71"/>
        <v>0.68337605667843815</v>
      </c>
      <c r="O186" s="8">
        <f t="shared" ca="1" si="71"/>
        <v>0.36939219259405803</v>
      </c>
      <c r="T186" t="s">
        <v>56</v>
      </c>
      <c r="U186" s="8">
        <f t="shared" ca="1" si="64"/>
        <v>0.10070095029517806</v>
      </c>
      <c r="V186" s="8">
        <f t="shared" ca="1" si="64"/>
        <v>5.9939466151718093E-2</v>
      </c>
      <c r="W186" s="8">
        <f t="shared" ca="1" si="64"/>
        <v>0.62240366524962554</v>
      </c>
      <c r="X186" s="8">
        <f t="shared" ca="1" si="64"/>
        <v>8.165027322404371E-2</v>
      </c>
      <c r="Y186" s="8">
        <f t="shared" ca="1" si="64"/>
        <v>8.5839069900248907E-2</v>
      </c>
      <c r="Z186" s="8">
        <f t="shared" ca="1" si="64"/>
        <v>7.0291630716134604E-2</v>
      </c>
      <c r="AA186" s="8">
        <f t="shared" ca="1" si="64"/>
        <v>2.6667050139008722E-2</v>
      </c>
      <c r="AB186" s="8">
        <f t="shared" ca="1" si="64"/>
        <v>1</v>
      </c>
      <c r="AC186" s="8">
        <f t="shared" ca="1" si="64"/>
        <v>0</v>
      </c>
      <c r="AD186" s="8">
        <f t="shared" ca="1" si="64"/>
        <v>9.8816987824753136E-2</v>
      </c>
      <c r="AE186" s="8">
        <f t="shared" ca="1" si="64"/>
        <v>1</v>
      </c>
      <c r="AF186" s="8">
        <f t="shared" ca="1" si="64"/>
        <v>0.70315845548847711</v>
      </c>
      <c r="AG186" s="8">
        <f t="shared" ca="1" si="64"/>
        <v>0.63075757048756864</v>
      </c>
      <c r="AH186" s="8">
        <f t="shared" ca="1" si="64"/>
        <v>0.56581295581467028</v>
      </c>
    </row>
    <row r="187" spans="1:52" x14ac:dyDescent="0.25">
      <c r="A187" t="s">
        <v>61</v>
      </c>
      <c r="B187" s="8">
        <f t="shared" ref="B187:O187" ca="1" si="72">IF(B171=-1,-1,B171/MAX(B$163:B$176))</f>
        <v>0.19060055096418732</v>
      </c>
      <c r="C187" s="8">
        <f t="shared" ca="1" si="72"/>
        <v>0.82085950413223141</v>
      </c>
      <c r="D187" s="8">
        <f t="shared" ca="1" si="72"/>
        <v>0.23338842975206608</v>
      </c>
      <c r="E187" s="8">
        <f t="shared" ca="1" si="72"/>
        <v>0.62307438016528927</v>
      </c>
      <c r="F187" s="8">
        <f t="shared" ca="1" si="72"/>
        <v>0.61869342778433689</v>
      </c>
      <c r="G187" s="8">
        <f t="shared" ca="1" si="72"/>
        <v>0.33946606968226878</v>
      </c>
      <c r="H187" s="8">
        <f t="shared" ca="1" si="72"/>
        <v>0.30461439524726402</v>
      </c>
      <c r="I187" s="8">
        <f t="shared" ca="1" si="72"/>
        <v>0.17808560984939448</v>
      </c>
      <c r="J187" s="8">
        <f t="shared" ca="1" si="72"/>
        <v>-1</v>
      </c>
      <c r="K187" s="8">
        <f t="shared" ca="1" si="72"/>
        <v>1</v>
      </c>
      <c r="L187" s="8">
        <f t="shared" ca="1" si="72"/>
        <v>0.51268235826069486</v>
      </c>
      <c r="M187" s="8">
        <f t="shared" ca="1" si="72"/>
        <v>0.41456941056943064</v>
      </c>
      <c r="N187" s="8">
        <f t="shared" ca="1" si="72"/>
        <v>0.41162522288784914</v>
      </c>
      <c r="O187" s="8">
        <f t="shared" ca="1" si="72"/>
        <v>0.29824068654867558</v>
      </c>
      <c r="T187" t="s">
        <v>62</v>
      </c>
      <c r="U187" s="8">
        <f t="shared" ca="1" si="64"/>
        <v>0.14646245117330906</v>
      </c>
      <c r="V187" s="8">
        <f t="shared" ca="1" si="64"/>
        <v>1</v>
      </c>
      <c r="W187" s="8">
        <f t="shared" ca="1" si="64"/>
        <v>0.18061251971836403</v>
      </c>
      <c r="X187" s="8">
        <f t="shared" ca="1" si="64"/>
        <v>0.52189873417721522</v>
      </c>
      <c r="Y187" s="8">
        <f t="shared" ca="1" si="64"/>
        <v>0.23285088727987788</v>
      </c>
      <c r="Z187" s="8">
        <f t="shared" ca="1" si="64"/>
        <v>0.4708860759493671</v>
      </c>
      <c r="AA187" s="8">
        <f t="shared" ca="1" si="64"/>
        <v>0.35746835443037972</v>
      </c>
      <c r="AB187" s="8">
        <f t="shared" ca="1" si="64"/>
        <v>0.50435223716553179</v>
      </c>
      <c r="AC187" s="8">
        <f t="shared" ca="1" si="64"/>
        <v>0.412017130652855</v>
      </c>
      <c r="AD187" s="8">
        <f t="shared" ca="1" si="64"/>
        <v>0</v>
      </c>
      <c r="AE187" s="8">
        <f t="shared" ca="1" si="64"/>
        <v>0.26761331076575595</v>
      </c>
      <c r="AF187" s="8">
        <f t="shared" ca="1" si="64"/>
        <v>0.96238202203862067</v>
      </c>
      <c r="AG187" s="8">
        <f t="shared" ca="1" si="64"/>
        <v>0.32471908968922136</v>
      </c>
      <c r="AH187" s="8">
        <f t="shared" ca="1" si="64"/>
        <v>0.86251272760674091</v>
      </c>
    </row>
    <row r="188" spans="1:52" x14ac:dyDescent="0.25">
      <c r="A188" t="s">
        <v>59</v>
      </c>
      <c r="B188" s="8">
        <f t="shared" ref="B188:O188" ca="1" si="73">IF(B172=-1,-1,B172/MAX(B$163:B$176))</f>
        <v>0.13178486960026303</v>
      </c>
      <c r="C188" s="8">
        <f t="shared" ca="1" si="73"/>
        <v>0.17537306309459413</v>
      </c>
      <c r="D188" s="8">
        <f t="shared" ca="1" si="73"/>
        <v>0.46923400539487592</v>
      </c>
      <c r="E188" s="8">
        <f t="shared" ca="1" si="73"/>
        <v>0.38480808595034305</v>
      </c>
      <c r="F188" s="8">
        <f t="shared" ca="1" si="73"/>
        <v>0.17315925489904938</v>
      </c>
      <c r="G188" s="8">
        <f t="shared" ca="1" si="73"/>
        <v>0.10505862327779056</v>
      </c>
      <c r="H188" s="8">
        <f t="shared" ca="1" si="73"/>
        <v>0.98463023634904689</v>
      </c>
      <c r="I188" s="8">
        <f t="shared" ca="1" si="73"/>
        <v>0.39132954662788516</v>
      </c>
      <c r="J188" s="8">
        <f t="shared" ca="1" si="73"/>
        <v>1</v>
      </c>
      <c r="K188" s="8">
        <f t="shared" ca="1" si="73"/>
        <v>-1</v>
      </c>
      <c r="L188" s="8">
        <f t="shared" ca="1" si="73"/>
        <v>0.19751970500208846</v>
      </c>
      <c r="M188" s="8">
        <f t="shared" ca="1" si="73"/>
        <v>0.53436765349529447</v>
      </c>
      <c r="N188" s="8">
        <f t="shared" ca="1" si="73"/>
        <v>0.92283323209702828</v>
      </c>
      <c r="O188" s="8">
        <f t="shared" ca="1" si="73"/>
        <v>0.40000241807800535</v>
      </c>
      <c r="T188" t="s">
        <v>61</v>
      </c>
      <c r="U188" s="8">
        <f t="shared" ca="1" si="64"/>
        <v>9.3221598523684251E-2</v>
      </c>
      <c r="V188" s="8">
        <f t="shared" ca="1" si="64"/>
        <v>5.9399458175146851E-2</v>
      </c>
      <c r="W188" s="8">
        <f t="shared" ca="1" si="64"/>
        <v>0.29989431181367099</v>
      </c>
      <c r="X188" s="8">
        <f t="shared" ca="1" si="64"/>
        <v>0.41492979643395034</v>
      </c>
      <c r="Y188" s="8">
        <f t="shared" ca="1" si="64"/>
        <v>0.14131779514839063</v>
      </c>
      <c r="Z188" s="8">
        <f t="shared" ca="1" si="64"/>
        <v>0.15091094592624982</v>
      </c>
      <c r="AA188" s="8">
        <f t="shared" ca="1" si="64"/>
        <v>0.17607410646326255</v>
      </c>
      <c r="AB188" s="8">
        <f t="shared" ca="1" si="64"/>
        <v>0.80168275975241177</v>
      </c>
      <c r="AC188" s="8">
        <f t="shared" ca="1" si="64"/>
        <v>0.71937448708192631</v>
      </c>
      <c r="AD188" s="8">
        <f t="shared" ca="1" si="64"/>
        <v>0.17150075304863235</v>
      </c>
      <c r="AE188" s="8">
        <f t="shared" ca="1" si="64"/>
        <v>0</v>
      </c>
      <c r="AF188" s="8">
        <f t="shared" ca="1" si="64"/>
        <v>0.73964276451862332</v>
      </c>
      <c r="AG188" s="8">
        <f t="shared" ca="1" si="64"/>
        <v>0.59781358135290252</v>
      </c>
      <c r="AH188" s="8">
        <f t="shared" ca="1" si="64"/>
        <v>0.64613347386550657</v>
      </c>
    </row>
    <row r="189" spans="1:52" x14ac:dyDescent="0.25">
      <c r="A189" t="s">
        <v>50</v>
      </c>
      <c r="B189" s="8">
        <f t="shared" ref="B189:O189" ca="1" si="74">IF(B173=-1,-1,B173/MAX(B$163:B$176))</f>
        <v>9.8244848974758506E-2</v>
      </c>
      <c r="C189" s="8">
        <f t="shared" ca="1" si="74"/>
        <v>0.20693374176358906</v>
      </c>
      <c r="D189" s="8">
        <f t="shared" ca="1" si="74"/>
        <v>0.12765572733025946</v>
      </c>
      <c r="E189" s="8">
        <f t="shared" ca="1" si="74"/>
        <v>6.8911969452820465E-2</v>
      </c>
      <c r="F189" s="8">
        <f t="shared" ca="1" si="74"/>
        <v>0.43153361154605591</v>
      </c>
      <c r="G189" s="8">
        <f t="shared" ca="1" si="74"/>
        <v>0.68089994432280054</v>
      </c>
      <c r="H189" s="8">
        <f t="shared" ca="1" si="74"/>
        <v>0.47641005226955585</v>
      </c>
      <c r="I189" s="8">
        <f t="shared" ca="1" si="74"/>
        <v>0.22205321626638191</v>
      </c>
      <c r="J189" s="8">
        <f t="shared" ca="1" si="74"/>
        <v>0.53799099916796955</v>
      </c>
      <c r="K189" s="8">
        <f t="shared" ca="1" si="74"/>
        <v>0.24144366654743668</v>
      </c>
      <c r="L189" s="8">
        <f t="shared" ca="1" si="74"/>
        <v>-1</v>
      </c>
      <c r="M189" s="8">
        <f t="shared" ca="1" si="74"/>
        <v>0.44702100870906292</v>
      </c>
      <c r="N189" s="8">
        <f t="shared" ca="1" si="74"/>
        <v>1</v>
      </c>
      <c r="O189" s="8">
        <f t="shared" ca="1" si="74"/>
        <v>0.65314672073226743</v>
      </c>
      <c r="T189" t="s">
        <v>50</v>
      </c>
      <c r="U189" s="8">
        <f t="shared" ca="1" si="64"/>
        <v>0.10505862327779056</v>
      </c>
      <c r="V189" s="8">
        <f t="shared" ca="1" si="64"/>
        <v>0.17315925489904938</v>
      </c>
      <c r="W189" s="8">
        <f t="shared" ca="1" si="64"/>
        <v>0.19751970500208846</v>
      </c>
      <c r="X189" s="8">
        <f t="shared" ca="1" si="64"/>
        <v>0.38480808595034305</v>
      </c>
      <c r="Y189" s="8">
        <f t="shared" ca="1" si="64"/>
        <v>1</v>
      </c>
      <c r="Z189" s="8">
        <f t="shared" ca="1" si="64"/>
        <v>0.17537306309459413</v>
      </c>
      <c r="AA189" s="8">
        <f t="shared" ca="1" si="64"/>
        <v>0.13178486960026303</v>
      </c>
      <c r="AB189" s="8">
        <f t="shared" ca="1" si="64"/>
        <v>0.40000241807800535</v>
      </c>
      <c r="AC189" s="8">
        <f t="shared" ca="1" si="64"/>
        <v>0.92283323209702828</v>
      </c>
      <c r="AD189" s="8">
        <f t="shared" ca="1" si="64"/>
        <v>0.46923400539487592</v>
      </c>
      <c r="AE189" s="8">
        <f t="shared" ca="1" si="64"/>
        <v>0.53436765349529447</v>
      </c>
      <c r="AF189" s="8">
        <f t="shared" ca="1" si="64"/>
        <v>0</v>
      </c>
      <c r="AG189" s="8">
        <f t="shared" ca="1" si="64"/>
        <v>0.39132954662788516</v>
      </c>
      <c r="AH189" s="8">
        <f t="shared" ca="1" si="64"/>
        <v>0.98463023634904689</v>
      </c>
    </row>
    <row r="190" spans="1:52" x14ac:dyDescent="0.25">
      <c r="A190" t="s">
        <v>57</v>
      </c>
      <c r="B190" s="8">
        <f t="shared" ref="B190:O190" ca="1" si="75">IF(B174=-1,-1,B174/MAX(B$163:B$176))</f>
        <v>0.17607410646326255</v>
      </c>
      <c r="C190" s="8">
        <f t="shared" ca="1" si="75"/>
        <v>0.15091094592624982</v>
      </c>
      <c r="D190" s="8">
        <f t="shared" ca="1" si="75"/>
        <v>0.17150075304863235</v>
      </c>
      <c r="E190" s="8">
        <f t="shared" ca="1" si="75"/>
        <v>0.41492979643395034</v>
      </c>
      <c r="F190" s="8">
        <f t="shared" ca="1" si="75"/>
        <v>5.9399458175146851E-2</v>
      </c>
      <c r="G190" s="8">
        <f t="shared" ca="1" si="75"/>
        <v>9.3221598523684251E-2</v>
      </c>
      <c r="H190" s="8">
        <f t="shared" ca="1" si="75"/>
        <v>0.64613347386550657</v>
      </c>
      <c r="I190" s="8">
        <f t="shared" ca="1" si="75"/>
        <v>0.59781358135290252</v>
      </c>
      <c r="J190" s="8">
        <f t="shared" ca="1" si="75"/>
        <v>0.14131779514839063</v>
      </c>
      <c r="K190" s="8">
        <f t="shared" ca="1" si="75"/>
        <v>0.73964276451862332</v>
      </c>
      <c r="L190" s="8">
        <f t="shared" ca="1" si="75"/>
        <v>0.29989431181367099</v>
      </c>
      <c r="M190" s="8">
        <f t="shared" ca="1" si="75"/>
        <v>-1</v>
      </c>
      <c r="N190" s="8">
        <f t="shared" ca="1" si="75"/>
        <v>0.71937448708192631</v>
      </c>
      <c r="O190" s="8">
        <f t="shared" ca="1" si="75"/>
        <v>0.80168275975241177</v>
      </c>
      <c r="T190" t="s">
        <v>59</v>
      </c>
      <c r="U190" s="8">
        <f t="shared" ca="1" si="64"/>
        <v>0.10766398898827548</v>
      </c>
      <c r="V190" s="8">
        <f t="shared" ca="1" si="64"/>
        <v>0.11186842340907151</v>
      </c>
      <c r="W190" s="8">
        <f t="shared" ca="1" si="64"/>
        <v>0.25803680673347917</v>
      </c>
      <c r="X190" s="8">
        <f t="shared" ca="1" si="64"/>
        <v>0.20606113613504176</v>
      </c>
      <c r="Y190" s="8">
        <f t="shared" ca="1" si="64"/>
        <v>0.10206382776783689</v>
      </c>
      <c r="Z190" s="8">
        <f t="shared" ca="1" si="64"/>
        <v>0.12282328245943935</v>
      </c>
      <c r="AA190" s="8">
        <f t="shared" ca="1" si="64"/>
        <v>0.15642920657133277</v>
      </c>
      <c r="AB190" s="8">
        <f t="shared" ca="1" si="64"/>
        <v>0.36939219259405803</v>
      </c>
      <c r="AC190" s="8">
        <f t="shared" ca="1" si="64"/>
        <v>0.68337605667843815</v>
      </c>
      <c r="AD190" s="8">
        <f t="shared" ca="1" si="64"/>
        <v>0.13378813719916618</v>
      </c>
      <c r="AE190" s="8">
        <f t="shared" ca="1" si="64"/>
        <v>0.75223919891279512</v>
      </c>
      <c r="AF190" s="8">
        <f t="shared" ca="1" si="64"/>
        <v>0.75744967313386846</v>
      </c>
      <c r="AG190" s="8">
        <f t="shared" ca="1" si="64"/>
        <v>0</v>
      </c>
      <c r="AH190" s="8">
        <f t="shared" ca="1" si="64"/>
        <v>1</v>
      </c>
    </row>
    <row r="191" spans="1:52" x14ac:dyDescent="0.25">
      <c r="A191" t="s">
        <v>53</v>
      </c>
      <c r="B191" s="8">
        <f t="shared" ref="B191:O191" ca="1" si="76">IF(B175=-1,-1,B175/MAX(B$163:B$176))</f>
        <v>2.6667050139008722E-2</v>
      </c>
      <c r="C191" s="8">
        <f t="shared" ca="1" si="76"/>
        <v>7.0291630716134604E-2</v>
      </c>
      <c r="D191" s="8">
        <f t="shared" ca="1" si="76"/>
        <v>9.8816987824753136E-2</v>
      </c>
      <c r="E191" s="8">
        <f t="shared" ca="1" si="76"/>
        <v>8.165027322404371E-2</v>
      </c>
      <c r="F191" s="8">
        <f t="shared" ca="1" si="76"/>
        <v>5.9939466151718093E-2</v>
      </c>
      <c r="G191" s="8">
        <f t="shared" ca="1" si="76"/>
        <v>0.10070095029517806</v>
      </c>
      <c r="H191" s="8">
        <f t="shared" ca="1" si="76"/>
        <v>0.56581295581467028</v>
      </c>
      <c r="I191" s="8">
        <f t="shared" ca="1" si="76"/>
        <v>0.63075757048756864</v>
      </c>
      <c r="J191" s="8">
        <f t="shared" ca="1" si="76"/>
        <v>8.5839069900248907E-2</v>
      </c>
      <c r="K191" s="8">
        <f t="shared" ca="1" si="76"/>
        <v>0.70315845548847711</v>
      </c>
      <c r="L191" s="8">
        <f t="shared" ca="1" si="76"/>
        <v>0.62240366524962554</v>
      </c>
      <c r="M191" s="8">
        <f t="shared" ca="1" si="76"/>
        <v>1</v>
      </c>
      <c r="N191" s="8">
        <f t="shared" ca="1" si="76"/>
        <v>-1</v>
      </c>
      <c r="O191" s="8">
        <f t="shared" ca="1" si="76"/>
        <v>1</v>
      </c>
      <c r="T191" t="s">
        <v>53</v>
      </c>
      <c r="U191" s="8">
        <f t="shared" ca="1" si="64"/>
        <v>0.11622445409509971</v>
      </c>
      <c r="V191" s="8">
        <f t="shared" ca="1" si="64"/>
        <v>7.3096077018014349E-2</v>
      </c>
      <c r="W191" s="8">
        <f t="shared" ca="1" si="64"/>
        <v>0.57528251131035235</v>
      </c>
      <c r="X191" s="8">
        <f t="shared" ca="1" si="64"/>
        <v>0.17958040643090273</v>
      </c>
      <c r="Y191" s="8">
        <f t="shared" ca="1" si="64"/>
        <v>0.10793939504185641</v>
      </c>
      <c r="Z191" s="8">
        <f t="shared" ca="1" si="64"/>
        <v>0.26755939988986338</v>
      </c>
      <c r="AA191" s="8">
        <f t="shared" ca="1" si="64"/>
        <v>0.28637126777967309</v>
      </c>
      <c r="AB191" s="8">
        <f t="shared" ca="1" si="64"/>
        <v>0.55857344213196303</v>
      </c>
      <c r="AC191" s="8">
        <f t="shared" ca="1" si="64"/>
        <v>0.46083983111904281</v>
      </c>
      <c r="AD191" s="8">
        <f t="shared" ca="1" si="64"/>
        <v>0.33504806164067708</v>
      </c>
      <c r="AE191" s="8">
        <f t="shared" ca="1" si="64"/>
        <v>0.86223977486603254</v>
      </c>
      <c r="AF191" s="8">
        <f t="shared" ca="1" si="64"/>
        <v>0.91943298860467548</v>
      </c>
      <c r="AG191" s="8">
        <f t="shared" ca="1" si="64"/>
        <v>1</v>
      </c>
      <c r="AH191" s="8">
        <f t="shared" ca="1" si="64"/>
        <v>0</v>
      </c>
    </row>
    <row r="192" spans="1:52" x14ac:dyDescent="0.25">
      <c r="A192" t="s">
        <v>54</v>
      </c>
      <c r="B192" s="8">
        <f t="shared" ref="B192:O192" ca="1" si="77">IF(B176=-1,-1,B176/MAX(B$163:B$176))</f>
        <v>8.4822619758382525E-2</v>
      </c>
      <c r="C192" s="8">
        <f t="shared" ca="1" si="77"/>
        <v>8.678327399774452E-2</v>
      </c>
      <c r="D192" s="8">
        <f t="shared" ca="1" si="77"/>
        <v>0.21335750982169838</v>
      </c>
      <c r="E192" s="8">
        <f t="shared" ca="1" si="77"/>
        <v>0.27351126639099571</v>
      </c>
      <c r="F192" s="8">
        <f t="shared" ca="1" si="77"/>
        <v>9.8990926445982508E-2</v>
      </c>
      <c r="G192" s="8">
        <f t="shared" ca="1" si="77"/>
        <v>0.13780638129797923</v>
      </c>
      <c r="H192" s="8">
        <f t="shared" ca="1" si="77"/>
        <v>0.59269617563720767</v>
      </c>
      <c r="I192" s="8">
        <f t="shared" ca="1" si="77"/>
        <v>0.36757887887514362</v>
      </c>
      <c r="J192" s="8">
        <f t="shared" ca="1" si="77"/>
        <v>0.1469445472294765</v>
      </c>
      <c r="K192" s="8">
        <f t="shared" ca="1" si="77"/>
        <v>0.45300264497847081</v>
      </c>
      <c r="L192" s="8">
        <f t="shared" ca="1" si="77"/>
        <v>0.42705732423457493</v>
      </c>
      <c r="M192" s="8">
        <f t="shared" ca="1" si="77"/>
        <v>0.95432391515652526</v>
      </c>
      <c r="N192" s="8">
        <f t="shared" ca="1" si="77"/>
        <v>0.97526421844492539</v>
      </c>
      <c r="O192" s="8">
        <f t="shared" ca="1" si="77"/>
        <v>-1</v>
      </c>
    </row>
    <row r="193" spans="1:28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200" spans="1:28" x14ac:dyDescent="0.25">
      <c r="A200">
        <v>2022</v>
      </c>
    </row>
    <row r="201" spans="1:28" x14ac:dyDescent="0.25">
      <c r="B201" t="s">
        <v>2</v>
      </c>
      <c r="C201" t="s">
        <v>4</v>
      </c>
      <c r="D201" t="s">
        <v>67</v>
      </c>
      <c r="E201" t="s">
        <v>0</v>
      </c>
      <c r="F201" t="s">
        <v>68</v>
      </c>
      <c r="G201" t="s">
        <v>69</v>
      </c>
      <c r="H201" t="s">
        <v>70</v>
      </c>
      <c r="I201" t="s">
        <v>71</v>
      </c>
      <c r="J201" t="s">
        <v>6</v>
      </c>
      <c r="K201" t="s">
        <v>72</v>
      </c>
      <c r="L201" t="s">
        <v>73</v>
      </c>
      <c r="M201" t="s">
        <v>82</v>
      </c>
      <c r="N201" t="s">
        <v>8</v>
      </c>
      <c r="O201" t="s">
        <v>1</v>
      </c>
      <c r="P201" t="s">
        <v>9</v>
      </c>
      <c r="Q201" t="s">
        <v>42</v>
      </c>
      <c r="R201" t="s">
        <v>74</v>
      </c>
      <c r="S201" t="s">
        <v>75</v>
      </c>
      <c r="T201" t="s">
        <v>12</v>
      </c>
      <c r="U201" t="s">
        <v>13</v>
      </c>
      <c r="V201" t="s">
        <v>14</v>
      </c>
      <c r="W201" t="s">
        <v>81</v>
      </c>
      <c r="X201" t="s">
        <v>76</v>
      </c>
      <c r="Y201" t="s">
        <v>77</v>
      </c>
      <c r="Z201" t="s">
        <v>16</v>
      </c>
      <c r="AA201" t="s">
        <v>17</v>
      </c>
      <c r="AB201" t="s">
        <v>78</v>
      </c>
    </row>
    <row r="202" spans="1:28" x14ac:dyDescent="0.25">
      <c r="A202" t="s">
        <v>79</v>
      </c>
      <c r="B202">
        <v>0.38628119160162599</v>
      </c>
      <c r="C202">
        <v>0.305442374854481</v>
      </c>
      <c r="D202">
        <v>0.12251655629138999</v>
      </c>
      <c r="E202">
        <v>0.46183428331967302</v>
      </c>
      <c r="F202">
        <v>0.60337552742615996</v>
      </c>
      <c r="G202">
        <v>0.191172629929485</v>
      </c>
      <c r="H202">
        <v>5.68600815059188E-2</v>
      </c>
      <c r="I202">
        <v>0.35947986577181201</v>
      </c>
      <c r="J202">
        <v>8.9532328939108605E-2</v>
      </c>
      <c r="K202">
        <v>0.80209927837305905</v>
      </c>
      <c r="L202">
        <v>0.66740380362671303</v>
      </c>
      <c r="M202">
        <v>0.204633204633204</v>
      </c>
      <c r="N202">
        <v>0.28729310569529498</v>
      </c>
      <c r="O202">
        <v>7.8142927152699701E-2</v>
      </c>
      <c r="P202">
        <v>8.1360325021014201E-2</v>
      </c>
      <c r="Q202">
        <v>0</v>
      </c>
      <c r="R202">
        <v>2.2183252959228399E-2</v>
      </c>
      <c r="S202">
        <v>0.80113954791705499</v>
      </c>
      <c r="T202">
        <v>7.8511205591986696E-2</v>
      </c>
      <c r="U202">
        <v>0.87194244604316495</v>
      </c>
      <c r="V202">
        <v>0.629139072847682</v>
      </c>
      <c r="W202">
        <v>0.36569447277177197</v>
      </c>
      <c r="X202">
        <v>0.75229357798165097</v>
      </c>
      <c r="Y202">
        <v>0.12978235967926599</v>
      </c>
      <c r="Z202">
        <v>0.93298382804033198</v>
      </c>
      <c r="AA202">
        <v>4.2231891476836397E-2</v>
      </c>
      <c r="AB202">
        <v>1</v>
      </c>
    </row>
    <row r="203" spans="1:28" x14ac:dyDescent="0.25">
      <c r="A203" t="s">
        <v>80</v>
      </c>
      <c r="B203">
        <v>0.90243902439024304</v>
      </c>
      <c r="C203">
        <v>0.83499762244412701</v>
      </c>
      <c r="D203">
        <v>0.32293647774819301</v>
      </c>
      <c r="E203">
        <v>0.90120821680909202</v>
      </c>
      <c r="F203">
        <v>0.91886543535620002</v>
      </c>
      <c r="G203">
        <v>0.80692410119840197</v>
      </c>
      <c r="H203">
        <v>9.70783737826557E-2</v>
      </c>
      <c r="I203">
        <v>0.72760646108663696</v>
      </c>
      <c r="J203">
        <v>0.74072081764389397</v>
      </c>
      <c r="K203">
        <v>0.88647697271927195</v>
      </c>
      <c r="L203">
        <v>0.54351939451277198</v>
      </c>
      <c r="M203">
        <v>0.30582301696469499</v>
      </c>
      <c r="N203">
        <v>0.83278515212028603</v>
      </c>
      <c r="O203">
        <v>0.76322869955156902</v>
      </c>
      <c r="P203">
        <v>0.15917791658271199</v>
      </c>
      <c r="Q203">
        <v>0.34646027771454502</v>
      </c>
      <c r="R203">
        <v>0</v>
      </c>
      <c r="S203">
        <v>0.92767110378136397</v>
      </c>
      <c r="T203">
        <v>0.61871784724970302</v>
      </c>
      <c r="U203">
        <v>1</v>
      </c>
      <c r="V203">
        <v>0.16515151515151499</v>
      </c>
      <c r="W203">
        <v>0.833452211126961</v>
      </c>
      <c r="X203">
        <v>0.46330777656078798</v>
      </c>
      <c r="Y203">
        <v>0.19347998939835601</v>
      </c>
      <c r="Z203">
        <v>0.93899046308938405</v>
      </c>
      <c r="AA203">
        <v>0.58343262055558998</v>
      </c>
      <c r="AB203">
        <v>0.98479966377136396</v>
      </c>
    </row>
    <row r="205" spans="1:28" x14ac:dyDescent="0.25">
      <c r="A205">
        <v>2019</v>
      </c>
    </row>
    <row r="206" spans="1:28" x14ac:dyDescent="0.25">
      <c r="B206" t="s">
        <v>2</v>
      </c>
      <c r="C206" t="s">
        <v>35</v>
      </c>
      <c r="D206" t="s">
        <v>0</v>
      </c>
      <c r="E206" t="s">
        <v>84</v>
      </c>
      <c r="F206" t="s">
        <v>85</v>
      </c>
      <c r="G206" t="s">
        <v>94</v>
      </c>
      <c r="H206" t="s">
        <v>93</v>
      </c>
      <c r="I206" t="s">
        <v>96</v>
      </c>
      <c r="J206" t="s">
        <v>95</v>
      </c>
      <c r="K206" t="s">
        <v>87</v>
      </c>
      <c r="L206" t="s">
        <v>88</v>
      </c>
      <c r="M206" t="s">
        <v>1</v>
      </c>
      <c r="N206" t="s">
        <v>9</v>
      </c>
      <c r="O206" t="s">
        <v>42</v>
      </c>
      <c r="P206" t="s">
        <v>89</v>
      </c>
      <c r="Q206" t="s">
        <v>90</v>
      </c>
      <c r="R206" t="s">
        <v>12</v>
      </c>
      <c r="S206" t="s">
        <v>81</v>
      </c>
      <c r="T206" t="s">
        <v>77</v>
      </c>
      <c r="U206" t="s">
        <v>16</v>
      </c>
      <c r="V206" t="s">
        <v>73</v>
      </c>
      <c r="W206" t="s">
        <v>17</v>
      </c>
    </row>
    <row r="207" spans="1:28" x14ac:dyDescent="0.25">
      <c r="A207" t="s">
        <v>83</v>
      </c>
      <c r="B207">
        <v>0.62417218543046304</v>
      </c>
      <c r="C207">
        <v>3.7595005428881598E-2</v>
      </c>
      <c r="D207">
        <v>0.92961669820329096</v>
      </c>
      <c r="E207">
        <v>0.70621827411167504</v>
      </c>
      <c r="F207">
        <v>0.71867321867321798</v>
      </c>
      <c r="G207">
        <v>0.75965665236051505</v>
      </c>
      <c r="H207">
        <v>0</v>
      </c>
      <c r="I207">
        <v>0.64687028657616896</v>
      </c>
      <c r="J207">
        <v>0.87359550561797705</v>
      </c>
      <c r="K207">
        <v>0.60220994475138101</v>
      </c>
      <c r="L207">
        <v>0.78736991485335805</v>
      </c>
      <c r="M207">
        <v>0.31186795150103203</v>
      </c>
      <c r="N207">
        <v>0.554829185997469</v>
      </c>
      <c r="O207">
        <v>0.105118443316412</v>
      </c>
      <c r="P207">
        <v>0.84098254686489904</v>
      </c>
      <c r="Q207">
        <v>0.31351039260969898</v>
      </c>
      <c r="R207">
        <v>0.22905078054907499</v>
      </c>
      <c r="S207">
        <v>0.63239740820734303</v>
      </c>
      <c r="T207">
        <v>0.14579191517561299</v>
      </c>
      <c r="U207">
        <v>0.91995434324514103</v>
      </c>
      <c r="V207">
        <v>0.75985663082437205</v>
      </c>
      <c r="W207">
        <v>0.26051236749116602</v>
      </c>
    </row>
    <row r="208" spans="1:28" x14ac:dyDescent="0.25">
      <c r="A208" t="s">
        <v>92</v>
      </c>
      <c r="B208">
        <v>0.14584958886021199</v>
      </c>
      <c r="C208">
        <v>0.93795620437956195</v>
      </c>
      <c r="D208">
        <v>0.61833592168010199</v>
      </c>
      <c r="E208">
        <v>0.55898630935042204</v>
      </c>
      <c r="F208">
        <v>0.73347324239244405</v>
      </c>
      <c r="G208">
        <v>9.5975680370584807E-2</v>
      </c>
      <c r="H208">
        <v>0.91385857808969795</v>
      </c>
      <c r="I208">
        <v>0.34030493680213098</v>
      </c>
      <c r="J208">
        <v>0</v>
      </c>
      <c r="K208">
        <v>0.81194029850746197</v>
      </c>
      <c r="L208">
        <v>0.61019721019720996</v>
      </c>
      <c r="M208">
        <v>0.87195587113432305</v>
      </c>
      <c r="N208">
        <v>0.67502045826513901</v>
      </c>
      <c r="O208">
        <v>0.85173345163689496</v>
      </c>
      <c r="P208">
        <v>0.28744354110207698</v>
      </c>
      <c r="Q208">
        <v>0.43161993769470403</v>
      </c>
      <c r="R208">
        <v>0.85149403077772401</v>
      </c>
      <c r="S208">
        <v>0.20776495278069201</v>
      </c>
      <c r="T208">
        <v>0.76016635859519399</v>
      </c>
      <c r="U208">
        <v>7.6549436956150796E-2</v>
      </c>
      <c r="V208">
        <v>0.36697247706421998</v>
      </c>
      <c r="W208">
        <v>0.84178469744476803</v>
      </c>
    </row>
    <row r="210" spans="1:41" x14ac:dyDescent="0.25">
      <c r="A210">
        <v>2016</v>
      </c>
    </row>
    <row r="211" spans="1:41" x14ac:dyDescent="0.25">
      <c r="B211" t="s">
        <v>2</v>
      </c>
      <c r="C211" t="s">
        <v>3</v>
      </c>
      <c r="D211" t="s">
        <v>98</v>
      </c>
      <c r="E211" t="s">
        <v>99</v>
      </c>
      <c r="F211" t="s">
        <v>0</v>
      </c>
      <c r="G211" t="s">
        <v>100</v>
      </c>
      <c r="H211" t="s">
        <v>121</v>
      </c>
      <c r="I211" t="s">
        <v>68</v>
      </c>
      <c r="J211" t="s">
        <v>101</v>
      </c>
      <c r="K211" t="s">
        <v>70</v>
      </c>
      <c r="L211" t="s">
        <v>120</v>
      </c>
      <c r="M211" t="s">
        <v>85</v>
      </c>
      <c r="N211" t="s">
        <v>102</v>
      </c>
      <c r="O211" t="s">
        <v>119</v>
      </c>
      <c r="P211" t="s">
        <v>103</v>
      </c>
      <c r="Q211" t="s">
        <v>104</v>
      </c>
      <c r="R211" t="s">
        <v>86</v>
      </c>
      <c r="S211" t="s">
        <v>73</v>
      </c>
      <c r="T211" t="s">
        <v>7</v>
      </c>
      <c r="U211" t="s">
        <v>1</v>
      </c>
      <c r="V211" t="s">
        <v>9</v>
      </c>
      <c r="W211" t="s">
        <v>105</v>
      </c>
      <c r="X211" t="s">
        <v>106</v>
      </c>
      <c r="Y211" t="s">
        <v>107</v>
      </c>
      <c r="Z211" t="s">
        <v>108</v>
      </c>
      <c r="AA211" t="s">
        <v>109</v>
      </c>
      <c r="AB211" t="s">
        <v>42</v>
      </c>
      <c r="AC211" t="s">
        <v>89</v>
      </c>
      <c r="AD211" t="s">
        <v>118</v>
      </c>
      <c r="AE211" t="s">
        <v>90</v>
      </c>
      <c r="AF211" t="s">
        <v>91</v>
      </c>
      <c r="AG211" t="s">
        <v>122</v>
      </c>
      <c r="AH211" t="s">
        <v>110</v>
      </c>
      <c r="AI211" t="s">
        <v>13</v>
      </c>
      <c r="AJ211" t="s">
        <v>14</v>
      </c>
      <c r="AK211" t="s">
        <v>81</v>
      </c>
      <c r="AL211" t="s">
        <v>111</v>
      </c>
      <c r="AM211" t="s">
        <v>16</v>
      </c>
      <c r="AN211" t="s">
        <v>41</v>
      </c>
      <c r="AO211" t="s">
        <v>117</v>
      </c>
    </row>
    <row r="212" spans="1:41" x14ac:dyDescent="0.25">
      <c r="A212" t="s">
        <v>97</v>
      </c>
      <c r="B212">
        <v>0.68549131492825299</v>
      </c>
      <c r="C212">
        <v>0</v>
      </c>
      <c r="D212">
        <v>0.234013605442176</v>
      </c>
      <c r="E212">
        <v>0.91591591591591504</v>
      </c>
      <c r="F212">
        <v>0.80084233810413596</v>
      </c>
      <c r="G212">
        <v>0.16822217163669401</v>
      </c>
      <c r="H212">
        <v>0.76990049751243705</v>
      </c>
      <c r="I212">
        <v>0.88249999999999995</v>
      </c>
      <c r="J212">
        <v>0.85884335826398395</v>
      </c>
      <c r="K212">
        <v>0.77236842105263104</v>
      </c>
      <c r="L212">
        <v>1.9507803121248401E-2</v>
      </c>
      <c r="M212">
        <v>0.29776674937965197</v>
      </c>
      <c r="N212">
        <v>0.131552917903066</v>
      </c>
      <c r="O212">
        <v>0.53017877446355499</v>
      </c>
      <c r="P212">
        <v>0.72101449275362295</v>
      </c>
      <c r="Q212">
        <v>7.3368947488065397E-2</v>
      </c>
      <c r="R212">
        <v>0.42433137638617002</v>
      </c>
      <c r="S212">
        <v>0.55160744500846004</v>
      </c>
      <c r="T212">
        <v>0.49204665959702998</v>
      </c>
      <c r="U212">
        <v>5.3883501295344902E-2</v>
      </c>
      <c r="V212">
        <v>0.22045651545796</v>
      </c>
      <c r="W212">
        <v>0.83202742409402497</v>
      </c>
      <c r="X212">
        <v>0.119329388560157</v>
      </c>
      <c r="Y212">
        <v>0.21181716833890701</v>
      </c>
      <c r="Z212">
        <v>0.58483233399955503</v>
      </c>
      <c r="AA212">
        <v>0.86205426907231097</v>
      </c>
      <c r="AB212">
        <v>0.217913204062788</v>
      </c>
      <c r="AC212">
        <v>0.80335664335664303</v>
      </c>
      <c r="AD212">
        <v>0.77935312361541798</v>
      </c>
      <c r="AE212">
        <v>4.4776119402985003E-2</v>
      </c>
      <c r="AF212">
        <v>1</v>
      </c>
      <c r="AG212">
        <v>0.87640449438202195</v>
      </c>
      <c r="AH212">
        <v>0.419160170983153</v>
      </c>
      <c r="AI212">
        <v>0.88482632541133399</v>
      </c>
      <c r="AJ212">
        <v>0.53978779840848801</v>
      </c>
      <c r="AK212">
        <v>0.61826347305389195</v>
      </c>
      <c r="AL212">
        <v>0.77474029524330201</v>
      </c>
      <c r="AM212">
        <v>0.95384710352679702</v>
      </c>
      <c r="AN212">
        <v>0.75168690958164597</v>
      </c>
      <c r="AO212">
        <v>0.78902045209903104</v>
      </c>
    </row>
    <row r="213" spans="1:41" x14ac:dyDescent="0.25">
      <c r="A213" t="s">
        <v>112</v>
      </c>
      <c r="B213">
        <v>0.39023555859642201</v>
      </c>
      <c r="C213">
        <v>0.632521819016995</v>
      </c>
      <c r="D213">
        <v>0.890204520990312</v>
      </c>
      <c r="E213">
        <v>6.9172932330826997E-2</v>
      </c>
      <c r="F213">
        <v>0.33850647418986801</v>
      </c>
      <c r="G213">
        <v>0.90097037465458496</v>
      </c>
      <c r="H213">
        <v>0.75640200108970201</v>
      </c>
      <c r="I213">
        <v>0.18754473872584099</v>
      </c>
      <c r="J213">
        <v>0.56123715605820201</v>
      </c>
      <c r="K213">
        <v>0.116997792494481</v>
      </c>
      <c r="L213">
        <v>0.91386008924805096</v>
      </c>
      <c r="M213">
        <v>0.69356725146198805</v>
      </c>
      <c r="N213">
        <v>0.62392064511525003</v>
      </c>
      <c r="O213">
        <v>0.54979962857980602</v>
      </c>
      <c r="P213">
        <v>0.745153153153153</v>
      </c>
      <c r="Q213">
        <v>0.71259252318935595</v>
      </c>
      <c r="R213">
        <v>0.50205838323353202</v>
      </c>
      <c r="S213">
        <v>0.39096573208722701</v>
      </c>
      <c r="T213">
        <v>0.726184997699033</v>
      </c>
      <c r="U213">
        <v>0.86436871637634505</v>
      </c>
      <c r="V213">
        <v>0.71593149480985296</v>
      </c>
      <c r="W213">
        <v>0.46004603748766798</v>
      </c>
      <c r="X213">
        <v>0.71149897330595402</v>
      </c>
      <c r="Y213">
        <v>0.78947368421052599</v>
      </c>
      <c r="Z213">
        <v>0.40783238691991303</v>
      </c>
      <c r="AA213">
        <v>0.226367562380038</v>
      </c>
      <c r="AB213">
        <v>0.94267469966449002</v>
      </c>
      <c r="AC213">
        <v>0.43175340441254001</v>
      </c>
      <c r="AD213">
        <v>0.31671693919669702</v>
      </c>
      <c r="AE213">
        <v>0.865929648241206</v>
      </c>
      <c r="AF213">
        <v>0</v>
      </c>
      <c r="AG213">
        <v>0.13589449541284401</v>
      </c>
      <c r="AH213">
        <v>1</v>
      </c>
      <c r="AI213">
        <v>0.27272727272727199</v>
      </c>
      <c r="AJ213">
        <v>0.29205175600739303</v>
      </c>
      <c r="AK213">
        <v>0.39619001687967198</v>
      </c>
      <c r="AL213">
        <v>0.18545454545454501</v>
      </c>
      <c r="AM213">
        <v>6.5272478988638999E-2</v>
      </c>
      <c r="AN213">
        <v>0.51463414634146298</v>
      </c>
      <c r="AO213">
        <v>0.64551396316102105</v>
      </c>
    </row>
  </sheetData>
  <conditionalFormatting sqref="B81:V81">
    <cfRule type="colorScale" priority="13">
      <colorScale>
        <cfvo type="min"/>
        <cfvo type="percentile" val="90"/>
        <color rgb="FF00B0F0"/>
        <color rgb="FFFFFF00"/>
      </colorScale>
    </cfRule>
  </conditionalFormatting>
  <conditionalFormatting sqref="B91:V91">
    <cfRule type="colorScale" priority="12">
      <colorScale>
        <cfvo type="min"/>
        <cfvo type="percentile" val="90"/>
        <color rgb="FF00B0F0"/>
        <color rgb="FFFFFF00"/>
      </colorScale>
    </cfRule>
  </conditionalFormatting>
  <conditionalFormatting sqref="B90:V90">
    <cfRule type="colorScale" priority="11">
      <colorScale>
        <cfvo type="min"/>
        <cfvo type="percentile" val="90"/>
        <color rgb="FF00B0F0"/>
        <color rgb="FFFFFF00"/>
      </colorScale>
    </cfRule>
  </conditionalFormatting>
  <conditionalFormatting sqref="U130:AH143">
    <cfRule type="expression" dxfId="0" priority="7">
      <formula>U130&lt;0</formula>
    </cfRule>
    <cfRule type="colorScale" priority="10">
      <colorScale>
        <cfvo type="num" val="0"/>
        <cfvo type="max"/>
        <color rgb="FF00B0F0"/>
        <color rgb="FFFFFF00"/>
      </colorScale>
    </cfRule>
  </conditionalFormatting>
  <conditionalFormatting sqref="U146:AH159 B147:O160 B179:O193">
    <cfRule type="colorScale" priority="9">
      <colorScale>
        <cfvo type="percentile" val="10"/>
        <cfvo type="percentile" val="90"/>
        <color rgb="FF00B0F0"/>
        <color rgb="FFFFFF00"/>
      </colorScale>
    </cfRule>
  </conditionalFormatting>
  <conditionalFormatting sqref="U162:AH175">
    <cfRule type="colorScale" priority="6">
      <colorScale>
        <cfvo type="percentile" val="10"/>
        <cfvo type="percentile" val="90"/>
        <color rgb="FF00B0F0"/>
        <color rgb="FFFFFF00"/>
      </colorScale>
    </cfRule>
  </conditionalFormatting>
  <conditionalFormatting sqref="B163:O176">
    <cfRule type="colorScale" priority="5">
      <colorScale>
        <cfvo type="percentile" val="10"/>
        <cfvo type="percentile" val="90"/>
        <color rgb="FF00B0F0"/>
        <color rgb="FFFFFF00"/>
      </colorScale>
    </cfRule>
  </conditionalFormatting>
  <conditionalFormatting sqref="U146:AH159">
    <cfRule type="colorScale" priority="4">
      <colorScale>
        <cfvo type="min"/>
        <cfvo type="max"/>
        <color rgb="FF00B0F0"/>
        <color rgb="FFFFFF00"/>
      </colorScale>
    </cfRule>
  </conditionalFormatting>
  <conditionalFormatting sqref="U178:AH191">
    <cfRule type="colorScale" priority="3">
      <colorScale>
        <cfvo type="percentile" val="10"/>
        <cfvo type="percentile" val="90"/>
        <color rgb="FF00B0F0"/>
        <color rgb="FFFFFF00"/>
      </colorScale>
    </cfRule>
  </conditionalFormatting>
  <conditionalFormatting sqref="U178:AH191">
    <cfRule type="colorScale" priority="2">
      <colorScale>
        <cfvo type="min"/>
        <cfvo type="max"/>
        <color rgb="FF00B0F0"/>
        <color rgb="FFFFFF00"/>
      </colorScale>
    </cfRule>
  </conditionalFormatting>
  <conditionalFormatting sqref="B179:O192">
    <cfRule type="colorScale" priority="1">
      <colorScale>
        <cfvo type="num" val="0"/>
        <cfvo type="percentile" val="90"/>
        <color rgb="FF00B0F0"/>
        <color rgb="FFFFFF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2022-07-27T15:19:53Z</dcterms:created>
  <dcterms:modified xsi:type="dcterms:W3CDTF">2022-07-30T01:12:58Z</dcterms:modified>
</cp:coreProperties>
</file>