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72c0730480894/3. KU/2023-2024/1 - Fall Semester/EPHX 210/Lab/"/>
    </mc:Choice>
  </mc:AlternateContent>
  <xr:revisionPtr revIDLastSave="668" documentId="8_{CE860693-53DA-44BD-87FD-BB4580E024D8}" xr6:coauthVersionLast="47" xr6:coauthVersionMax="47" xr10:uidLastSave="{02014897-AFEC-47EB-9FEA-0AF6F45E194A}"/>
  <bookViews>
    <workbookView xWindow="-120" yWindow="-120" windowWidth="28035" windowHeight="16440" xr2:uid="{539AEE6E-9E7F-4417-859A-083EB7B10C98}"/>
  </bookViews>
  <sheets>
    <sheet name="Plastic Ball" sheetId="1" r:id="rId1"/>
    <sheet name="Residual Plo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J7" i="1"/>
  <c r="F43" i="1" l="1"/>
  <c r="E43" i="1"/>
  <c r="D43" i="1"/>
  <c r="C43" i="1"/>
  <c r="B43" i="1"/>
  <c r="F28" i="1"/>
  <c r="E28" i="1"/>
  <c r="D28" i="1"/>
  <c r="C28" i="1"/>
  <c r="B28" i="1"/>
  <c r="C13" i="1"/>
  <c r="D13" i="1"/>
  <c r="E13" i="1"/>
  <c r="F13" i="1"/>
  <c r="B13" i="1"/>
  <c r="B26" i="1"/>
  <c r="D23" i="4"/>
  <c r="D22" i="4"/>
  <c r="D21" i="4"/>
  <c r="D20" i="4"/>
  <c r="D15" i="4"/>
  <c r="D14" i="4"/>
  <c r="D13" i="4"/>
  <c r="D12" i="4"/>
  <c r="D11" i="4"/>
  <c r="D4" i="4"/>
  <c r="D5" i="4"/>
  <c r="D6" i="4"/>
  <c r="D7" i="4"/>
  <c r="D3" i="4"/>
  <c r="C21" i="4"/>
  <c r="C22" i="4"/>
  <c r="C23" i="4"/>
  <c r="C20" i="4"/>
  <c r="C12" i="4"/>
  <c r="C13" i="4"/>
  <c r="C14" i="4"/>
  <c r="C15" i="4"/>
  <c r="C11" i="4"/>
  <c r="C5" i="4"/>
  <c r="C6" i="4"/>
  <c r="C7" i="4"/>
  <c r="J4" i="1"/>
  <c r="J3" i="1"/>
  <c r="E42" i="1"/>
  <c r="D42" i="1"/>
  <c r="E41" i="1"/>
  <c r="D41" i="1"/>
  <c r="C41" i="1"/>
  <c r="B41" i="1"/>
  <c r="F27" i="1"/>
  <c r="E27" i="1"/>
  <c r="D27" i="1"/>
  <c r="C27" i="1"/>
  <c r="B27" i="1"/>
  <c r="F26" i="1"/>
  <c r="E26" i="1"/>
  <c r="D26" i="1"/>
  <c r="C26" i="1"/>
  <c r="C12" i="1"/>
  <c r="D12" i="1"/>
  <c r="E12" i="1"/>
  <c r="F12" i="1"/>
  <c r="B12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<sst xmlns="http://schemas.openxmlformats.org/spreadsheetml/2006/main" count="69" uniqueCount="33">
  <si>
    <t>Angle</t>
  </si>
  <si>
    <t>Low Power</t>
  </si>
  <si>
    <t>Distance Trial 1</t>
  </si>
  <si>
    <t>Distance Trial 2</t>
  </si>
  <si>
    <t>Distance Trial 3</t>
  </si>
  <si>
    <t>Distance Trial 4</t>
  </si>
  <si>
    <t>Distance Trial 5</t>
  </si>
  <si>
    <t>Medium Power</t>
  </si>
  <si>
    <t>Average</t>
  </si>
  <si>
    <t>Inst. Unc.</t>
  </si>
  <si>
    <t>N/A</t>
  </si>
  <si>
    <t>Standard Dev.</t>
  </si>
  <si>
    <t>Data</t>
  </si>
  <si>
    <t>Minimum Distance</t>
  </si>
  <si>
    <t>Maximum Distance</t>
  </si>
  <si>
    <t>Inst. Unc. Ruler</t>
  </si>
  <si>
    <t>Inst. Unc. Angle</t>
  </si>
  <si>
    <t>cm</t>
  </si>
  <si>
    <t>deg</t>
  </si>
  <si>
    <t>Projectile Barrel Offset</t>
  </si>
  <si>
    <t>Y-Offset</t>
  </si>
  <si>
    <t>High Power</t>
  </si>
  <si>
    <t>Predicted Distance</t>
  </si>
  <si>
    <t>Average Distance</t>
  </si>
  <si>
    <t>Residual</t>
  </si>
  <si>
    <t>Low Power Residual</t>
  </si>
  <si>
    <t>Medium Power Residual</t>
  </si>
  <si>
    <t>High Power Residual</t>
  </si>
  <si>
    <t>Medium Uncertainty and Error</t>
  </si>
  <si>
    <t>Low Uncertainty and Error</t>
  </si>
  <si>
    <t>High Uncertainty and Error</t>
  </si>
  <si>
    <t>Standard Error</t>
  </si>
  <si>
    <t>Total Meas.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</si>
</sst>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0FF9B"/>
        <bgColor indexed="64"/>
      </patternFill>
    </fill>
    <fill>
      <patternFill patternType="solid">
        <fgColor rgb="FF7698D4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3"/>
      <color rgb="FFFFFF8F"/>
      <color rgb="FFA0FF9B"/>
      <color rgb="FFFFCDCD"/>
      <color rgb="FFC4FFC1"/>
      <color rgb="FFFFFFAF"/>
      <color rgb="FF769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Low Power: Distance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'Plastic Ball'!$A$3</c:f>
              <c:strCache>
                <c:ptCount val="1"/>
                <c:pt idx="0">
                  <c:v>Distance Trial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Ball'!$B$3:$F$3</c:f>
              <c:numCache>
                <c:formatCode>General</c:formatCode>
                <c:ptCount val="5"/>
                <c:pt idx="0">
                  <c:v>68.2</c:v>
                </c:pt>
                <c:pt idx="1">
                  <c:v>102.5</c:v>
                </c:pt>
                <c:pt idx="2">
                  <c:v>106</c:v>
                </c:pt>
                <c:pt idx="3">
                  <c:v>95.5</c:v>
                </c:pt>
                <c:pt idx="4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E-4EDB-81D5-533FF65F6AA1}"/>
            </c:ext>
          </c:extLst>
        </c:ser>
        <c:ser>
          <c:idx val="1"/>
          <c:order val="1"/>
          <c:tx>
            <c:strRef>
              <c:f>'Plastic Ball'!$A$4</c:f>
              <c:strCache>
                <c:ptCount val="1"/>
                <c:pt idx="0">
                  <c:v>Distance Trial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Ball'!$B$4:$F$4</c:f>
              <c:numCache>
                <c:formatCode>General</c:formatCode>
                <c:ptCount val="5"/>
                <c:pt idx="0">
                  <c:v>68.8</c:v>
                </c:pt>
                <c:pt idx="1">
                  <c:v>102.9</c:v>
                </c:pt>
                <c:pt idx="2">
                  <c:v>106.8</c:v>
                </c:pt>
                <c:pt idx="3">
                  <c:v>95.6</c:v>
                </c:pt>
                <c:pt idx="4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E-4EDB-81D5-533FF65F6AA1}"/>
            </c:ext>
          </c:extLst>
        </c:ser>
        <c:ser>
          <c:idx val="2"/>
          <c:order val="2"/>
          <c:tx>
            <c:strRef>
              <c:f>'Plastic Ball'!$A$5</c:f>
              <c:strCache>
                <c:ptCount val="1"/>
                <c:pt idx="0">
                  <c:v>Distance Trial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Ball'!$B$5:$F$5</c:f>
              <c:numCache>
                <c:formatCode>General</c:formatCode>
                <c:ptCount val="5"/>
                <c:pt idx="0">
                  <c:v>68</c:v>
                </c:pt>
                <c:pt idx="1">
                  <c:v>103</c:v>
                </c:pt>
                <c:pt idx="2">
                  <c:v>107</c:v>
                </c:pt>
                <c:pt idx="3">
                  <c:v>96.2</c:v>
                </c:pt>
                <c:pt idx="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E-4EDB-81D5-533FF65F6AA1}"/>
            </c:ext>
          </c:extLst>
        </c:ser>
        <c:ser>
          <c:idx val="3"/>
          <c:order val="3"/>
          <c:tx>
            <c:strRef>
              <c:f>'Plastic Ball'!$A$6</c:f>
              <c:strCache>
                <c:ptCount val="1"/>
                <c:pt idx="0">
                  <c:v>Distance Trial 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Ball'!$B$6:$F$6</c:f>
              <c:numCache>
                <c:formatCode>General</c:formatCode>
                <c:ptCount val="5"/>
                <c:pt idx="0">
                  <c:v>68</c:v>
                </c:pt>
                <c:pt idx="1">
                  <c:v>101</c:v>
                </c:pt>
                <c:pt idx="2">
                  <c:v>107.3</c:v>
                </c:pt>
                <c:pt idx="3">
                  <c:v>96.9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E-4EDB-81D5-533FF65F6AA1}"/>
            </c:ext>
          </c:extLst>
        </c:ser>
        <c:ser>
          <c:idx val="4"/>
          <c:order val="4"/>
          <c:tx>
            <c:strRef>
              <c:f>'Plastic Ball'!$A$7</c:f>
              <c:strCache>
                <c:ptCount val="1"/>
                <c:pt idx="0">
                  <c:v>Distance Trial 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>
                <a:glow rad="101600">
                  <a:schemeClr val="accent4">
                    <a:satMod val="175000"/>
                    <a:alpha val="94000"/>
                  </a:schemeClr>
                </a:glow>
              </a:effectLst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Ball'!$B$7:$F$7</c:f>
              <c:numCache>
                <c:formatCode>General</c:formatCode>
                <c:ptCount val="5"/>
                <c:pt idx="0">
                  <c:v>68</c:v>
                </c:pt>
                <c:pt idx="1">
                  <c:v>102</c:v>
                </c:pt>
                <c:pt idx="2">
                  <c:v>107.2</c:v>
                </c:pt>
                <c:pt idx="3">
                  <c:v>95.5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E-4EDB-81D5-533FF65F6AA1}"/>
            </c:ext>
          </c:extLst>
        </c:ser>
        <c:ser>
          <c:idx val="5"/>
          <c:order val="5"/>
          <c:tx>
            <c:v>Combined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>
                <a:glow rad="63500">
                  <a:srgbClr val="FF0000"/>
                </a:glow>
              </a:effectLst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'Plastic Ball'!$B$2:$F$2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('Plastic Ball'!$B$3:$F$3,'Plastic Ball'!$B$4:$F$4,'Plastic Ball'!$B$5:$F$5,'Plastic Ball'!$B$6:$F$6,'Plastic Ball'!$B$7:$F$7)</c:f>
              <c:numCache>
                <c:formatCode>General</c:formatCode>
                <c:ptCount val="25"/>
                <c:pt idx="0">
                  <c:v>68.2</c:v>
                </c:pt>
                <c:pt idx="1">
                  <c:v>102.5</c:v>
                </c:pt>
                <c:pt idx="2">
                  <c:v>106</c:v>
                </c:pt>
                <c:pt idx="3">
                  <c:v>95.5</c:v>
                </c:pt>
                <c:pt idx="4">
                  <c:v>34.4</c:v>
                </c:pt>
                <c:pt idx="5">
                  <c:v>68.8</c:v>
                </c:pt>
                <c:pt idx="6">
                  <c:v>102.9</c:v>
                </c:pt>
                <c:pt idx="7">
                  <c:v>106.8</c:v>
                </c:pt>
                <c:pt idx="8">
                  <c:v>95.6</c:v>
                </c:pt>
                <c:pt idx="9">
                  <c:v>34.5</c:v>
                </c:pt>
                <c:pt idx="10">
                  <c:v>68</c:v>
                </c:pt>
                <c:pt idx="11">
                  <c:v>103</c:v>
                </c:pt>
                <c:pt idx="12">
                  <c:v>107</c:v>
                </c:pt>
                <c:pt idx="13">
                  <c:v>96.2</c:v>
                </c:pt>
                <c:pt idx="14">
                  <c:v>34.799999999999997</c:v>
                </c:pt>
                <c:pt idx="15">
                  <c:v>68</c:v>
                </c:pt>
                <c:pt idx="16">
                  <c:v>101</c:v>
                </c:pt>
                <c:pt idx="17">
                  <c:v>107.3</c:v>
                </c:pt>
                <c:pt idx="18">
                  <c:v>96.9</c:v>
                </c:pt>
                <c:pt idx="19">
                  <c:v>35</c:v>
                </c:pt>
                <c:pt idx="20">
                  <c:v>68</c:v>
                </c:pt>
                <c:pt idx="21">
                  <c:v>102</c:v>
                </c:pt>
                <c:pt idx="22">
                  <c:v>107.2</c:v>
                </c:pt>
                <c:pt idx="23">
                  <c:v>95.5</c:v>
                </c:pt>
                <c:pt idx="2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9E-4EDB-81D5-533FF65F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Medium Power: Distance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'Plastic Ball'!$A$18</c:f>
              <c:strCache>
                <c:ptCount val="1"/>
                <c:pt idx="0">
                  <c:v>Distance Trial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Ball'!$B$18:$F$18</c:f>
              <c:numCache>
                <c:formatCode>General</c:formatCode>
                <c:ptCount val="5"/>
                <c:pt idx="0">
                  <c:v>108.6</c:v>
                </c:pt>
                <c:pt idx="1">
                  <c:v>208.3</c:v>
                </c:pt>
                <c:pt idx="2">
                  <c:v>270.10000000000002</c:v>
                </c:pt>
                <c:pt idx="3">
                  <c:v>220.7</c:v>
                </c:pt>
                <c:pt idx="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59D8-4F4C-ACF7-D6EE5DA43DA7}"/>
            </c:ext>
          </c:extLst>
        </c:ser>
        <c:ser>
          <c:idx val="1"/>
          <c:order val="1"/>
          <c:tx>
            <c:strRef>
              <c:f>'Plastic Ball'!$A$19</c:f>
              <c:strCache>
                <c:ptCount val="1"/>
                <c:pt idx="0">
                  <c:v>Distance Trial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Ball'!$B$19:$F$19</c:f>
              <c:numCache>
                <c:formatCode>General</c:formatCode>
                <c:ptCount val="5"/>
                <c:pt idx="0">
                  <c:v>108.1</c:v>
                </c:pt>
                <c:pt idx="1">
                  <c:v>208.5</c:v>
                </c:pt>
                <c:pt idx="2">
                  <c:v>271.89999999999998</c:v>
                </c:pt>
                <c:pt idx="3">
                  <c:v>225.5</c:v>
                </c:pt>
                <c:pt idx="4">
                  <c:v>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9D8-4F4C-ACF7-D6EE5DA43DA7}"/>
            </c:ext>
          </c:extLst>
        </c:ser>
        <c:ser>
          <c:idx val="2"/>
          <c:order val="2"/>
          <c:tx>
            <c:strRef>
              <c:f>'Plastic Ball'!$A$20</c:f>
              <c:strCache>
                <c:ptCount val="1"/>
                <c:pt idx="0">
                  <c:v>Distance Trial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Ball'!$B$20:$F$20</c:f>
              <c:numCache>
                <c:formatCode>General</c:formatCode>
                <c:ptCount val="5"/>
                <c:pt idx="0">
                  <c:v>108.5</c:v>
                </c:pt>
                <c:pt idx="1">
                  <c:v>210.5</c:v>
                </c:pt>
                <c:pt idx="2">
                  <c:v>272.10000000000002</c:v>
                </c:pt>
                <c:pt idx="3">
                  <c:v>227.3</c:v>
                </c:pt>
                <c:pt idx="4">
                  <c:v>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9D8-4F4C-ACF7-D6EE5DA43DA7}"/>
            </c:ext>
          </c:extLst>
        </c:ser>
        <c:ser>
          <c:idx val="3"/>
          <c:order val="3"/>
          <c:tx>
            <c:strRef>
              <c:f>'Plastic Ball'!$A$21</c:f>
              <c:strCache>
                <c:ptCount val="1"/>
                <c:pt idx="0">
                  <c:v>Distance Trial 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Ball'!$B$21:$F$21</c:f>
              <c:numCache>
                <c:formatCode>General</c:formatCode>
                <c:ptCount val="5"/>
                <c:pt idx="0">
                  <c:v>109.5</c:v>
                </c:pt>
                <c:pt idx="1">
                  <c:v>211.1</c:v>
                </c:pt>
                <c:pt idx="2">
                  <c:v>270.89999999999998</c:v>
                </c:pt>
                <c:pt idx="3">
                  <c:v>220.6</c:v>
                </c:pt>
                <c:pt idx="4">
                  <c:v>100.9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9D8-4F4C-ACF7-D6EE5DA43DA7}"/>
            </c:ext>
          </c:extLst>
        </c:ser>
        <c:ser>
          <c:idx val="4"/>
          <c:order val="4"/>
          <c:tx>
            <c:strRef>
              <c:f>'Plastic Ball'!$A$22</c:f>
              <c:strCache>
                <c:ptCount val="1"/>
                <c:pt idx="0">
                  <c:v>Distance Trial 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>
                <a:glow rad="101600">
                  <a:schemeClr val="accent4">
                    <a:satMod val="175000"/>
                    <a:alpha val="94000"/>
                  </a:schemeClr>
                </a:glow>
              </a:effectLst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Ball'!$B$22:$F$22</c:f>
              <c:numCache>
                <c:formatCode>General</c:formatCode>
                <c:ptCount val="5"/>
                <c:pt idx="0">
                  <c:v>111.5</c:v>
                </c:pt>
                <c:pt idx="1">
                  <c:v>212.7</c:v>
                </c:pt>
                <c:pt idx="2">
                  <c:v>270.39999999999998</c:v>
                </c:pt>
                <c:pt idx="3">
                  <c:v>224.6</c:v>
                </c:pt>
                <c:pt idx="4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59D8-4F4C-ACF7-D6EE5DA43DA7}"/>
            </c:ext>
          </c:extLst>
        </c:ser>
        <c:ser>
          <c:idx val="5"/>
          <c:order val="5"/>
          <c:tx>
            <c:v>Combined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>
                <a:glow rad="63500">
                  <a:srgbClr val="FF0000"/>
                </a:glow>
              </a:effectLst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'Plastic Ball'!$B$17:$F$17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('Plastic Ball'!$B$18:$F$18,'Plastic Ball'!$B$19:$F$19,'Plastic Ball'!$B$20:$F$20,'Plastic Ball'!$B$21:$F$21,'Plastic Ball'!$B$22:$F$22)</c:f>
              <c:numCache>
                <c:formatCode>General</c:formatCode>
                <c:ptCount val="25"/>
                <c:pt idx="0">
                  <c:v>108.6</c:v>
                </c:pt>
                <c:pt idx="1">
                  <c:v>208.3</c:v>
                </c:pt>
                <c:pt idx="2">
                  <c:v>270.10000000000002</c:v>
                </c:pt>
                <c:pt idx="3">
                  <c:v>220.7</c:v>
                </c:pt>
                <c:pt idx="4">
                  <c:v>99</c:v>
                </c:pt>
                <c:pt idx="5">
                  <c:v>108.1</c:v>
                </c:pt>
                <c:pt idx="6">
                  <c:v>208.5</c:v>
                </c:pt>
                <c:pt idx="7">
                  <c:v>271.89999999999998</c:v>
                </c:pt>
                <c:pt idx="8">
                  <c:v>225.5</c:v>
                </c:pt>
                <c:pt idx="9">
                  <c:v>95.9</c:v>
                </c:pt>
                <c:pt idx="10">
                  <c:v>108.5</c:v>
                </c:pt>
                <c:pt idx="11">
                  <c:v>210.5</c:v>
                </c:pt>
                <c:pt idx="12">
                  <c:v>272.10000000000002</c:v>
                </c:pt>
                <c:pt idx="13">
                  <c:v>227.3</c:v>
                </c:pt>
                <c:pt idx="14">
                  <c:v>95.6</c:v>
                </c:pt>
                <c:pt idx="15">
                  <c:v>109.5</c:v>
                </c:pt>
                <c:pt idx="16">
                  <c:v>211.1</c:v>
                </c:pt>
                <c:pt idx="17">
                  <c:v>270.89999999999998</c:v>
                </c:pt>
                <c:pt idx="18">
                  <c:v>220.6</c:v>
                </c:pt>
                <c:pt idx="19">
                  <c:v>100.9</c:v>
                </c:pt>
                <c:pt idx="20">
                  <c:v>111.5</c:v>
                </c:pt>
                <c:pt idx="21">
                  <c:v>212.7</c:v>
                </c:pt>
                <c:pt idx="22">
                  <c:v>270.39999999999998</c:v>
                </c:pt>
                <c:pt idx="23">
                  <c:v>224.6</c:v>
                </c:pt>
                <c:pt idx="24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9D8-4F4C-ACF7-D6EE5DA4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 Power: Distance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'Plastic Ball'!$A$33</c:f>
              <c:strCache>
                <c:ptCount val="1"/>
                <c:pt idx="0">
                  <c:v>Distance Trial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Ball'!$B$32:$F$32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Ball'!$B$33:$F$33</c:f>
              <c:numCache>
                <c:formatCode>General</c:formatCode>
                <c:ptCount val="5"/>
                <c:pt idx="0">
                  <c:v>154.30000000000001</c:v>
                </c:pt>
                <c:pt idx="1">
                  <c:v>369</c:v>
                </c:pt>
                <c:pt idx="2">
                  <c:v>480.6</c:v>
                </c:pt>
                <c:pt idx="3">
                  <c:v>410.4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FC2-48A2-9F64-552F0D3E1D57}"/>
            </c:ext>
          </c:extLst>
        </c:ser>
        <c:ser>
          <c:idx val="1"/>
          <c:order val="1"/>
          <c:tx>
            <c:strRef>
              <c:f>'Plastic Ball'!$A$34</c:f>
              <c:strCache>
                <c:ptCount val="1"/>
                <c:pt idx="0">
                  <c:v>Distance Trial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Ball'!$B$32:$F$32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Ball'!$B$34:$F$34</c:f>
              <c:numCache>
                <c:formatCode>General</c:formatCode>
                <c:ptCount val="5"/>
                <c:pt idx="2">
                  <c:v>480.2</c:v>
                </c:pt>
                <c:pt idx="3">
                  <c:v>417.6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FC2-48A2-9F64-552F0D3E1D57}"/>
            </c:ext>
          </c:extLst>
        </c:ser>
        <c:ser>
          <c:idx val="2"/>
          <c:order val="2"/>
          <c:tx>
            <c:strRef>
              <c:f>'Plastic Ball'!$A$35</c:f>
              <c:strCache>
                <c:ptCount val="1"/>
                <c:pt idx="0">
                  <c:v>Distance Trial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Ball'!$B$32:$F$32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'Plastic Ball'!$B$35:$F$35</c:f>
              <c:numCache>
                <c:formatCode>General</c:formatCode>
                <c:ptCount val="5"/>
                <c:pt idx="2">
                  <c:v>482.5</c:v>
                </c:pt>
                <c:pt idx="3">
                  <c:v>418.7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FC2-48A2-9F64-552F0D3E1D57}"/>
            </c:ext>
          </c:extLst>
        </c:ser>
        <c:ser>
          <c:idx val="3"/>
          <c:order val="3"/>
          <c:tx>
            <c:v>Combined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127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2"/>
            <c:marker>
              <c:symbol val="circle"/>
              <c:size val="6"/>
              <c:spPr>
                <a:noFill/>
                <a:ln w="1270" cap="rnd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9FC2-48A2-9F64-552F0D3E1D57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bg1"/>
                </a:solidFill>
                <a:round/>
              </a:ln>
              <a:effectLst>
                <a:glow rad="63500">
                  <a:srgbClr val="FF0000"/>
                </a:glow>
              </a:effectLst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'Plastic Ball'!$B$32:$F$32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('Plastic Ball'!$B$33:$F$33,'Plastic Ball'!$B$34:$F$34,'Plastic Ball'!$B$35:$F$35)</c:f>
              <c:numCache>
                <c:formatCode>General</c:formatCode>
                <c:ptCount val="15"/>
                <c:pt idx="0">
                  <c:v>154.30000000000001</c:v>
                </c:pt>
                <c:pt idx="1">
                  <c:v>369</c:v>
                </c:pt>
                <c:pt idx="2">
                  <c:v>480.6</c:v>
                </c:pt>
                <c:pt idx="3">
                  <c:v>410.4</c:v>
                </c:pt>
                <c:pt idx="7">
                  <c:v>480.2</c:v>
                </c:pt>
                <c:pt idx="8">
                  <c:v>417.6</c:v>
                </c:pt>
                <c:pt idx="12">
                  <c:v>482.5</c:v>
                </c:pt>
                <c:pt idx="13">
                  <c:v>418.7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FC2-48A2-9F64-552F0D3E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Power -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'Residual Plots'!$A$3:$A$7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'Residual Plots'!$D$3:$D$7</c:f>
              <c:numCache>
                <c:formatCode>0.0</c:formatCode>
                <c:ptCount val="5"/>
                <c:pt idx="0">
                  <c:v>-1.2169999999999987</c:v>
                </c:pt>
                <c:pt idx="1">
                  <c:v>1.0970000000000084</c:v>
                </c:pt>
                <c:pt idx="2">
                  <c:v>3.6310000000000002</c:v>
                </c:pt>
                <c:pt idx="3">
                  <c:v>-7.5149999999999864</c:v>
                </c:pt>
                <c:pt idx="4">
                  <c:v>2.2590000000000003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C-4C66-8ED4-6525E568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Medium Power -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'Residual Plots'!$A$11:$A$15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'Residual Plots'!$D$11:$D$15</c:f>
              <c:numCache>
                <c:formatCode>0.0</c:formatCode>
                <c:ptCount val="5"/>
                <c:pt idx="0">
                  <c:v>-5.6400000000000006</c:v>
                </c:pt>
                <c:pt idx="1">
                  <c:v>11.406000000000006</c:v>
                </c:pt>
                <c:pt idx="2">
                  <c:v>-10.56800000000004</c:v>
                </c:pt>
                <c:pt idx="3">
                  <c:v>-3.3620000000000232</c:v>
                </c:pt>
                <c:pt idx="4">
                  <c:v>3.0239999999999441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E-4AA0-9789-19C221CE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 Power - Residual Plot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'Residual Plots'!$A$20:$A$24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'Residual Plots'!$D$20:$D$24</c:f>
              <c:numCache>
                <c:formatCode>0.0</c:formatCode>
                <c:ptCount val="5"/>
                <c:pt idx="0">
                  <c:v>-3.9300000000000068</c:v>
                </c:pt>
                <c:pt idx="1">
                  <c:v>11.79000000000002</c:v>
                </c:pt>
                <c:pt idx="2">
                  <c:v>-12.370000000000005</c:v>
                </c:pt>
                <c:pt idx="3">
                  <c:v>-1.4100000000000819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8-4356-986B-31D41482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6079"/>
        <c:axId val="1968510383"/>
      </c:scatterChart>
      <c:valAx>
        <c:axId val="19693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0383"/>
        <c:crosses val="autoZero"/>
        <c:crossBetween val="midCat"/>
      </c:valAx>
      <c:valAx>
        <c:axId val="1968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418596</xdr:colOff>
      <xdr:row>0</xdr:row>
      <xdr:rowOff>65505</xdr:rowOff>
    </xdr:from>
    <xdr:to>
      <xdr:col>27</xdr:col>
      <xdr:colOff>112511</xdr:colOff>
      <xdr:row>25</xdr:row>
      <xdr:rowOff>143419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B071C-E400-2A8E-0F7C-987078D60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416469</xdr:colOff>
      <xdr:row>26</xdr:row>
      <xdr:rowOff>143606</xdr:rowOff>
    </xdr:from>
    <xdr:to>
      <xdr:col>27</xdr:col>
      <xdr:colOff>107230</xdr:colOff>
      <xdr:row>52</xdr:row>
      <xdr:rowOff>127400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992AA-44A6-0AB1-3012-BCE578D3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416399</xdr:colOff>
      <xdr:row>53</xdr:row>
      <xdr:rowOff>116577</xdr:rowOff>
    </xdr:from>
    <xdr:to>
      <xdr:col>27</xdr:col>
      <xdr:colOff>95935</xdr:colOff>
      <xdr:row>78</xdr:row>
      <xdr:rowOff>159872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978A0-63A6-86CD-91B4-7907E10C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0</xdr:row>
      <xdr:rowOff>95250</xdr:rowOff>
    </xdr:from>
    <xdr:to>
      <xdr:col>16</xdr:col>
      <xdr:colOff>276225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1ABE7-6510-9BDA-7083-260017CAA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24</xdr:row>
      <xdr:rowOff>114300</xdr:rowOff>
    </xdr:from>
    <xdr:to>
      <xdr:col>16</xdr:col>
      <xdr:colOff>257175</xdr:colOff>
      <xdr:row>47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14D87-2A31-63D5-08A6-57BE7346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419099</xdr:colOff>
      <xdr:row>47</xdr:row>
      <xdr:rowOff>142874</xdr:rowOff>
    </xdr:from>
    <xdr:to>
      <xdr:col>16</xdr:col>
      <xdr:colOff>231774</xdr:colOff>
      <xdr:row>70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602F4-92BF-E5E9-01E1-31F442C8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59D-50F9-4728-A932-C05F1E5C1ECC}">
  <dimension ref="A1:L52"/>
  <sheetViews>
    <sheetView tabSelected="1" zoomScale="70" zoomScaleNormal="70" workbookViewId="0">
      <selection activeCell="F17" sqref="F17"/>
    </sheetView>
  </sheetViews>
  <sheetFormatPr defaultRowHeight="15" x14ac:dyDescent="0.25"/>
  <cols>
    <col min="1" max="1" width="15.7109375" customWidth="1"/>
    <col min="8" max="8" width="9.42578125" customWidth="1"/>
    <col min="9" max="9" width="18.28515625" customWidth="1"/>
    <col min="10" max="10" width="9.85546875" customWidth="1"/>
  </cols>
  <sheetData>
    <row r="1" spans="1:12" x14ac:dyDescent="0.25">
      <c r="A1" s="4" t="s">
        <v>1</v>
      </c>
      <c r="B1" s="4"/>
      <c r="C1" s="4"/>
      <c r="D1" s="4"/>
      <c r="E1" s="4"/>
      <c r="F1" s="4"/>
      <c r="G1" t="s">
        <v>9</v>
      </c>
    </row>
    <row r="2" spans="1:12" x14ac:dyDescent="0.25">
      <c r="A2" t="s">
        <v>0</v>
      </c>
      <c r="B2">
        <v>0</v>
      </c>
      <c r="C2">
        <v>20</v>
      </c>
      <c r="D2">
        <v>40</v>
      </c>
      <c r="E2">
        <v>60</v>
      </c>
      <c r="F2">
        <v>80</v>
      </c>
      <c r="G2">
        <v>1</v>
      </c>
      <c r="I2" s="2" t="s">
        <v>12</v>
      </c>
      <c r="J2" s="2"/>
      <c r="K2" s="2"/>
      <c r="L2" s="2"/>
    </row>
    <row r="3" spans="1:12" x14ac:dyDescent="0.25">
      <c r="A3" t="s">
        <v>2</v>
      </c>
      <c r="B3">
        <v>68.2</v>
      </c>
      <c r="C3">
        <v>102.5</v>
      </c>
      <c r="D3">
        <v>106</v>
      </c>
      <c r="E3">
        <v>95.5</v>
      </c>
      <c r="F3">
        <v>34.4</v>
      </c>
      <c r="G3">
        <v>0.1</v>
      </c>
      <c r="I3" t="s">
        <v>13</v>
      </c>
      <c r="J3">
        <f>MIN(B3:F7,B18:F22,B33,C33,D33,D34,D35,E35,E34,E33)</f>
        <v>34.4</v>
      </c>
      <c r="K3" t="s">
        <v>17</v>
      </c>
    </row>
    <row r="4" spans="1:12" x14ac:dyDescent="0.25">
      <c r="A4" t="s">
        <v>3</v>
      </c>
      <c r="B4">
        <v>68.8</v>
      </c>
      <c r="C4">
        <v>102.9</v>
      </c>
      <c r="D4">
        <v>106.8</v>
      </c>
      <c r="E4">
        <v>95.6</v>
      </c>
      <c r="F4">
        <v>34.5</v>
      </c>
      <c r="G4">
        <v>0.1</v>
      </c>
      <c r="I4" t="s">
        <v>14</v>
      </c>
      <c r="J4">
        <f>MAX(B3:F7,B18:F22,B33:E33,D34,D35,E35,E34)</f>
        <v>482.5</v>
      </c>
      <c r="K4" t="s">
        <v>17</v>
      </c>
    </row>
    <row r="5" spans="1:12" x14ac:dyDescent="0.25">
      <c r="A5" t="s">
        <v>4</v>
      </c>
      <c r="B5">
        <v>68</v>
      </c>
      <c r="C5">
        <v>103</v>
      </c>
      <c r="D5">
        <v>107</v>
      </c>
      <c r="E5">
        <v>96.2</v>
      </c>
      <c r="F5">
        <v>34.799999999999997</v>
      </c>
      <c r="G5">
        <v>0.1</v>
      </c>
      <c r="I5" t="s">
        <v>15</v>
      </c>
      <c r="J5">
        <v>0.1</v>
      </c>
      <c r="K5" t="s">
        <v>17</v>
      </c>
    </row>
    <row r="6" spans="1:12" x14ac:dyDescent="0.25">
      <c r="A6" t="s">
        <v>5</v>
      </c>
      <c r="B6">
        <v>68</v>
      </c>
      <c r="C6">
        <v>101</v>
      </c>
      <c r="D6">
        <v>107.3</v>
      </c>
      <c r="E6">
        <v>96.9</v>
      </c>
      <c r="F6">
        <v>35</v>
      </c>
      <c r="G6">
        <v>0.1</v>
      </c>
      <c r="I6" t="s">
        <v>16</v>
      </c>
      <c r="J6">
        <v>1</v>
      </c>
      <c r="K6" t="s">
        <v>18</v>
      </c>
    </row>
    <row r="7" spans="1:12" x14ac:dyDescent="0.25">
      <c r="A7" t="s">
        <v>6</v>
      </c>
      <c r="B7">
        <v>68</v>
      </c>
      <c r="C7">
        <v>102</v>
      </c>
      <c r="D7">
        <v>107.2</v>
      </c>
      <c r="E7">
        <v>95.5</v>
      </c>
      <c r="F7">
        <v>35</v>
      </c>
      <c r="G7">
        <v>0.1</v>
      </c>
      <c r="I7" t="s">
        <v>32</v>
      </c>
      <c r="J7">
        <f>SQRT(SUMSQ(J6, J5))</f>
        <v>1.004987562112089</v>
      </c>
    </row>
    <row r="9" spans="1:12" x14ac:dyDescent="0.25">
      <c r="A9" s="4" t="s">
        <v>29</v>
      </c>
      <c r="B9" s="4"/>
      <c r="C9" s="4"/>
      <c r="D9" s="4"/>
      <c r="E9" s="4"/>
      <c r="F9" s="4"/>
    </row>
    <row r="10" spans="1:12" x14ac:dyDescent="0.25">
      <c r="A10" t="s">
        <v>0</v>
      </c>
      <c r="B10">
        <v>0</v>
      </c>
      <c r="C10">
        <v>20</v>
      </c>
      <c r="D10">
        <v>40</v>
      </c>
      <c r="E10">
        <v>60</v>
      </c>
      <c r="F10">
        <v>80</v>
      </c>
    </row>
    <row r="11" spans="1:12" x14ac:dyDescent="0.25">
      <c r="A11" t="s">
        <v>8</v>
      </c>
      <c r="B11">
        <f>AVERAGE(B3:B7)</f>
        <v>68.2</v>
      </c>
      <c r="C11" s="1">
        <f>AVERAGE(C3:C7)</f>
        <v>102.28</v>
      </c>
      <c r="D11" s="1">
        <f>AVERAGE(D3:D7)</f>
        <v>106.86000000000001</v>
      </c>
      <c r="E11" s="1">
        <f>AVERAGE(E3:E7)</f>
        <v>95.940000000000012</v>
      </c>
      <c r="F11" s="1">
        <f>AVERAGE(F3:F7)</f>
        <v>34.739999999999995</v>
      </c>
    </row>
    <row r="12" spans="1:12" x14ac:dyDescent="0.25">
      <c r="A12" t="s">
        <v>11</v>
      </c>
      <c r="B12">
        <f>_xlfn.STDEV.S(B3:B7)</f>
        <v>0.34641016151377424</v>
      </c>
      <c r="C12">
        <f>_xlfn.STDEV.S(C3:C7)</f>
        <v>0.81670067956381776</v>
      </c>
      <c r="D12">
        <f>_xlfn.STDEV.S(D3:D7)</f>
        <v>0.51768716422179129</v>
      </c>
      <c r="E12">
        <f>_xlfn.STDEV.S(E3:E7)</f>
        <v>0.61073725938410217</v>
      </c>
      <c r="F12">
        <f>_xlfn.STDEV.S(F3:F7)</f>
        <v>0.2792848008753791</v>
      </c>
    </row>
    <row r="13" spans="1:12" x14ac:dyDescent="0.25">
      <c r="A13" t="s">
        <v>31</v>
      </c>
      <c r="B13">
        <f>B12/SQRT(5)</f>
        <v>0.15491933384829612</v>
      </c>
      <c r="C13">
        <f t="shared" ref="C13:F13" si="0">C12/SQRT(5)</f>
        <v>0.36523964735499392</v>
      </c>
      <c r="D13">
        <f t="shared" si="0"/>
        <v>0.23151673805580444</v>
      </c>
      <c r="E13">
        <f t="shared" si="0"/>
        <v>0.27313000567495477</v>
      </c>
      <c r="F13">
        <f t="shared" si="0"/>
        <v>0.12489995996796809</v>
      </c>
    </row>
    <row r="16" spans="1:12" x14ac:dyDescent="0.25">
      <c r="A16" s="5" t="s">
        <v>7</v>
      </c>
      <c r="B16" s="5"/>
      <c r="C16" s="5"/>
      <c r="D16" s="5"/>
      <c r="E16" s="5"/>
      <c r="F16" s="5"/>
    </row>
    <row r="17" spans="1:6" x14ac:dyDescent="0.25">
      <c r="A17" t="s">
        <v>0</v>
      </c>
      <c r="B17">
        <v>0</v>
      </c>
      <c r="C17">
        <v>20</v>
      </c>
      <c r="D17">
        <v>40</v>
      </c>
      <c r="E17">
        <v>60</v>
      </c>
      <c r="F17">
        <v>80</v>
      </c>
    </row>
    <row r="18" spans="1:6" x14ac:dyDescent="0.25">
      <c r="A18" t="s">
        <v>2</v>
      </c>
      <c r="B18">
        <v>108.6</v>
      </c>
      <c r="C18">
        <v>208.3</v>
      </c>
      <c r="D18">
        <v>270.10000000000002</v>
      </c>
      <c r="E18">
        <v>220.7</v>
      </c>
      <c r="F18">
        <v>99</v>
      </c>
    </row>
    <row r="19" spans="1:6" x14ac:dyDescent="0.25">
      <c r="A19" t="s">
        <v>3</v>
      </c>
      <c r="B19">
        <v>108.1</v>
      </c>
      <c r="C19">
        <v>208.5</v>
      </c>
      <c r="D19">
        <v>271.89999999999998</v>
      </c>
      <c r="E19">
        <v>225.5</v>
      </c>
      <c r="F19">
        <v>95.9</v>
      </c>
    </row>
    <row r="20" spans="1:6" x14ac:dyDescent="0.25">
      <c r="A20" t="s">
        <v>4</v>
      </c>
      <c r="B20">
        <v>108.5</v>
      </c>
      <c r="C20">
        <v>210.5</v>
      </c>
      <c r="D20">
        <v>272.10000000000002</v>
      </c>
      <c r="E20">
        <v>227.3</v>
      </c>
      <c r="F20">
        <v>95.6</v>
      </c>
    </row>
    <row r="21" spans="1:6" x14ac:dyDescent="0.25">
      <c r="A21" t="s">
        <v>5</v>
      </c>
      <c r="B21">
        <v>109.5</v>
      </c>
      <c r="C21">
        <v>211.1</v>
      </c>
      <c r="D21">
        <v>270.89999999999998</v>
      </c>
      <c r="E21">
        <v>220.6</v>
      </c>
      <c r="F21">
        <v>100.9</v>
      </c>
    </row>
    <row r="22" spans="1:6" x14ac:dyDescent="0.25">
      <c r="A22" t="s">
        <v>6</v>
      </c>
      <c r="B22">
        <v>111.5</v>
      </c>
      <c r="C22">
        <v>212.7</v>
      </c>
      <c r="D22">
        <v>270.39999999999998</v>
      </c>
      <c r="E22">
        <v>224.6</v>
      </c>
      <c r="F22">
        <v>98.7</v>
      </c>
    </row>
    <row r="24" spans="1:6" x14ac:dyDescent="0.25">
      <c r="A24" s="5" t="s">
        <v>28</v>
      </c>
      <c r="B24" s="5"/>
      <c r="C24" s="5"/>
      <c r="D24" s="5"/>
      <c r="E24" s="5"/>
      <c r="F24" s="5"/>
    </row>
    <row r="25" spans="1:6" x14ac:dyDescent="0.25">
      <c r="A25" t="s">
        <v>0</v>
      </c>
      <c r="B25">
        <v>0</v>
      </c>
      <c r="C25">
        <v>20</v>
      </c>
      <c r="D25">
        <v>40</v>
      </c>
      <c r="E25">
        <v>60</v>
      </c>
      <c r="F25">
        <v>80</v>
      </c>
    </row>
    <row r="26" spans="1:6" x14ac:dyDescent="0.25">
      <c r="A26" t="s">
        <v>8</v>
      </c>
      <c r="B26" s="1">
        <f>AVERAGE(B18:B22)</f>
        <v>109.24000000000001</v>
      </c>
      <c r="C26" s="1">
        <f>AVERAGE(C18:C22)</f>
        <v>210.21999999999997</v>
      </c>
      <c r="D26" s="1">
        <f>AVERAGE(D18:D22)</f>
        <v>271.08000000000004</v>
      </c>
      <c r="E26" s="1">
        <f>AVERAGE(E18:E22)</f>
        <v>223.74</v>
      </c>
      <c r="F26" s="1">
        <f>AVERAGE(F18:F22)</f>
        <v>98.02</v>
      </c>
    </row>
    <row r="27" spans="1:6" x14ac:dyDescent="0.25">
      <c r="A27" t="s">
        <v>11</v>
      </c>
      <c r="B27">
        <f>_xlfn.STDEV.S(B18:B22)</f>
        <v>1.3630847369111008</v>
      </c>
      <c r="C27">
        <f>_xlfn.STDEV.S(C18:C22)</f>
        <v>1.8471599822430034</v>
      </c>
      <c r="D27">
        <f>_xlfn.STDEV.S(D18:D22)</f>
        <v>0.88994381845148007</v>
      </c>
      <c r="E27">
        <f>_xlfn.STDEV.S(E18:E22)</f>
        <v>2.9837895368138891</v>
      </c>
      <c r="F27">
        <f>_xlfn.STDEV.S(F18:F22)</f>
        <v>2.2398660674245705</v>
      </c>
    </row>
    <row r="28" spans="1:6" x14ac:dyDescent="0.25">
      <c r="A28" t="s">
        <v>31</v>
      </c>
      <c r="B28">
        <f>B27/SQRT(5)</f>
        <v>0.60959002616512759</v>
      </c>
      <c r="C28">
        <f t="shared" ref="C28" si="1">C27/SQRT(5)</f>
        <v>0.82607505712253193</v>
      </c>
      <c r="D28">
        <f t="shared" ref="D28" si="2">D27/SQRT(5)</f>
        <v>0.39799497484264817</v>
      </c>
      <c r="E28">
        <f t="shared" ref="E28" si="3">E27/SQRT(5)</f>
        <v>1.3343912469736934</v>
      </c>
      <c r="F28">
        <f t="shared" ref="F28" si="4">F27/SQRT(5)</f>
        <v>1.0016985574512933</v>
      </c>
    </row>
    <row r="31" spans="1:6" x14ac:dyDescent="0.25">
      <c r="A31" s="6" t="s">
        <v>21</v>
      </c>
      <c r="B31" s="6"/>
      <c r="C31" s="6"/>
      <c r="D31" s="6"/>
      <c r="E31" s="6"/>
      <c r="F31" s="6"/>
    </row>
    <row r="32" spans="1:6" x14ac:dyDescent="0.25">
      <c r="A32" t="s">
        <v>0</v>
      </c>
      <c r="B32">
        <v>0</v>
      </c>
      <c r="C32">
        <v>20</v>
      </c>
      <c r="D32">
        <v>40</v>
      </c>
      <c r="E32">
        <v>60</v>
      </c>
      <c r="F32">
        <v>80</v>
      </c>
    </row>
    <row r="33" spans="1:6" x14ac:dyDescent="0.25">
      <c r="A33" t="s">
        <v>2</v>
      </c>
      <c r="B33">
        <v>154.30000000000001</v>
      </c>
      <c r="C33">
        <v>369</v>
      </c>
      <c r="D33">
        <v>480.6</v>
      </c>
      <c r="E33">
        <v>410.4</v>
      </c>
    </row>
    <row r="34" spans="1:6" x14ac:dyDescent="0.25">
      <c r="A34" t="s">
        <v>3</v>
      </c>
      <c r="D34">
        <v>480.2</v>
      </c>
      <c r="E34">
        <v>417.6</v>
      </c>
    </row>
    <row r="35" spans="1:6" x14ac:dyDescent="0.25">
      <c r="A35" t="s">
        <v>4</v>
      </c>
      <c r="D35">
        <v>482.5</v>
      </c>
      <c r="E35">
        <v>418.7</v>
      </c>
    </row>
    <row r="36" spans="1:6" x14ac:dyDescent="0.25">
      <c r="A36" t="s">
        <v>5</v>
      </c>
    </row>
    <row r="37" spans="1:6" x14ac:dyDescent="0.25">
      <c r="A37" t="s">
        <v>6</v>
      </c>
    </row>
    <row r="39" spans="1:6" x14ac:dyDescent="0.25">
      <c r="A39" s="6" t="s">
        <v>30</v>
      </c>
      <c r="B39" s="6"/>
      <c r="C39" s="6"/>
      <c r="D39" s="6"/>
      <c r="E39" s="6"/>
      <c r="F39" s="6"/>
    </row>
    <row r="40" spans="1:6" x14ac:dyDescent="0.25">
      <c r="A40" t="s">
        <v>0</v>
      </c>
      <c r="B40">
        <v>0</v>
      </c>
      <c r="C40">
        <v>20</v>
      </c>
      <c r="D40">
        <v>40</v>
      </c>
      <c r="E40">
        <v>60</v>
      </c>
      <c r="F40">
        <v>80</v>
      </c>
    </row>
    <row r="41" spans="1:6" x14ac:dyDescent="0.25">
      <c r="A41" t="s">
        <v>8</v>
      </c>
      <c r="B41" s="1">
        <f>AVERAGE(B33:B37)</f>
        <v>154.30000000000001</v>
      </c>
      <c r="C41" s="1">
        <f>AVERAGE(C33:C37)</f>
        <v>369</v>
      </c>
      <c r="D41" s="1">
        <f>AVERAGE(D33:D37)</f>
        <v>481.09999999999997</v>
      </c>
      <c r="E41" s="1">
        <f>AVERAGE(E33:E37)</f>
        <v>415.56666666666666</v>
      </c>
      <c r="F41" t="s">
        <v>10</v>
      </c>
    </row>
    <row r="42" spans="1:6" x14ac:dyDescent="0.25">
      <c r="A42" t="s">
        <v>11</v>
      </c>
      <c r="B42" t="s">
        <v>10</v>
      </c>
      <c r="C42" t="s">
        <v>10</v>
      </c>
      <c r="D42">
        <f>_xlfn.STDEV.S(D33:D35)</f>
        <v>1.2288205727444503</v>
      </c>
      <c r="E42">
        <f>_xlfn.STDEV.S(E33:E35)</f>
        <v>4.5081407845511503</v>
      </c>
      <c r="F42" t="s">
        <v>10</v>
      </c>
    </row>
    <row r="43" spans="1:6" x14ac:dyDescent="0.25">
      <c r="A43" t="s">
        <v>31</v>
      </c>
      <c r="B43" t="e">
        <f>B42/SQRT(5)</f>
        <v>#VALUE!</v>
      </c>
      <c r="C43" t="e">
        <f t="shared" ref="C43" si="5">C42/SQRT(5)</f>
        <v>#VALUE!</v>
      </c>
      <c r="D43">
        <f t="shared" ref="D43" si="6">D42/SQRT(5)</f>
        <v>0.54954526656136327</v>
      </c>
      <c r="E43">
        <f t="shared" ref="E43" si="7">E42/SQRT(5)</f>
        <v>2.0161018492791212</v>
      </c>
      <c r="F43" t="e">
        <f t="shared" ref="F43" si="8">F42/SQRT(5)</f>
        <v>#VALUE!</v>
      </c>
    </row>
    <row r="46" spans="1:6" x14ac:dyDescent="0.25">
      <c r="A46" s="3" t="s">
        <v>19</v>
      </c>
      <c r="B46" s="3"/>
    </row>
    <row r="47" spans="1:6" x14ac:dyDescent="0.25">
      <c r="A47" t="s">
        <v>0</v>
      </c>
      <c r="B47" t="s">
        <v>20</v>
      </c>
    </row>
    <row r="48" spans="1:6" x14ac:dyDescent="0.25">
      <c r="A48">
        <v>0</v>
      </c>
      <c r="B48">
        <v>26.3</v>
      </c>
    </row>
    <row r="49" spans="1:2" x14ac:dyDescent="0.25">
      <c r="A49">
        <v>20</v>
      </c>
      <c r="B49">
        <v>26.7</v>
      </c>
    </row>
    <row r="50" spans="1:2" x14ac:dyDescent="0.25">
      <c r="A50">
        <v>40</v>
      </c>
      <c r="B50">
        <v>27</v>
      </c>
    </row>
    <row r="51" spans="1:2" x14ac:dyDescent="0.25">
      <c r="A51">
        <v>60</v>
      </c>
      <c r="B51">
        <v>27.5</v>
      </c>
    </row>
    <row r="52" spans="1:2" x14ac:dyDescent="0.25">
      <c r="A52">
        <v>80</v>
      </c>
      <c r="B52">
        <v>28</v>
      </c>
    </row>
  </sheetData>
  <mergeCells count="8">
    <mergeCell ref="A46:B46"/>
    <mergeCell ref="A39:F39"/>
    <mergeCell ref="A31:F31"/>
    <mergeCell ref="A24:F24"/>
    <mergeCell ref="A9:F9"/>
    <mergeCell ref="I2:L2"/>
    <mergeCell ref="A1:F1"/>
    <mergeCell ref="A16:F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76E4-856D-4137-B2AC-803C5D9FE206}">
  <dimension ref="A1:D24"/>
  <sheetViews>
    <sheetView zoomScaleNormal="100" workbookViewId="0">
      <selection activeCell="C4" sqref="C4"/>
    </sheetView>
  </sheetViews>
  <sheetFormatPr defaultRowHeight="15" x14ac:dyDescent="0.25"/>
  <cols>
    <col min="1" max="1" width="6.42578125" customWidth="1"/>
    <col min="2" max="2" width="17.5703125" customWidth="1"/>
    <col min="3" max="3" width="18.28515625" customWidth="1"/>
    <col min="4" max="4" width="9.85546875" customWidth="1"/>
  </cols>
  <sheetData>
    <row r="1" spans="1:4" x14ac:dyDescent="0.25">
      <c r="A1" s="4" t="s">
        <v>25</v>
      </c>
      <c r="B1" s="4"/>
      <c r="C1" s="4"/>
      <c r="D1" s="4"/>
    </row>
    <row r="2" spans="1:4" x14ac:dyDescent="0.25">
      <c r="A2" t="s">
        <v>0</v>
      </c>
      <c r="B2" t="s">
        <v>23</v>
      </c>
      <c r="C2" t="s">
        <v>22</v>
      </c>
      <c r="D2" t="s">
        <v>24</v>
      </c>
    </row>
    <row r="3" spans="1:4" x14ac:dyDescent="0.25">
      <c r="A3">
        <v>0</v>
      </c>
      <c r="B3" s="1">
        <v>68.2</v>
      </c>
      <c r="C3" s="7">
        <f>(-0.0366*(A3^2)+2.5527*A3+66.983)</f>
        <v>66.983000000000004</v>
      </c>
      <c r="D3" s="1">
        <f>C3-B3</f>
        <v>-1.2169999999999987</v>
      </c>
    </row>
    <row r="4" spans="1:4" x14ac:dyDescent="0.25">
      <c r="A4">
        <v>20</v>
      </c>
      <c r="B4" s="1">
        <v>102.3</v>
      </c>
      <c r="C4" s="1">
        <f t="shared" ref="C4:C7" si="0">(-0.0366*(A4^2)+2.5527*A4+66.983)</f>
        <v>103.39700000000001</v>
      </c>
      <c r="D4" s="1">
        <f t="shared" ref="D4:D7" si="1">C4-B4</f>
        <v>1.0970000000000084</v>
      </c>
    </row>
    <row r="5" spans="1:4" x14ac:dyDescent="0.25">
      <c r="A5">
        <v>40</v>
      </c>
      <c r="B5" s="1">
        <v>106.9</v>
      </c>
      <c r="C5" s="1">
        <f t="shared" si="0"/>
        <v>110.53100000000001</v>
      </c>
      <c r="D5" s="1">
        <f t="shared" si="1"/>
        <v>3.6310000000000002</v>
      </c>
    </row>
    <row r="6" spans="1:4" x14ac:dyDescent="0.25">
      <c r="A6">
        <v>60</v>
      </c>
      <c r="B6" s="1">
        <v>95.9</v>
      </c>
      <c r="C6" s="1">
        <f t="shared" si="0"/>
        <v>88.385000000000019</v>
      </c>
      <c r="D6" s="1">
        <f t="shared" si="1"/>
        <v>-7.5149999999999864</v>
      </c>
    </row>
    <row r="7" spans="1:4" x14ac:dyDescent="0.25">
      <c r="A7">
        <v>80</v>
      </c>
      <c r="B7" s="1">
        <v>34.700000000000003</v>
      </c>
      <c r="C7" s="1">
        <f t="shared" si="0"/>
        <v>36.959000000000003</v>
      </c>
      <c r="D7" s="1">
        <f t="shared" si="1"/>
        <v>2.2590000000000003</v>
      </c>
    </row>
    <row r="9" spans="1:4" x14ac:dyDescent="0.25">
      <c r="A9" s="5" t="s">
        <v>26</v>
      </c>
      <c r="B9" s="5"/>
      <c r="C9" s="5"/>
      <c r="D9" s="5"/>
    </row>
    <row r="10" spans="1:4" x14ac:dyDescent="0.25">
      <c r="A10" t="s">
        <v>0</v>
      </c>
      <c r="B10" t="s">
        <v>23</v>
      </c>
      <c r="C10" t="s">
        <v>22</v>
      </c>
      <c r="D10" t="s">
        <v>24</v>
      </c>
    </row>
    <row r="11" spans="1:4" x14ac:dyDescent="0.25">
      <c r="A11">
        <v>0</v>
      </c>
      <c r="B11" s="1">
        <v>109.2</v>
      </c>
      <c r="C11" s="1">
        <f>(-0.0989*(A11^2)+7.8803*A11+103.56)</f>
        <v>103.56</v>
      </c>
      <c r="D11" s="1">
        <f>C11-B11</f>
        <v>-5.6400000000000006</v>
      </c>
    </row>
    <row r="12" spans="1:4" x14ac:dyDescent="0.25">
      <c r="A12">
        <v>20</v>
      </c>
      <c r="B12" s="1">
        <v>210.2</v>
      </c>
      <c r="C12" s="1">
        <f t="shared" ref="C12:C15" si="2">(-0.0989*(A12^2)+7.8803*A12+103.56)</f>
        <v>221.60599999999999</v>
      </c>
      <c r="D12" s="1">
        <f t="shared" ref="D12:D15" si="3">C12-B12</f>
        <v>11.406000000000006</v>
      </c>
    </row>
    <row r="13" spans="1:4" x14ac:dyDescent="0.25">
      <c r="A13">
        <v>40</v>
      </c>
      <c r="B13" s="1">
        <v>271.10000000000002</v>
      </c>
      <c r="C13" s="1">
        <f t="shared" si="2"/>
        <v>260.53199999999998</v>
      </c>
      <c r="D13" s="1">
        <f t="shared" si="3"/>
        <v>-10.56800000000004</v>
      </c>
    </row>
    <row r="14" spans="1:4" x14ac:dyDescent="0.25">
      <c r="A14">
        <v>60</v>
      </c>
      <c r="B14" s="1">
        <v>223.7</v>
      </c>
      <c r="C14" s="1">
        <f t="shared" si="2"/>
        <v>220.33799999999997</v>
      </c>
      <c r="D14" s="1">
        <f t="shared" si="3"/>
        <v>-3.3620000000000232</v>
      </c>
    </row>
    <row r="15" spans="1:4" x14ac:dyDescent="0.25">
      <c r="A15">
        <v>80</v>
      </c>
      <c r="B15" s="1">
        <v>98</v>
      </c>
      <c r="C15" s="1">
        <f t="shared" si="2"/>
        <v>101.02399999999994</v>
      </c>
      <c r="D15" s="1">
        <f t="shared" si="3"/>
        <v>3.0239999999999441</v>
      </c>
    </row>
    <row r="18" spans="1:4" x14ac:dyDescent="0.25">
      <c r="A18" s="6" t="s">
        <v>27</v>
      </c>
      <c r="B18" s="6"/>
      <c r="C18" s="6"/>
      <c r="D18" s="6"/>
    </row>
    <row r="19" spans="1:4" x14ac:dyDescent="0.25">
      <c r="A19" t="s">
        <v>0</v>
      </c>
      <c r="B19" t="s">
        <v>23</v>
      </c>
      <c r="C19" t="s">
        <v>22</v>
      </c>
      <c r="D19" t="s">
        <v>24</v>
      </c>
    </row>
    <row r="20" spans="1:4" x14ac:dyDescent="0.25">
      <c r="A20">
        <v>0</v>
      </c>
      <c r="B20" s="1">
        <v>154.30000000000001</v>
      </c>
      <c r="C20" s="1">
        <f>(-0.1781*(A20^2)+15.083*A20+150.37)</f>
        <v>150.37</v>
      </c>
      <c r="D20" s="1">
        <f>C20-B20</f>
        <v>-3.9300000000000068</v>
      </c>
    </row>
    <row r="21" spans="1:4" x14ac:dyDescent="0.25">
      <c r="A21">
        <v>20</v>
      </c>
      <c r="B21" s="1">
        <v>369</v>
      </c>
      <c r="C21" s="1">
        <f t="shared" ref="C21:C23" si="4">(-0.1781*(A21^2)+15.083*A21+150.37)</f>
        <v>380.79</v>
      </c>
      <c r="D21" s="1">
        <f t="shared" ref="D21:D23" si="5">C21-B21</f>
        <v>11.79000000000002</v>
      </c>
    </row>
    <row r="22" spans="1:4" x14ac:dyDescent="0.25">
      <c r="A22">
        <v>40</v>
      </c>
      <c r="B22" s="1">
        <v>481.1</v>
      </c>
      <c r="C22" s="1">
        <f t="shared" si="4"/>
        <v>468.73</v>
      </c>
      <c r="D22" s="1">
        <f t="shared" si="5"/>
        <v>-12.370000000000005</v>
      </c>
    </row>
    <row r="23" spans="1:4" x14ac:dyDescent="0.25">
      <c r="A23">
        <v>60</v>
      </c>
      <c r="B23" s="1">
        <v>415.6</v>
      </c>
      <c r="C23" s="1">
        <f t="shared" si="4"/>
        <v>414.18999999999994</v>
      </c>
      <c r="D23" s="1">
        <f t="shared" si="5"/>
        <v>-1.4100000000000819</v>
      </c>
    </row>
    <row r="24" spans="1:4" x14ac:dyDescent="0.25">
      <c r="A24">
        <v>80</v>
      </c>
      <c r="B24" s="1"/>
      <c r="C24" s="1"/>
      <c r="D24" s="1"/>
    </row>
  </sheetData>
  <mergeCells count="3">
    <mergeCell ref="A9:D9"/>
    <mergeCell ref="A1:D1"/>
    <mergeCell ref="A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Plastic Ball</vt:lpstr>
      <vt:lpstr>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Meyerkorth</dc:creator>
  <cp:lastModifiedBy>Riley Meyerkorth</cp:lastModifiedBy>
  <dcterms:created xsi:type="dcterms:W3CDTF">2023-11-08T20:27:19Z</dcterms:created>
  <dcterms:modified xsi:type="dcterms:W3CDTF">2023-11-25T00:33:54Z</dcterms:modified>
</cp:coreProperties>
</file>