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rzes\PycharmProjects\weekendsPlanner\"/>
    </mc:Choice>
  </mc:AlternateContent>
  <xr:revisionPtr revIDLastSave="0" documentId="13_ncr:1_{9995AF86-F22A-41F7-BDED-2B615AD81064}" xr6:coauthVersionLast="47" xr6:coauthVersionMax="47" xr10:uidLastSave="{00000000-0000-0000-0000-000000000000}"/>
  <bookViews>
    <workbookView xWindow="-120" yWindow="-120" windowWidth="51840" windowHeight="21120" tabRatio="712" activeTab="2" xr2:uid="{24D94FB3-B73F-471A-A77B-124D945D361C}"/>
  </bookViews>
  <sheets>
    <sheet name="Czerwiec 2024" sheetId="73" r:id="rId1"/>
    <sheet name="Lipiec 2024" sheetId="74" r:id="rId2"/>
    <sheet name="Sierpień2024" sheetId="75" r:id="rId3"/>
    <sheet name="Blank" sheetId="53" r:id="rId4"/>
  </sheets>
  <definedNames>
    <definedName name="_xlnm.Print_Area" localSheetId="3">Blank!$A$1:$AH$39</definedName>
    <definedName name="_xlnm.Print_Area" localSheetId="0">'Czerwiec 2024'!$A$1:$AH$31</definedName>
    <definedName name="_xlnm.Print_Area" localSheetId="1">'Lipiec 2024'!$A$1:$AI$32</definedName>
    <definedName name="_xlnm.Print_Area" localSheetId="2">Sierpień2024!$A$1:$AJ$39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75" l="1"/>
  <c r="AF12" i="75"/>
  <c r="Z12" i="75"/>
  <c r="Y12" i="75"/>
  <c r="S12" i="75"/>
  <c r="R12" i="75"/>
  <c r="E12" i="75"/>
  <c r="D12" i="75"/>
  <c r="K12" i="75"/>
  <c r="L12" i="75"/>
  <c r="C12" i="75"/>
  <c r="F12" i="75"/>
  <c r="G12" i="75"/>
  <c r="H12" i="75"/>
  <c r="I12" i="75"/>
  <c r="J12" i="75"/>
  <c r="M12" i="75"/>
  <c r="N12" i="75"/>
  <c r="O12" i="75"/>
  <c r="Q12" i="75"/>
  <c r="T12" i="75"/>
  <c r="U12" i="75"/>
  <c r="V12" i="75"/>
  <c r="W12" i="75"/>
  <c r="X12" i="75"/>
  <c r="AA12" i="75"/>
  <c r="AB12" i="75"/>
  <c r="AC12" i="75"/>
  <c r="AD12" i="75"/>
  <c r="AE12" i="75"/>
  <c r="B12" i="75"/>
  <c r="AH11" i="75"/>
  <c r="AG11" i="75"/>
  <c r="AI11" i="75" s="1"/>
  <c r="AH10" i="75"/>
  <c r="AG10" i="75"/>
  <c r="AH9" i="75"/>
  <c r="AG9" i="75"/>
  <c r="AI9" i="75" s="1"/>
  <c r="AH8" i="75"/>
  <c r="AG8" i="75"/>
  <c r="AI8" i="75" s="1"/>
  <c r="AH7" i="75"/>
  <c r="AG7" i="75"/>
  <c r="H13" i="74"/>
  <c r="G13" i="74"/>
  <c r="O13" i="74"/>
  <c r="N13" i="74"/>
  <c r="V13" i="74"/>
  <c r="U13" i="74"/>
  <c r="AC13" i="74"/>
  <c r="AB13" i="74"/>
  <c r="B13" i="74"/>
  <c r="AJ8" i="75" l="1"/>
  <c r="AJ9" i="75"/>
  <c r="AI10" i="75"/>
  <c r="AJ10" i="75" s="1"/>
  <c r="AJ11" i="75"/>
  <c r="AI7" i="75"/>
  <c r="AJ7" i="75" s="1"/>
  <c r="AE13" i="74"/>
  <c r="AF13" i="74"/>
  <c r="AD13" i="74"/>
  <c r="AA13" i="74"/>
  <c r="Z13" i="74"/>
  <c r="Y13" i="74"/>
  <c r="X13" i="74"/>
  <c r="W13" i="74"/>
  <c r="T13" i="74"/>
  <c r="S13" i="74"/>
  <c r="R13" i="74"/>
  <c r="Q13" i="74"/>
  <c r="P13" i="74"/>
  <c r="M13" i="74"/>
  <c r="L13" i="74"/>
  <c r="K13" i="74"/>
  <c r="J13" i="74"/>
  <c r="I13" i="74"/>
  <c r="F13" i="74"/>
  <c r="E13" i="74"/>
  <c r="D13" i="74"/>
  <c r="C13" i="74"/>
  <c r="AH12" i="74"/>
  <c r="AG12" i="74"/>
  <c r="AH11" i="74"/>
  <c r="AG11" i="74"/>
  <c r="AH10" i="74"/>
  <c r="AG10" i="74"/>
  <c r="AH9" i="74"/>
  <c r="AG9" i="74"/>
  <c r="AH8" i="74"/>
  <c r="AG8" i="74"/>
  <c r="AH7" i="74"/>
  <c r="AG7" i="74"/>
  <c r="AG8" i="73"/>
  <c r="AG9" i="73"/>
  <c r="AG10" i="73"/>
  <c r="AG11" i="73"/>
  <c r="AG7" i="73"/>
  <c r="AF8" i="73"/>
  <c r="AF9" i="73"/>
  <c r="AF10" i="73"/>
  <c r="AF11" i="73"/>
  <c r="AF7" i="73"/>
  <c r="D12" i="73"/>
  <c r="E12" i="73"/>
  <c r="F12" i="73"/>
  <c r="G12" i="73"/>
  <c r="S12" i="73"/>
  <c r="T12" i="73"/>
  <c r="U12" i="73"/>
  <c r="V12" i="73"/>
  <c r="L12" i="73"/>
  <c r="M12" i="73"/>
  <c r="N12" i="73"/>
  <c r="O12" i="73"/>
  <c r="AE12" i="73"/>
  <c r="AD12" i="73"/>
  <c r="AC12" i="73"/>
  <c r="AB12" i="73"/>
  <c r="AA12" i="73"/>
  <c r="Z12" i="73"/>
  <c r="Y12" i="73"/>
  <c r="X12" i="73"/>
  <c r="W12" i="73"/>
  <c r="R12" i="73"/>
  <c r="Q12" i="73"/>
  <c r="P12" i="73"/>
  <c r="K12" i="73"/>
  <c r="J12" i="73"/>
  <c r="I12" i="73"/>
  <c r="H12" i="73"/>
  <c r="C12" i="73"/>
  <c r="B12" i="73"/>
  <c r="AH7" i="73" l="1"/>
  <c r="AI11" i="74"/>
  <c r="AI9" i="74"/>
  <c r="AI10" i="74"/>
  <c r="AI7" i="74"/>
  <c r="AI12" i="74"/>
  <c r="AI8" i="74"/>
  <c r="AH10" i="73"/>
  <c r="AH9" i="73"/>
  <c r="AH11" i="73"/>
  <c r="AH8" i="73"/>
  <c r="AD36" i="53"/>
  <c r="AC36" i="53"/>
  <c r="AB36" i="53"/>
  <c r="AA36" i="53"/>
  <c r="Z36" i="53"/>
  <c r="Y36" i="53"/>
  <c r="X36" i="53"/>
  <c r="V36" i="53"/>
  <c r="AE36" i="53" s="1"/>
  <c r="U36" i="53"/>
  <c r="AF36" i="53" s="1"/>
  <c r="AF35" i="53"/>
  <c r="AD35" i="53"/>
  <c r="AC35" i="53"/>
  <c r="AB35" i="53"/>
  <c r="AA35" i="53"/>
  <c r="Z35" i="53"/>
  <c r="Y35" i="53"/>
  <c r="X35" i="53"/>
  <c r="V35" i="53"/>
  <c r="AE35" i="53" s="1"/>
  <c r="U35" i="53"/>
  <c r="AD34" i="53"/>
  <c r="AC34" i="53"/>
  <c r="AB34" i="53"/>
  <c r="AA34" i="53"/>
  <c r="AF34" i="53" s="1"/>
  <c r="Z34" i="53"/>
  <c r="Y34" i="53"/>
  <c r="X34" i="53"/>
  <c r="V34" i="53"/>
  <c r="AE34" i="53" s="1"/>
  <c r="U34" i="53"/>
  <c r="AD33" i="53"/>
  <c r="AC33" i="53"/>
  <c r="AB33" i="53"/>
  <c r="AA33" i="53"/>
  <c r="AF33" i="53" s="1"/>
  <c r="Z33" i="53"/>
  <c r="Y33" i="53"/>
  <c r="X33" i="53"/>
  <c r="V33" i="53"/>
  <c r="AE33" i="53" s="1"/>
  <c r="U33" i="53"/>
  <c r="AD32" i="53"/>
  <c r="AC32" i="53"/>
  <c r="AB32" i="53"/>
  <c r="AA32" i="53"/>
  <c r="Z32" i="53"/>
  <c r="Y32" i="53"/>
  <c r="X32" i="53"/>
  <c r="V32" i="53"/>
  <c r="AE32" i="53" s="1"/>
  <c r="U32" i="53"/>
  <c r="AF32" i="53" s="1"/>
  <c r="AD31" i="53"/>
  <c r="AC31" i="53"/>
  <c r="AB31" i="53"/>
  <c r="AA31" i="53"/>
  <c r="Z31" i="53"/>
  <c r="Y31" i="53"/>
  <c r="X31" i="53"/>
  <c r="V31" i="53"/>
  <c r="AE31" i="53" s="1"/>
  <c r="U31" i="53"/>
  <c r="AF31" i="53" s="1"/>
  <c r="AF30" i="53"/>
  <c r="AD30" i="53"/>
  <c r="AC30" i="53"/>
  <c r="AB30" i="53"/>
  <c r="AA30" i="53"/>
  <c r="Z30" i="53"/>
  <c r="Y30" i="53"/>
  <c r="X30" i="53"/>
  <c r="V30" i="53"/>
  <c r="AE30" i="53" s="1"/>
  <c r="U30" i="53"/>
  <c r="AD29" i="53"/>
  <c r="AC29" i="53"/>
  <c r="AB29" i="53"/>
  <c r="AA29" i="53"/>
  <c r="Z29" i="53"/>
  <c r="AF29" i="53" s="1"/>
  <c r="Y29" i="53"/>
  <c r="X29" i="53"/>
  <c r="V29" i="53"/>
  <c r="AE29" i="53" s="1"/>
  <c r="U29" i="53"/>
  <c r="AD28" i="53"/>
  <c r="AC28" i="53"/>
  <c r="AB28" i="53"/>
  <c r="AA28" i="53"/>
  <c r="Z28" i="53"/>
  <c r="Y28" i="53"/>
  <c r="X28" i="53"/>
  <c r="V28" i="53"/>
  <c r="AE28" i="53" s="1"/>
  <c r="U28" i="53"/>
  <c r="AF28" i="53" s="1"/>
  <c r="AD27" i="53"/>
  <c r="AC27" i="53"/>
  <c r="AF27" i="53" s="1"/>
  <c r="AB27" i="53"/>
  <c r="AA27" i="53"/>
  <c r="Z27" i="53"/>
  <c r="Y27" i="53"/>
  <c r="X27" i="53"/>
  <c r="V27" i="53"/>
  <c r="AE27" i="53" s="1"/>
  <c r="U27" i="53"/>
  <c r="AD26" i="53"/>
  <c r="AC26" i="53"/>
  <c r="AB26" i="53"/>
  <c r="AA26" i="53"/>
  <c r="AF26" i="53" s="1"/>
  <c r="Z26" i="53"/>
  <c r="Y26" i="53"/>
  <c r="X26" i="53"/>
  <c r="V26" i="53"/>
  <c r="AE26" i="53" s="1"/>
  <c r="U26" i="53"/>
  <c r="AD25" i="53"/>
  <c r="AC25" i="53"/>
  <c r="AB25" i="53"/>
  <c r="AA25" i="53"/>
  <c r="Z25" i="53"/>
  <c r="Y25" i="53"/>
  <c r="X25" i="53"/>
  <c r="V25" i="53"/>
  <c r="AE25" i="53" s="1"/>
  <c r="U25" i="53"/>
  <c r="AF25" i="53" s="1"/>
  <c r="AF20" i="53"/>
  <c r="AE20" i="53"/>
  <c r="AD20" i="53"/>
  <c r="AC20" i="53"/>
  <c r="AB20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C20" i="53"/>
  <c r="D6" i="53"/>
  <c r="E6" i="53" s="1"/>
  <c r="F6" i="53" s="1"/>
  <c r="G6" i="53" s="1"/>
  <c r="H6" i="53" s="1"/>
  <c r="I6" i="53" s="1"/>
  <c r="J6" i="53" s="1"/>
  <c r="K6" i="53" s="1"/>
  <c r="L6" i="53" s="1"/>
  <c r="M6" i="53" s="1"/>
  <c r="N6" i="53" s="1"/>
  <c r="O6" i="53" s="1"/>
  <c r="P6" i="53" s="1"/>
  <c r="Q6" i="53" s="1"/>
  <c r="R6" i="53" s="1"/>
  <c r="S6" i="53" s="1"/>
  <c r="T6" i="53" s="1"/>
  <c r="U6" i="53" s="1"/>
  <c r="V6" i="53" s="1"/>
  <c r="W6" i="53" s="1"/>
  <c r="X6" i="53" s="1"/>
  <c r="Y6" i="53" s="1"/>
  <c r="Z6" i="53" s="1"/>
  <c r="AA6" i="53" s="1"/>
  <c r="AB6" i="53" s="1"/>
  <c r="AC6" i="53" s="1"/>
  <c r="AD6" i="53" s="1"/>
  <c r="AE6" i="53" s="1"/>
  <c r="AF6" i="53" s="1"/>
</calcChain>
</file>

<file path=xl/sharedStrings.xml><?xml version="1.0" encoding="utf-8"?>
<sst xmlns="http://schemas.openxmlformats.org/spreadsheetml/2006/main" count="1179" uniqueCount="81">
  <si>
    <t>Team</t>
  </si>
  <si>
    <t>wt.</t>
  </si>
  <si>
    <t>śr.</t>
  </si>
  <si>
    <t>czw.</t>
  </si>
  <si>
    <t>pt.</t>
  </si>
  <si>
    <t>sob.</t>
  </si>
  <si>
    <t>niedz.</t>
  </si>
  <si>
    <t>pon.</t>
  </si>
  <si>
    <t>WD I</t>
  </si>
  <si>
    <t>NWSat</t>
  </si>
  <si>
    <t>NWSun</t>
  </si>
  <si>
    <t>OFH</t>
  </si>
  <si>
    <t>Nadia B.</t>
  </si>
  <si>
    <t>Monika K.</t>
  </si>
  <si>
    <t>Dawid K.</t>
  </si>
  <si>
    <t>Joanna L.</t>
  </si>
  <si>
    <t>Mikołaj P.</t>
  </si>
  <si>
    <t>Joanna Z.</t>
  </si>
  <si>
    <t>Agata Z.</t>
  </si>
  <si>
    <t>Summary</t>
  </si>
  <si>
    <t>Days Off</t>
  </si>
  <si>
    <t>Normal Working Days</t>
  </si>
  <si>
    <t>Working Saturdays</t>
  </si>
  <si>
    <t>Working Sundays</t>
  </si>
  <si>
    <t>Non Working Saturday</t>
  </si>
  <si>
    <t>Non working Sunday</t>
  </si>
  <si>
    <t>Working Holidays</t>
  </si>
  <si>
    <t xml:space="preserve">Holidays / Toils / ML </t>
  </si>
  <si>
    <t>Official Holidays</t>
  </si>
  <si>
    <t>Total Working Days</t>
  </si>
  <si>
    <t>Total Non Working Days</t>
  </si>
  <si>
    <t>Supervisor Signature:</t>
  </si>
  <si>
    <t>Legend</t>
  </si>
  <si>
    <t>WNA</t>
  </si>
  <si>
    <t>Working Day (Home office / Business trip / training)</t>
  </si>
  <si>
    <t>Working Day (Normal) - first shift</t>
  </si>
  <si>
    <t>WD II</t>
  </si>
  <si>
    <t>Working Day (Normal) - second shift</t>
  </si>
  <si>
    <r>
      <t xml:space="preserve">Printed on </t>
    </r>
    <r>
      <rPr>
        <sz val="11"/>
        <color rgb="FFFF0000"/>
        <rFont val="Calibri"/>
        <family val="2"/>
        <scheme val="minor"/>
      </rPr>
      <t>Not printed</t>
    </r>
  </si>
  <si>
    <t>DO</t>
  </si>
  <si>
    <t>Day off</t>
  </si>
  <si>
    <t>Wsat</t>
  </si>
  <si>
    <t>Working Saturday</t>
  </si>
  <si>
    <t>WSun</t>
  </si>
  <si>
    <t>Working Sunday</t>
  </si>
  <si>
    <t>WHol</t>
  </si>
  <si>
    <t>Working Holiday</t>
  </si>
  <si>
    <t>Non working Saturday</t>
  </si>
  <si>
    <t>Non Working Sunday</t>
  </si>
  <si>
    <t>Official Holiday</t>
  </si>
  <si>
    <t>Holidays / Toils</t>
  </si>
  <si>
    <t>ML</t>
  </si>
  <si>
    <t>Maternity Leave</t>
  </si>
  <si>
    <t>Sara B.</t>
  </si>
  <si>
    <t>Wiktoria Ć.</t>
  </si>
  <si>
    <t>Łukasz O.</t>
  </si>
  <si>
    <t>Aldona W.</t>
  </si>
  <si>
    <t>HOL</t>
  </si>
  <si>
    <t>Michał Rz.</t>
  </si>
  <si>
    <t>Kacper R.</t>
  </si>
  <si>
    <t>Shift Allocation USP Development Group - August 2022</t>
  </si>
  <si>
    <t>Mateusz M.</t>
  </si>
  <si>
    <t>ile sob</t>
  </si>
  <si>
    <t>ile nd</t>
  </si>
  <si>
    <t>suma</t>
  </si>
  <si>
    <t>l</t>
  </si>
  <si>
    <t>ile osób potrzeba</t>
  </si>
  <si>
    <t>czw</t>
  </si>
  <si>
    <t>pt</t>
  </si>
  <si>
    <t>sob</t>
  </si>
  <si>
    <t>nd</t>
  </si>
  <si>
    <t>pon</t>
  </si>
  <si>
    <t>wt</t>
  </si>
  <si>
    <t>sr</t>
  </si>
  <si>
    <t>ile św</t>
  </si>
  <si>
    <t>John P.</t>
  </si>
  <si>
    <t>Al P</t>
  </si>
  <si>
    <t>Kim K.</t>
  </si>
  <si>
    <t>Bill B</t>
  </si>
  <si>
    <t>John L.</t>
  </si>
  <si>
    <t>Shift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</si>
</sst>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0" fillId="3" borderId="3" xfId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9" borderId="3" xfId="1" applyFont="1" applyFill="1" applyBorder="1" applyAlignment="1">
      <alignment horizontal="center" vertical="center" wrapText="1"/>
    </xf>
    <xf numFmtId="0" fontId="0" fillId="4" borderId="3" xfId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7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1" applyFont="1" applyAlignment="1">
      <alignment vertical="center"/>
    </xf>
    <xf numFmtId="0" fontId="0" fillId="0" borderId="18" xfId="1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3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1" applyFont="1" applyAlignment="1">
      <alignment horizontal="center" vertical="center"/>
    </xf>
    <xf numFmtId="1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4" fillId="0" borderId="20" xfId="0" applyFont="1" applyBorder="1" applyAlignment="1">
      <alignment vertical="center"/>
    </xf>
    <xf numFmtId="0" fontId="4" fillId="0" borderId="3" xfId="1" applyFont="1" applyBorder="1" applyAlignment="1">
      <alignment horizontal="center" vertical="center"/>
    </xf>
    <xf numFmtId="16" fontId="4" fillId="0" borderId="3" xfId="1" applyNumberFormat="1" applyFont="1" applyBorder="1" applyAlignment="1">
      <alignment horizontal="center" vertical="center"/>
    </xf>
    <xf numFmtId="0" fontId="5" fillId="11" borderId="3" xfId="1" applyFont="1" applyFill="1" applyBorder="1" applyAlignment="1">
      <alignment vertical="center" wrapText="1"/>
    </xf>
    <xf numFmtId="0" fontId="5" fillId="11" borderId="3" xfId="1" applyFont="1" applyFill="1" applyBorder="1" applyAlignment="1">
      <alignment vertical="center"/>
    </xf>
    <xf numFmtId="0" fontId="4" fillId="0" borderId="23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16" fontId="4" fillId="0" borderId="22" xfId="1" applyNumberFormat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3" xfId="1" applyFont="1" applyBorder="1" applyAlignment="1">
      <alignment horizontal="center" vertical="center"/>
    </xf>
  </cellXfs>
  <cellStyles count="2">
    <cellStyle name="Normal" xfId="0" builtinId="0"/>
    <cellStyle name="Normal 2" xfId="1" xr:uid="{FECEC3F7-51F3-41C7-ADB0-2AEB706BC1A7}"/>
  </cellStyles>
  <dxfs count="0"/>
  <tableStyles count="0" defaultTableStyle="TableStyleMedium2" defaultPivotStyle="PivotStyleLight16"/>
  <colors>
    <mruColors>
      <color rgb="FFAD8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dnarska Nadia" id="{0856E307-6D15-4C49-A204-BEE43D371243}" userId="S::nadia.bednarska@PolpharmaBiologics.com::e398b5e2-3e1e-482a-a420-505a6c7da01a" providerId="AD"/>
  <person displayName="Myśliwiec Dominika" id="{353FB170-C481-41C5-87F4-07C860DFFA20}" userId="S::dominika.mysliwiec@PolpharmaBiologics.com::7e11ba94-a8b9-45cf-b21b-f90679ccc4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5A60-171A-4692-AD7F-8C4013B9CED2}">
  <sheetPr codeName="Arkusz37">
    <pageSetUpPr fitToPage="1"/>
  </sheetPr>
  <dimension ref="A2:AH31"/>
  <sheetViews>
    <sheetView topLeftCell="A3" zoomScale="67" zoomScaleNormal="80" zoomScaleSheetLayoutView="80" workbookViewId="0">
      <pane xSplit="1" ySplit="4" topLeftCell="B7" activePane="bottomRight" state="frozen"/>
      <selection pane="topRight" activeCell="B3" sqref="B3"/>
      <selection pane="bottomLeft" activeCell="A7" sqref="A7"/>
      <selection pane="bottomRight" activeCell="V41" sqref="V41"/>
    </sheetView>
  </sheetViews>
  <sheetFormatPr defaultColWidth="8.7109375" defaultRowHeight="15" x14ac:dyDescent="0.25"/>
  <cols>
    <col min="1" max="1" width="17.85546875" style="12" customWidth="1"/>
    <col min="2" max="2" width="9.28515625" style="12" customWidth="1"/>
    <col min="3" max="3" width="8.7109375" style="12"/>
    <col min="4" max="4" width="10" style="12" customWidth="1"/>
    <col min="5" max="6" width="8.7109375" style="12"/>
    <col min="7" max="7" width="8.7109375" style="12" customWidth="1"/>
    <col min="8" max="13" width="8.7109375" style="12"/>
    <col min="14" max="14" width="8.7109375" style="12" customWidth="1"/>
    <col min="15" max="21" width="8.7109375" style="12"/>
    <col min="22" max="22" width="8.7109375" style="12" customWidth="1"/>
    <col min="23" max="23" width="8.7109375" style="12"/>
    <col min="24" max="24" width="8.7109375" style="12" customWidth="1"/>
    <col min="25" max="16384" width="8.7109375" style="12"/>
  </cols>
  <sheetData>
    <row r="2" spans="1:34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4" ht="23.25" x14ac:dyDescent="0.25">
      <c r="B3" s="36"/>
      <c r="C3" s="36"/>
      <c r="D3" s="76" t="s">
        <v>80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36"/>
      <c r="AE3" s="36"/>
      <c r="AF3" s="36"/>
      <c r="AG3" s="36"/>
    </row>
    <row r="4" spans="1:34" ht="15.75" thickBot="1" x14ac:dyDescent="0.3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1:34" ht="14.45" customHeight="1" x14ac:dyDescent="0.25">
      <c r="A5" s="46" t="s">
        <v>0</v>
      </c>
      <c r="B5" s="41" t="s">
        <v>5</v>
      </c>
      <c r="C5" s="41" t="s">
        <v>6</v>
      </c>
      <c r="D5" s="41" t="s">
        <v>7</v>
      </c>
      <c r="E5" s="41" t="s">
        <v>1</v>
      </c>
      <c r="F5" s="41" t="s">
        <v>2</v>
      </c>
      <c r="G5" s="41" t="s">
        <v>3</v>
      </c>
      <c r="H5" s="41" t="s">
        <v>4</v>
      </c>
      <c r="I5" s="41" t="s">
        <v>5</v>
      </c>
      <c r="J5" s="41" t="s">
        <v>6</v>
      </c>
      <c r="K5" s="41" t="s">
        <v>7</v>
      </c>
      <c r="L5" s="41" t="s">
        <v>1</v>
      </c>
      <c r="M5" s="41" t="s">
        <v>2</v>
      </c>
      <c r="N5" s="41" t="s">
        <v>3</v>
      </c>
      <c r="O5" s="41" t="s">
        <v>4</v>
      </c>
      <c r="P5" s="41" t="s">
        <v>5</v>
      </c>
      <c r="Q5" s="41" t="s">
        <v>6</v>
      </c>
      <c r="R5" s="41" t="s">
        <v>7</v>
      </c>
      <c r="S5" s="41" t="s">
        <v>1</v>
      </c>
      <c r="T5" s="41" t="s">
        <v>2</v>
      </c>
      <c r="U5" s="41" t="s">
        <v>3</v>
      </c>
      <c r="V5" s="45" t="s">
        <v>4</v>
      </c>
      <c r="W5" s="51" t="s">
        <v>5</v>
      </c>
      <c r="X5" s="52" t="s">
        <v>6</v>
      </c>
      <c r="Y5" s="50" t="s">
        <v>7</v>
      </c>
      <c r="Z5" s="41" t="s">
        <v>1</v>
      </c>
      <c r="AA5" s="41" t="s">
        <v>2</v>
      </c>
      <c r="AB5" s="41" t="s">
        <v>3</v>
      </c>
      <c r="AC5" s="41" t="s">
        <v>4</v>
      </c>
      <c r="AD5" s="41" t="s">
        <v>5</v>
      </c>
      <c r="AE5" s="41" t="s">
        <v>6</v>
      </c>
      <c r="AF5" s="47"/>
      <c r="AG5" s="37"/>
    </row>
    <row r="6" spans="1:34" ht="14.45" customHeight="1" x14ac:dyDescent="0.25">
      <c r="A6" s="46"/>
      <c r="B6" s="42">
        <v>45444</v>
      </c>
      <c r="C6" s="42">
        <v>45445</v>
      </c>
      <c r="D6" s="42">
        <v>45446</v>
      </c>
      <c r="E6" s="42">
        <v>45447</v>
      </c>
      <c r="F6" s="42">
        <v>45448</v>
      </c>
      <c r="G6" s="42">
        <v>45449</v>
      </c>
      <c r="H6" s="42">
        <v>45450</v>
      </c>
      <c r="I6" s="42">
        <v>45451</v>
      </c>
      <c r="J6" s="42">
        <v>45452</v>
      </c>
      <c r="K6" s="42">
        <v>45453</v>
      </c>
      <c r="L6" s="42">
        <v>45454</v>
      </c>
      <c r="M6" s="42">
        <v>45455</v>
      </c>
      <c r="N6" s="42">
        <v>45456</v>
      </c>
      <c r="O6" s="42">
        <v>45457</v>
      </c>
      <c r="P6" s="42">
        <v>45458</v>
      </c>
      <c r="Q6" s="42">
        <v>45459</v>
      </c>
      <c r="R6" s="42">
        <v>45460</v>
      </c>
      <c r="S6" s="42">
        <v>45461</v>
      </c>
      <c r="T6" s="42">
        <v>45462</v>
      </c>
      <c r="U6" s="42">
        <v>45463</v>
      </c>
      <c r="V6" s="42">
        <v>45464</v>
      </c>
      <c r="W6" s="42">
        <v>45465</v>
      </c>
      <c r="X6" s="42">
        <v>45466</v>
      </c>
      <c r="Y6" s="42">
        <v>45467</v>
      </c>
      <c r="Z6" s="42">
        <v>45468</v>
      </c>
      <c r="AA6" s="42">
        <v>45469</v>
      </c>
      <c r="AB6" s="42">
        <v>45470</v>
      </c>
      <c r="AC6" s="42">
        <v>45471</v>
      </c>
      <c r="AD6" s="42">
        <v>45472</v>
      </c>
      <c r="AE6" s="42">
        <v>45473</v>
      </c>
      <c r="AF6" s="48" t="s">
        <v>62</v>
      </c>
      <c r="AG6" s="38" t="s">
        <v>63</v>
      </c>
      <c r="AH6" s="12" t="s">
        <v>64</v>
      </c>
    </row>
    <row r="7" spans="1:34" ht="30" customHeight="1" x14ac:dyDescent="0.25">
      <c r="A7" s="43" t="s">
        <v>75</v>
      </c>
      <c r="B7" s="27" t="s">
        <v>9</v>
      </c>
      <c r="C7" s="53" t="s">
        <v>10</v>
      </c>
      <c r="D7" s="34" t="s">
        <v>8</v>
      </c>
      <c r="E7" s="34" t="s">
        <v>8</v>
      </c>
      <c r="F7" s="34" t="s">
        <v>8</v>
      </c>
      <c r="G7" s="34" t="s">
        <v>8</v>
      </c>
      <c r="H7" s="34" t="s">
        <v>8</v>
      </c>
      <c r="I7" s="27" t="s">
        <v>9</v>
      </c>
      <c r="J7" s="53" t="s">
        <v>10</v>
      </c>
      <c r="K7" s="4" t="s">
        <v>57</v>
      </c>
      <c r="L7" s="4" t="s">
        <v>57</v>
      </c>
      <c r="M7" s="4" t="s">
        <v>57</v>
      </c>
      <c r="N7" s="4" t="s">
        <v>57</v>
      </c>
      <c r="O7" s="4" t="s">
        <v>57</v>
      </c>
      <c r="P7" s="27" t="s">
        <v>9</v>
      </c>
      <c r="Q7" s="53" t="s">
        <v>10</v>
      </c>
      <c r="R7" s="4" t="s">
        <v>57</v>
      </c>
      <c r="S7" s="4" t="s">
        <v>57</v>
      </c>
      <c r="T7" s="4" t="s">
        <v>57</v>
      </c>
      <c r="U7" s="4" t="s">
        <v>57</v>
      </c>
      <c r="V7" s="4" t="s">
        <v>57</v>
      </c>
      <c r="W7" s="27" t="s">
        <v>9</v>
      </c>
      <c r="X7" s="53" t="s">
        <v>10</v>
      </c>
      <c r="Y7" s="4" t="s">
        <v>57</v>
      </c>
      <c r="Z7" s="4" t="s">
        <v>57</v>
      </c>
      <c r="AA7" s="4" t="s">
        <v>57</v>
      </c>
      <c r="AB7" s="4" t="s">
        <v>57</v>
      </c>
      <c r="AC7" s="4" t="s">
        <v>57</v>
      </c>
      <c r="AD7" s="27" t="s">
        <v>9</v>
      </c>
      <c r="AE7" s="53" t="s">
        <v>10</v>
      </c>
      <c r="AF7" s="49">
        <f>COUNTIF(B7:AE7,$L$21)</f>
        <v>0</v>
      </c>
      <c r="AG7" s="39">
        <f>COUNTIF(B7:AE7,$L$22)</f>
        <v>0</v>
      </c>
      <c r="AH7" s="12">
        <f>AF7+AG7</f>
        <v>0</v>
      </c>
    </row>
    <row r="8" spans="1:34" ht="30" customHeight="1" x14ac:dyDescent="0.25">
      <c r="A8" s="43" t="s">
        <v>76</v>
      </c>
      <c r="B8" s="27" t="s">
        <v>9</v>
      </c>
      <c r="C8" s="53" t="s">
        <v>10</v>
      </c>
      <c r="D8" s="34" t="s">
        <v>8</v>
      </c>
      <c r="E8" s="34" t="s">
        <v>8</v>
      </c>
      <c r="F8" s="34" t="s">
        <v>8</v>
      </c>
      <c r="G8" s="34" t="s">
        <v>8</v>
      </c>
      <c r="H8" s="34" t="s">
        <v>8</v>
      </c>
      <c r="I8" s="27" t="s">
        <v>9</v>
      </c>
      <c r="J8" s="53" t="s">
        <v>10</v>
      </c>
      <c r="K8" s="4" t="s">
        <v>57</v>
      </c>
      <c r="L8" s="4" t="s">
        <v>57</v>
      </c>
      <c r="M8" s="4" t="s">
        <v>57</v>
      </c>
      <c r="N8" s="4" t="s">
        <v>57</v>
      </c>
      <c r="O8" s="4" t="s">
        <v>57</v>
      </c>
      <c r="P8" s="27" t="s">
        <v>9</v>
      </c>
      <c r="Q8" s="53" t="s">
        <v>10</v>
      </c>
      <c r="R8" s="8" t="s">
        <v>39</v>
      </c>
      <c r="S8" s="34" t="s">
        <v>8</v>
      </c>
      <c r="T8" s="34" t="s">
        <v>8</v>
      </c>
      <c r="U8" s="34" t="s">
        <v>8</v>
      </c>
      <c r="V8" s="34" t="s">
        <v>8</v>
      </c>
      <c r="W8" s="27" t="s">
        <v>9</v>
      </c>
      <c r="X8" s="7" t="s">
        <v>43</v>
      </c>
      <c r="Y8" s="34" t="s">
        <v>8</v>
      </c>
      <c r="Z8" s="34" t="s">
        <v>8</v>
      </c>
      <c r="AA8" s="34" t="s">
        <v>8</v>
      </c>
      <c r="AB8" s="34" t="s">
        <v>8</v>
      </c>
      <c r="AC8" s="34" t="s">
        <v>8</v>
      </c>
      <c r="AD8" s="27" t="s">
        <v>9</v>
      </c>
      <c r="AE8" s="53" t="s">
        <v>10</v>
      </c>
      <c r="AF8" s="49">
        <f>COUNTIF(B8:AE8,$L$21)</f>
        <v>0</v>
      </c>
      <c r="AG8" s="39">
        <f>COUNTIF(B8:AE8,$L$22)</f>
        <v>1</v>
      </c>
      <c r="AH8" s="12">
        <f t="shared" ref="AH8:AH11" si="0">AF8+AG8</f>
        <v>1</v>
      </c>
    </row>
    <row r="9" spans="1:34" ht="30" customHeight="1" x14ac:dyDescent="0.25">
      <c r="A9" s="43" t="s">
        <v>77</v>
      </c>
      <c r="B9" s="27" t="s">
        <v>9</v>
      </c>
      <c r="C9" s="53" t="s">
        <v>10</v>
      </c>
      <c r="D9" s="34" t="s">
        <v>8</v>
      </c>
      <c r="E9" s="34" t="s">
        <v>8</v>
      </c>
      <c r="F9" s="34" t="s">
        <v>8</v>
      </c>
      <c r="G9" s="34" t="s">
        <v>8</v>
      </c>
      <c r="H9" s="34" t="s">
        <v>8</v>
      </c>
      <c r="I9" s="27" t="s">
        <v>9</v>
      </c>
      <c r="J9" s="7" t="s">
        <v>43</v>
      </c>
      <c r="K9" s="34" t="s">
        <v>8</v>
      </c>
      <c r="L9" s="34" t="s">
        <v>8</v>
      </c>
      <c r="M9" s="34" t="s">
        <v>8</v>
      </c>
      <c r="N9" s="34" t="s">
        <v>8</v>
      </c>
      <c r="O9" s="34" t="s">
        <v>8</v>
      </c>
      <c r="P9" s="27" t="s">
        <v>9</v>
      </c>
      <c r="Q9" s="53" t="s">
        <v>10</v>
      </c>
      <c r="R9" s="34" t="s">
        <v>8</v>
      </c>
      <c r="S9" s="34" t="s">
        <v>8</v>
      </c>
      <c r="T9" s="34" t="s">
        <v>8</v>
      </c>
      <c r="U9" s="34" t="s">
        <v>8</v>
      </c>
      <c r="V9" s="8" t="s">
        <v>39</v>
      </c>
      <c r="W9" s="27" t="s">
        <v>9</v>
      </c>
      <c r="X9" s="53" t="s">
        <v>10</v>
      </c>
      <c r="Y9" s="34" t="s">
        <v>8</v>
      </c>
      <c r="Z9" s="34" t="s">
        <v>8</v>
      </c>
      <c r="AA9" s="34" t="s">
        <v>8</v>
      </c>
      <c r="AB9" s="34" t="s">
        <v>8</v>
      </c>
      <c r="AC9" s="34" t="s">
        <v>8</v>
      </c>
      <c r="AD9" s="27" t="s">
        <v>9</v>
      </c>
      <c r="AE9" s="53" t="s">
        <v>10</v>
      </c>
      <c r="AF9" s="49">
        <f>COUNTIF(B9:AE9,$L$21)</f>
        <v>0</v>
      </c>
      <c r="AG9" s="39">
        <f>COUNTIF(B9:AE9,$L$22)</f>
        <v>1</v>
      </c>
      <c r="AH9" s="12">
        <f t="shared" si="0"/>
        <v>1</v>
      </c>
    </row>
    <row r="10" spans="1:34" ht="30" customHeight="1" x14ac:dyDescent="0.25">
      <c r="A10" s="43" t="s">
        <v>78</v>
      </c>
      <c r="B10" s="27" t="s">
        <v>9</v>
      </c>
      <c r="C10" s="53" t="s">
        <v>10</v>
      </c>
      <c r="D10" s="4" t="s">
        <v>57</v>
      </c>
      <c r="E10" s="34" t="s">
        <v>8</v>
      </c>
      <c r="F10" s="34" t="s">
        <v>8</v>
      </c>
      <c r="G10" s="34" t="s">
        <v>8</v>
      </c>
      <c r="H10" s="34" t="s">
        <v>8</v>
      </c>
      <c r="I10" s="27" t="s">
        <v>9</v>
      </c>
      <c r="J10" s="53" t="s">
        <v>10</v>
      </c>
      <c r="K10" s="34" t="s">
        <v>8</v>
      </c>
      <c r="L10" s="34" t="s">
        <v>8</v>
      </c>
      <c r="M10" s="8" t="s">
        <v>39</v>
      </c>
      <c r="N10" s="34" t="s">
        <v>8</v>
      </c>
      <c r="O10" s="34" t="s">
        <v>8</v>
      </c>
      <c r="P10" s="7" t="s">
        <v>41</v>
      </c>
      <c r="Q10" s="53" t="s">
        <v>10</v>
      </c>
      <c r="R10" s="34" t="s">
        <v>8</v>
      </c>
      <c r="S10" s="34" t="s">
        <v>8</v>
      </c>
      <c r="T10" s="34" t="s">
        <v>8</v>
      </c>
      <c r="U10" s="34" t="s">
        <v>8</v>
      </c>
      <c r="V10" s="34" t="s">
        <v>8</v>
      </c>
      <c r="W10" s="27" t="s">
        <v>9</v>
      </c>
      <c r="X10" s="53" t="s">
        <v>10</v>
      </c>
      <c r="Y10" s="34" t="s">
        <v>8</v>
      </c>
      <c r="Z10" s="34" t="s">
        <v>8</v>
      </c>
      <c r="AA10" s="34" t="s">
        <v>8</v>
      </c>
      <c r="AB10" s="34" t="s">
        <v>8</v>
      </c>
      <c r="AC10" s="8" t="s">
        <v>39</v>
      </c>
      <c r="AD10" s="27" t="s">
        <v>9</v>
      </c>
      <c r="AE10" s="7" t="s">
        <v>43</v>
      </c>
      <c r="AF10" s="49">
        <f>COUNTIF(B10:AE10,$L$21)</f>
        <v>1</v>
      </c>
      <c r="AG10" s="39">
        <f>COUNTIF(B10:AE10,$L$22)</f>
        <v>1</v>
      </c>
      <c r="AH10" s="12">
        <f t="shared" si="0"/>
        <v>2</v>
      </c>
    </row>
    <row r="11" spans="1:34" ht="30" customHeight="1" x14ac:dyDescent="0.25">
      <c r="A11" s="44" t="s">
        <v>79</v>
      </c>
      <c r="B11" s="27" t="s">
        <v>9</v>
      </c>
      <c r="C11" s="53" t="s">
        <v>10</v>
      </c>
      <c r="D11" s="34" t="s">
        <v>8</v>
      </c>
      <c r="E11" s="34" t="s">
        <v>8</v>
      </c>
      <c r="F11" s="34" t="s">
        <v>8</v>
      </c>
      <c r="G11" s="34" t="s">
        <v>8</v>
      </c>
      <c r="H11" s="34" t="s">
        <v>8</v>
      </c>
      <c r="I11" s="27" t="s">
        <v>9</v>
      </c>
      <c r="J11" s="53" t="s">
        <v>10</v>
      </c>
      <c r="K11" s="34" t="s">
        <v>8</v>
      </c>
      <c r="L11" s="34" t="s">
        <v>8</v>
      </c>
      <c r="M11" s="34" t="s">
        <v>8</v>
      </c>
      <c r="N11" s="34" t="s">
        <v>8</v>
      </c>
      <c r="O11" s="8" t="s">
        <v>39</v>
      </c>
      <c r="P11" s="27" t="s">
        <v>9</v>
      </c>
      <c r="Q11" s="53" t="s">
        <v>10</v>
      </c>
      <c r="R11" s="34" t="s">
        <v>8</v>
      </c>
      <c r="S11" s="34" t="s">
        <v>8</v>
      </c>
      <c r="T11" s="34" t="s">
        <v>8</v>
      </c>
      <c r="U11" s="34" t="s">
        <v>8</v>
      </c>
      <c r="V11" s="34" t="s">
        <v>8</v>
      </c>
      <c r="W11" s="27" t="s">
        <v>9</v>
      </c>
      <c r="X11" s="53" t="s">
        <v>10</v>
      </c>
      <c r="Y11" s="34" t="s">
        <v>8</v>
      </c>
      <c r="Z11" s="34" t="s">
        <v>8</v>
      </c>
      <c r="AA11" s="34" t="s">
        <v>8</v>
      </c>
      <c r="AB11" s="34" t="s">
        <v>65</v>
      </c>
      <c r="AC11" s="34" t="s">
        <v>8</v>
      </c>
      <c r="AD11" s="7" t="s">
        <v>41</v>
      </c>
      <c r="AE11" s="53" t="s">
        <v>10</v>
      </c>
      <c r="AF11" s="49">
        <f>COUNTIF(B11:AE11,$L$21)</f>
        <v>1</v>
      </c>
      <c r="AG11" s="39">
        <f>COUNTIF(B11:AE11,$L$22)</f>
        <v>0</v>
      </c>
      <c r="AH11" s="12">
        <f t="shared" si="0"/>
        <v>1</v>
      </c>
    </row>
    <row r="12" spans="1:34" ht="30.6" customHeight="1" x14ac:dyDescent="0.25">
      <c r="A12" s="36"/>
      <c r="B12" s="36">
        <f>COUNTIF(B7:B11,"Whol")+COUNTIF(B7:B11,"WSat")+COUNTIF(B7:B11,"WSun")</f>
        <v>0</v>
      </c>
      <c r="C12" s="36">
        <f>COUNTIF(C7:C11,"WD I")+COUNTIF(A7:A11,"WD II")+COUNTIF(A7:A11,"HO")</f>
        <v>0</v>
      </c>
      <c r="D12" s="36">
        <f>COUNTIF(D7:D11,"WD I")+COUNTIF(B7:B11,"WD II")+COUNTIF(B7:B11,"HO")</f>
        <v>4</v>
      </c>
      <c r="E12" s="36">
        <f>COUNTIF(E7:E11,"WD I")+COUNTIF(C7:C11,"WD II")+COUNTIF(C7:C11,"HO")</f>
        <v>5</v>
      </c>
      <c r="F12" s="36">
        <f>COUNTIF(F7:F11,"WD I")+COUNTIF(D7:D11,"WD II")+COUNTIF(D7:D11,"HO")</f>
        <v>5</v>
      </c>
      <c r="G12" s="36">
        <f>COUNTIF(G7:G11,"WD I")+COUNTIF(E7:E11,"WD II")+COUNTIF(E7:E11,"HO")</f>
        <v>5</v>
      </c>
      <c r="H12" s="36">
        <f>COUNTIF(H7:H11,"WD I")+COUNTIF(F7:F11,"WD II")+COUNTIF(F7:F11,"HO")</f>
        <v>5</v>
      </c>
      <c r="I12" s="36">
        <f>COUNTIF(I7:I11,"WD I")+COUNTIF(G7:G11,"WD II")+COUNTIF(G7:G11,"HO")</f>
        <v>0</v>
      </c>
      <c r="J12" s="36">
        <f>COUNTIF(J7:J11,"WD I")+COUNTIF(H7:H11,"WD II")+COUNTIF(H7:H11,"HO")</f>
        <v>0</v>
      </c>
      <c r="K12" s="36">
        <f>COUNTIF(K7:K11,"WD I")+COUNTIF(I7:I11,"WD II")+COUNTIF(I7:I11,"HO")</f>
        <v>3</v>
      </c>
      <c r="L12" s="36">
        <f>COUNTIF(L7:L11,"WD I")+COUNTIF(J7:J11,"WD II")+COUNTIF(J7:J11,"HO")</f>
        <v>3</v>
      </c>
      <c r="M12" s="36">
        <f>COUNTIF(M7:M11,"WD I")+COUNTIF(K7:K11,"WD II")+COUNTIF(K7:K11,"HO")</f>
        <v>2</v>
      </c>
      <c r="N12" s="36">
        <f>COUNTIF(N7:N11,"WD I")+COUNTIF(L7:L11,"WD II")+COUNTIF(L7:L11,"HO")</f>
        <v>3</v>
      </c>
      <c r="O12" s="36">
        <f>COUNTIF(O7:O11,"WD I")+COUNTIF(M7:M11,"WD II")+COUNTIF(M7:M11,"HO")</f>
        <v>2</v>
      </c>
      <c r="P12" s="36">
        <f>COUNTIF(P7:P11,"WD I")+COUNTIF(N7:N11,"WD II")+COUNTIF(N7:N11,"HO")</f>
        <v>0</v>
      </c>
      <c r="Q12" s="36">
        <f>COUNTIF(Q7:Q11,"WD I")+COUNTIF(O7:O11,"WD II")+COUNTIF(O7:O11,"HO")</f>
        <v>0</v>
      </c>
      <c r="R12" s="36">
        <f>COUNTIF(R7:R11,"WD I")+COUNTIF(P7:P11,"WD II")+COUNTIF(P7:P11,"HO")</f>
        <v>3</v>
      </c>
      <c r="S12" s="36">
        <f>COUNTIF(S7:S11,"WD I")+COUNTIF(Q7:Q11,"WD II")+COUNTIF(Q7:Q11,"HO")</f>
        <v>4</v>
      </c>
      <c r="T12" s="36">
        <f>COUNTIF(T7:T11,"WD I")+COUNTIF(R7:R11,"WD II")+COUNTIF(R7:R11,"HO")</f>
        <v>4</v>
      </c>
      <c r="U12" s="36">
        <f>COUNTIF(U7:U11,"WD I")+COUNTIF(S7:S11,"WD II")+COUNTIF(S7:S11,"HO")</f>
        <v>4</v>
      </c>
      <c r="V12" s="36">
        <f>COUNTIF(V7:V11,"WD I")+COUNTIF(T7:T11,"WD II")+COUNTIF(T7:T11,"HO")</f>
        <v>3</v>
      </c>
      <c r="W12" s="36">
        <f>COUNTIF(W7:W11,"WD I")+COUNTIF(U7:U11,"WD II")+COUNTIF(U7:U11,"HO")</f>
        <v>0</v>
      </c>
      <c r="X12" s="36">
        <f>COUNTIF(X7:X11,"WD I")+COUNTIF(V7:V11,"WD II")+COUNTIF(V7:V11,"HO")</f>
        <v>0</v>
      </c>
      <c r="Y12" s="36">
        <f>COUNTIF(Y7:Y11,"WD I")+COUNTIF(W7:W11,"WD II")+COUNTIF(W7:W11,"HO")</f>
        <v>4</v>
      </c>
      <c r="Z12" s="36">
        <f>COUNTIF(Z7:Z11,"WD I")+COUNTIF(X7:X11,"WD II")+COUNTIF(X7:X11,"HO")</f>
        <v>4</v>
      </c>
      <c r="AA12" s="36">
        <f>COUNTIF(AA7:AA11,"WD I")+COUNTIF(Y7:Y11,"WD II")+COUNTIF(Y7:Y11,"HO")</f>
        <v>4</v>
      </c>
      <c r="AB12" s="36">
        <f>COUNTIF(AB7:AB11,"WD I")+COUNTIF(Z7:Z11,"WD II")+COUNTIF(Z7:Z11,"HO")</f>
        <v>3</v>
      </c>
      <c r="AC12" s="36">
        <f>COUNTIF(AC7:AC11,"WD I")+COUNTIF(AA7:AA11,"WD II")+COUNTIF(AA7:AA11,"HO")</f>
        <v>3</v>
      </c>
      <c r="AD12" s="36">
        <f>COUNTIF(AD7:AD11,"WD I")+COUNTIF(AB7:AB11,"WD II")+COUNTIF(AB7:AB11,"HO")</f>
        <v>0</v>
      </c>
      <c r="AE12" s="36">
        <f>COUNTIF(AE7:AE11,"WD I")+COUNTIF(AC7:AC11,"WD II")+COUNTIF(AC7:AC11,"HO")</f>
        <v>0</v>
      </c>
      <c r="AF12" s="36"/>
      <c r="AG12" s="36"/>
    </row>
    <row r="13" spans="1:34" ht="30" customHeight="1" x14ac:dyDescent="0.25"/>
    <row r="14" spans="1:34" ht="30" customHeight="1" x14ac:dyDescent="0.25">
      <c r="B14" s="32"/>
      <c r="F14" s="32"/>
    </row>
    <row r="15" spans="1:34" ht="30" customHeight="1" x14ac:dyDescent="0.25">
      <c r="B15" s="32"/>
      <c r="D15" s="32"/>
      <c r="E15" s="32"/>
      <c r="F15" s="32"/>
      <c r="G15" s="32"/>
      <c r="H15" s="32"/>
      <c r="I15" s="32"/>
      <c r="J15" s="32"/>
    </row>
    <row r="16" spans="1:34" ht="27" customHeight="1" x14ac:dyDescent="0.25">
      <c r="B16" s="32"/>
      <c r="D16" s="32"/>
      <c r="E16" s="32"/>
      <c r="G16" s="32"/>
      <c r="H16" s="32"/>
      <c r="I16" s="32"/>
      <c r="J16" s="32"/>
      <c r="L16" s="2" t="s">
        <v>32</v>
      </c>
    </row>
    <row r="17" spans="12:13" ht="27" customHeight="1" x14ac:dyDescent="0.25">
      <c r="L17" s="28" t="s">
        <v>33</v>
      </c>
      <c r="M17" s="12" t="s">
        <v>34</v>
      </c>
    </row>
    <row r="18" spans="12:13" ht="27" customHeight="1" x14ac:dyDescent="0.25">
      <c r="L18" s="1" t="s">
        <v>8</v>
      </c>
      <c r="M18" s="12" t="s">
        <v>35</v>
      </c>
    </row>
    <row r="19" spans="12:13" ht="27" customHeight="1" x14ac:dyDescent="0.25">
      <c r="L19" s="3" t="s">
        <v>36</v>
      </c>
      <c r="M19" s="12" t="s">
        <v>37</v>
      </c>
    </row>
    <row r="20" spans="12:13" ht="27" customHeight="1" x14ac:dyDescent="0.25">
      <c r="L20" s="8" t="s">
        <v>39</v>
      </c>
      <c r="M20" s="12" t="s">
        <v>40</v>
      </c>
    </row>
    <row r="21" spans="12:13" ht="27" customHeight="1" x14ac:dyDescent="0.25">
      <c r="L21" s="7" t="s">
        <v>41</v>
      </c>
      <c r="M21" s="12" t="s">
        <v>42</v>
      </c>
    </row>
    <row r="22" spans="12:13" x14ac:dyDescent="0.25">
      <c r="L22" s="7" t="s">
        <v>43</v>
      </c>
      <c r="M22" s="12" t="s">
        <v>44</v>
      </c>
    </row>
    <row r="23" spans="12:13" x14ac:dyDescent="0.25">
      <c r="L23" s="11" t="s">
        <v>45</v>
      </c>
      <c r="M23" s="12" t="s">
        <v>46</v>
      </c>
    </row>
    <row r="24" spans="12:13" ht="14.45" customHeight="1" x14ac:dyDescent="0.25">
      <c r="L24" s="6" t="s">
        <v>9</v>
      </c>
      <c r="M24" s="12" t="s">
        <v>47</v>
      </c>
    </row>
    <row r="25" spans="12:13" x14ac:dyDescent="0.25">
      <c r="L25" s="6" t="s">
        <v>10</v>
      </c>
      <c r="M25" s="12" t="s">
        <v>48</v>
      </c>
    </row>
    <row r="26" spans="12:13" ht="27" customHeight="1" x14ac:dyDescent="0.25">
      <c r="L26" s="9" t="s">
        <v>11</v>
      </c>
      <c r="M26" s="12" t="s">
        <v>49</v>
      </c>
    </row>
    <row r="27" spans="12:13" x14ac:dyDescent="0.25">
      <c r="L27" s="4" t="s">
        <v>57</v>
      </c>
      <c r="M27" s="12" t="s">
        <v>50</v>
      </c>
    </row>
    <row r="28" spans="12:13" x14ac:dyDescent="0.25">
      <c r="L28" s="5" t="s">
        <v>51</v>
      </c>
      <c r="M28" s="12" t="s">
        <v>52</v>
      </c>
    </row>
    <row r="30" spans="12:13" ht="16.149999999999999" customHeight="1" x14ac:dyDescent="0.25"/>
    <row r="31" spans="12:13" ht="13.5" customHeight="1" x14ac:dyDescent="0.25"/>
  </sheetData>
  <mergeCells count="1">
    <mergeCell ref="D3:AC3"/>
  </mergeCells>
  <conditionalFormatting sqref="F13">
    <cfRule type="colorScale" priority="81">
      <colorScale>
        <cfvo type="num" val="0"/>
        <cfvo type="num" val="3"/>
        <color rgb="FFF8696B"/>
        <color rgb="FF63BE7B"/>
      </colorScale>
    </cfRule>
  </conditionalFormatting>
  <conditionalFormatting sqref="F13">
    <cfRule type="colorScale" priority="8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12:AE12">
    <cfRule type="colorScale" priority="78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76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74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73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71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69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67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65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63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61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59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57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56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55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48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46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44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42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40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39">
      <colorScale>
        <cfvo type="num" val="0"/>
        <cfvo type="num" val="3"/>
        <color rgb="FFF8696B"/>
        <color rgb="FF63BE7B"/>
      </colorScale>
    </cfRule>
  </conditionalFormatting>
  <conditionalFormatting sqref="B12:AE12">
    <cfRule type="colorScale" priority="35">
      <colorScale>
        <cfvo type="num" val="0"/>
        <cfvo type="num" val="3"/>
        <color rgb="FFF8696B"/>
        <color rgb="FF63BE7B"/>
      </colorScale>
    </cfRule>
  </conditionalFormatting>
  <conditionalFormatting sqref="AF12">
    <cfRule type="colorScale" priority="33">
      <colorScale>
        <cfvo type="num" val="0"/>
        <cfvo type="num" val="3"/>
        <color rgb="FFF8696B"/>
        <color rgb="FF63BE7B"/>
      </colorScale>
    </cfRule>
  </conditionalFormatting>
  <conditionalFormatting sqref="AF12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12">
    <cfRule type="colorScale" priority="31">
      <colorScale>
        <cfvo type="num" val="0"/>
        <cfvo type="num" val="3"/>
        <color rgb="FFF8696B"/>
        <color rgb="FF63BE7B"/>
      </colorScale>
    </cfRule>
  </conditionalFormatting>
  <conditionalFormatting sqref="AF12">
    <cfRule type="colorScale" priority="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12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12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12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12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12">
    <cfRule type="colorScale" priority="25">
      <colorScale>
        <cfvo type="num" val="0"/>
        <cfvo type="num" val="3"/>
        <color rgb="FFF8696B"/>
        <color rgb="FF63BE7B"/>
      </colorScale>
    </cfRule>
  </conditionalFormatting>
  <conditionalFormatting sqref="AF12">
    <cfRule type="colorScale" priority="24">
      <colorScale>
        <cfvo type="num" val="0"/>
        <cfvo type="num" val="3"/>
        <color rgb="FFF8696B"/>
        <color rgb="FF63BE7B"/>
      </colorScale>
    </cfRule>
  </conditionalFormatting>
  <conditionalFormatting sqref="AF12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12">
    <cfRule type="colorScale" priority="22">
      <colorScale>
        <cfvo type="num" val="0"/>
        <cfvo type="num" val="3"/>
        <color rgb="FFF8696B"/>
        <color rgb="FF63BE7B"/>
      </colorScale>
    </cfRule>
  </conditionalFormatting>
  <conditionalFormatting sqref="AF12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12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12">
    <cfRule type="colorScale" priority="19">
      <colorScale>
        <cfvo type="num" val="0"/>
        <cfvo type="num" val="3"/>
        <color rgb="FFF8696B"/>
        <color rgb="FF63BE7B"/>
      </colorScale>
    </cfRule>
  </conditionalFormatting>
  <conditionalFormatting sqref="AF12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17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15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11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8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6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3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12:AE12">
    <cfRule type="colorScale" priority="1045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7:AH11">
    <cfRule type="dataBar" priority="104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{1504A5C0-E951-4472-AEFD-EA805EDF09CE}</x14:id>
        </ext>
      </extLst>
    </cfRule>
  </conditionalFormatting>
  <pageMargins left="0.7" right="0.7" top="0.75" bottom="0.75" header="0.3" footer="0.3"/>
  <pageSetup paperSize="8" scale="6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04A5C0-E951-4472-AEFD-EA805EDF09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AH7:AH11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1B81-A7AC-43BA-BDBA-5CBFFFDCBBA3}">
  <sheetPr codeName="Arkusz38">
    <pageSetUpPr fitToPage="1"/>
  </sheetPr>
  <dimension ref="A2:AI29"/>
  <sheetViews>
    <sheetView topLeftCell="A3" zoomScale="67" zoomScaleNormal="80" zoomScaleSheetLayoutView="80" workbookViewId="0">
      <pane xSplit="1" ySplit="4" topLeftCell="B8" activePane="bottomRight" state="frozen"/>
      <selection pane="topRight" activeCell="B3" sqref="B3"/>
      <selection pane="bottomLeft" activeCell="A7" sqref="A7"/>
      <selection pane="bottomRight" activeCell="AI35" sqref="R15:AI35"/>
    </sheetView>
  </sheetViews>
  <sheetFormatPr defaultColWidth="8.7109375" defaultRowHeight="15" x14ac:dyDescent="0.25"/>
  <cols>
    <col min="1" max="1" width="17.85546875" style="12" customWidth="1"/>
    <col min="2" max="2" width="9.28515625" style="12" customWidth="1"/>
    <col min="3" max="3" width="8.7109375" style="12"/>
    <col min="4" max="4" width="10" style="12" customWidth="1"/>
    <col min="5" max="6" width="8.7109375" style="12"/>
    <col min="7" max="7" width="8.7109375" style="12" customWidth="1"/>
    <col min="8" max="13" width="8.7109375" style="12"/>
    <col min="14" max="14" width="8.7109375" style="12" customWidth="1"/>
    <col min="15" max="21" width="8.7109375" style="12"/>
    <col min="22" max="22" width="8.7109375" style="12" customWidth="1"/>
    <col min="23" max="23" width="8.7109375" style="12"/>
    <col min="24" max="24" width="8.7109375" style="12" customWidth="1"/>
    <col min="25" max="16384" width="8.7109375" style="12"/>
  </cols>
  <sheetData>
    <row r="2" spans="1:35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 spans="1:35" ht="23.25" x14ac:dyDescent="0.25">
      <c r="B3" s="36"/>
      <c r="C3" s="36"/>
      <c r="D3" s="76" t="s">
        <v>80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36"/>
      <c r="AE3" s="36"/>
      <c r="AF3" s="36"/>
      <c r="AG3" s="36"/>
      <c r="AH3" s="36"/>
    </row>
    <row r="4" spans="1:35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 spans="1:35" ht="14.45" customHeight="1" x14ac:dyDescent="0.25">
      <c r="A5" s="46" t="s">
        <v>0</v>
      </c>
      <c r="B5" s="41" t="s">
        <v>7</v>
      </c>
      <c r="C5" s="41" t="s">
        <v>1</v>
      </c>
      <c r="D5" s="41" t="s">
        <v>2</v>
      </c>
      <c r="E5" s="41" t="s">
        <v>3</v>
      </c>
      <c r="F5" s="41" t="s">
        <v>4</v>
      </c>
      <c r="G5" s="41" t="s">
        <v>5</v>
      </c>
      <c r="H5" s="41" t="s">
        <v>6</v>
      </c>
      <c r="I5" s="41" t="s">
        <v>7</v>
      </c>
      <c r="J5" s="41" t="s">
        <v>1</v>
      </c>
      <c r="K5" s="41" t="s">
        <v>2</v>
      </c>
      <c r="L5" s="41" t="s">
        <v>3</v>
      </c>
      <c r="M5" s="41" t="s">
        <v>4</v>
      </c>
      <c r="N5" s="41" t="s">
        <v>5</v>
      </c>
      <c r="O5" s="41" t="s">
        <v>6</v>
      </c>
      <c r="P5" s="41" t="s">
        <v>7</v>
      </c>
      <c r="Q5" s="41" t="s">
        <v>1</v>
      </c>
      <c r="R5" s="41" t="s">
        <v>2</v>
      </c>
      <c r="S5" s="41" t="s">
        <v>3</v>
      </c>
      <c r="T5" s="41" t="s">
        <v>4</v>
      </c>
      <c r="U5" s="41" t="s">
        <v>5</v>
      </c>
      <c r="V5" s="41" t="s">
        <v>6</v>
      </c>
      <c r="W5" s="41" t="s">
        <v>7</v>
      </c>
      <c r="X5" s="41" t="s">
        <v>1</v>
      </c>
      <c r="Y5" s="41" t="s">
        <v>2</v>
      </c>
      <c r="Z5" s="41" t="s">
        <v>3</v>
      </c>
      <c r="AA5" s="41" t="s">
        <v>4</v>
      </c>
      <c r="AB5" s="41" t="s">
        <v>5</v>
      </c>
      <c r="AC5" s="41" t="s">
        <v>6</v>
      </c>
      <c r="AD5" s="41" t="s">
        <v>7</v>
      </c>
      <c r="AE5" s="41" t="s">
        <v>1</v>
      </c>
      <c r="AF5" s="41" t="s">
        <v>2</v>
      </c>
      <c r="AG5" s="47"/>
      <c r="AH5" s="37"/>
    </row>
    <row r="6" spans="1:35" ht="14.45" customHeight="1" x14ac:dyDescent="0.25">
      <c r="A6" s="46"/>
      <c r="B6" s="42">
        <v>45474</v>
      </c>
      <c r="C6" s="42">
        <v>45475</v>
      </c>
      <c r="D6" s="42">
        <v>45476</v>
      </c>
      <c r="E6" s="42">
        <v>45477</v>
      </c>
      <c r="F6" s="42">
        <v>45478</v>
      </c>
      <c r="G6" s="42">
        <v>45479</v>
      </c>
      <c r="H6" s="42">
        <v>45480</v>
      </c>
      <c r="I6" s="42">
        <v>45481</v>
      </c>
      <c r="J6" s="42">
        <v>45482</v>
      </c>
      <c r="K6" s="42">
        <v>45483</v>
      </c>
      <c r="L6" s="42">
        <v>45484</v>
      </c>
      <c r="M6" s="42">
        <v>45485</v>
      </c>
      <c r="N6" s="42">
        <v>45486</v>
      </c>
      <c r="O6" s="42">
        <v>45487</v>
      </c>
      <c r="P6" s="42">
        <v>45488</v>
      </c>
      <c r="Q6" s="42">
        <v>45489</v>
      </c>
      <c r="R6" s="42">
        <v>45490</v>
      </c>
      <c r="S6" s="42">
        <v>45491</v>
      </c>
      <c r="T6" s="42">
        <v>45492</v>
      </c>
      <c r="U6" s="42">
        <v>45493</v>
      </c>
      <c r="V6" s="42">
        <v>45494</v>
      </c>
      <c r="W6" s="42">
        <v>45495</v>
      </c>
      <c r="X6" s="42">
        <v>45496</v>
      </c>
      <c r="Y6" s="42">
        <v>45497</v>
      </c>
      <c r="Z6" s="42">
        <v>45498</v>
      </c>
      <c r="AA6" s="42">
        <v>45499</v>
      </c>
      <c r="AB6" s="42">
        <v>45500</v>
      </c>
      <c r="AC6" s="42">
        <v>45501</v>
      </c>
      <c r="AD6" s="42">
        <v>45502</v>
      </c>
      <c r="AE6" s="42">
        <v>45503</v>
      </c>
      <c r="AF6" s="42">
        <v>45504</v>
      </c>
      <c r="AG6" s="48" t="s">
        <v>62</v>
      </c>
      <c r="AH6" s="38" t="s">
        <v>63</v>
      </c>
      <c r="AI6" s="12" t="s">
        <v>64</v>
      </c>
    </row>
    <row r="7" spans="1:35" ht="30" customHeight="1" x14ac:dyDescent="0.25">
      <c r="A7" s="43" t="s">
        <v>12</v>
      </c>
      <c r="B7" s="34" t="s">
        <v>8</v>
      </c>
      <c r="C7" s="34" t="s">
        <v>8</v>
      </c>
      <c r="D7" s="34" t="s">
        <v>8</v>
      </c>
      <c r="E7" s="34" t="s">
        <v>8</v>
      </c>
      <c r="F7" s="34" t="s">
        <v>8</v>
      </c>
      <c r="G7" s="7" t="s">
        <v>41</v>
      </c>
      <c r="H7" s="53" t="s">
        <v>10</v>
      </c>
      <c r="I7" s="8" t="s">
        <v>39</v>
      </c>
      <c r="J7" s="34" t="s">
        <v>8</v>
      </c>
      <c r="K7" s="34" t="s">
        <v>8</v>
      </c>
      <c r="L7" s="34" t="s">
        <v>8</v>
      </c>
      <c r="M7" s="34" t="s">
        <v>8</v>
      </c>
      <c r="N7" s="27" t="s">
        <v>9</v>
      </c>
      <c r="O7" s="53" t="s">
        <v>10</v>
      </c>
      <c r="P7" s="34" t="s">
        <v>8</v>
      </c>
      <c r="Q7" s="34" t="s">
        <v>8</v>
      </c>
      <c r="R7" s="34" t="s">
        <v>8</v>
      </c>
      <c r="S7" s="34" t="s">
        <v>8</v>
      </c>
      <c r="T7" s="8" t="s">
        <v>39</v>
      </c>
      <c r="U7" s="27" t="s">
        <v>9</v>
      </c>
      <c r="V7" s="7" t="s">
        <v>43</v>
      </c>
      <c r="W7" s="34" t="s">
        <v>8</v>
      </c>
      <c r="X7" s="34" t="s">
        <v>8</v>
      </c>
      <c r="Y7" s="34" t="s">
        <v>8</v>
      </c>
      <c r="Z7" s="34" t="s">
        <v>8</v>
      </c>
      <c r="AA7" s="34" t="s">
        <v>8</v>
      </c>
      <c r="AB7" s="27" t="s">
        <v>9</v>
      </c>
      <c r="AC7" s="53" t="s">
        <v>10</v>
      </c>
      <c r="AD7" s="34" t="s">
        <v>8</v>
      </c>
      <c r="AE7" s="34" t="s">
        <v>8</v>
      </c>
      <c r="AF7" s="34" t="s">
        <v>8</v>
      </c>
      <c r="AG7" s="49">
        <f>COUNTIF(B7:AF7,$L$22)</f>
        <v>1</v>
      </c>
      <c r="AH7" s="39">
        <f>COUNTIF(B7:AF7,$L$23)</f>
        <v>1</v>
      </c>
      <c r="AI7" s="12">
        <f>AG7+AH7</f>
        <v>2</v>
      </c>
    </row>
    <row r="8" spans="1:35" ht="30" customHeight="1" x14ac:dyDescent="0.25">
      <c r="A8" s="43" t="s">
        <v>75</v>
      </c>
      <c r="B8" s="34" t="s">
        <v>8</v>
      </c>
      <c r="C8" s="34" t="s">
        <v>8</v>
      </c>
      <c r="D8" s="34" t="s">
        <v>8</v>
      </c>
      <c r="E8" s="34" t="s">
        <v>8</v>
      </c>
      <c r="F8" s="4" t="s">
        <v>57</v>
      </c>
      <c r="G8" s="27" t="s">
        <v>9</v>
      </c>
      <c r="H8" s="53" t="s">
        <v>10</v>
      </c>
      <c r="I8" s="4" t="s">
        <v>57</v>
      </c>
      <c r="J8" s="34" t="s">
        <v>8</v>
      </c>
      <c r="K8" s="34" t="s">
        <v>8</v>
      </c>
      <c r="L8" s="34" t="s">
        <v>8</v>
      </c>
      <c r="M8" s="34" t="s">
        <v>8</v>
      </c>
      <c r="N8" s="27" t="s">
        <v>9</v>
      </c>
      <c r="O8" s="53" t="s">
        <v>10</v>
      </c>
      <c r="P8" s="34" t="s">
        <v>8</v>
      </c>
      <c r="Q8" s="34" t="s">
        <v>8</v>
      </c>
      <c r="R8" s="34" t="s">
        <v>8</v>
      </c>
      <c r="S8" s="34" t="s">
        <v>8</v>
      </c>
      <c r="T8" s="34" t="s">
        <v>8</v>
      </c>
      <c r="U8" s="27" t="s">
        <v>9</v>
      </c>
      <c r="V8" s="53" t="s">
        <v>10</v>
      </c>
      <c r="W8" s="34" t="s">
        <v>8</v>
      </c>
      <c r="X8" s="34" t="s">
        <v>8</v>
      </c>
      <c r="Y8" s="34" t="s">
        <v>8</v>
      </c>
      <c r="Z8" s="34" t="s">
        <v>8</v>
      </c>
      <c r="AA8" s="34" t="s">
        <v>8</v>
      </c>
      <c r="AB8" s="7" t="s">
        <v>41</v>
      </c>
      <c r="AC8" s="53" t="s">
        <v>10</v>
      </c>
      <c r="AD8" s="34" t="s">
        <v>8</v>
      </c>
      <c r="AE8" s="34" t="s">
        <v>8</v>
      </c>
      <c r="AF8" s="34" t="s">
        <v>8</v>
      </c>
      <c r="AG8" s="49">
        <f>COUNTIF(B8:AF8,$L$22)</f>
        <v>1</v>
      </c>
      <c r="AH8" s="39">
        <f>COUNTIF(B8:AF8,$L$23)</f>
        <v>0</v>
      </c>
      <c r="AI8" s="12">
        <f t="shared" ref="AI8:AI12" si="0">AG8+AH8</f>
        <v>1</v>
      </c>
    </row>
    <row r="9" spans="1:35" ht="30" customHeight="1" x14ac:dyDescent="0.25">
      <c r="A9" s="43" t="s">
        <v>76</v>
      </c>
      <c r="B9" s="34" t="s">
        <v>8</v>
      </c>
      <c r="C9" s="34" t="s">
        <v>8</v>
      </c>
      <c r="D9" s="34" t="s">
        <v>8</v>
      </c>
      <c r="E9" s="34" t="s">
        <v>8</v>
      </c>
      <c r="F9" s="34" t="s">
        <v>8</v>
      </c>
      <c r="G9" s="27" t="s">
        <v>9</v>
      </c>
      <c r="H9" s="7" t="s">
        <v>43</v>
      </c>
      <c r="I9" s="34" t="s">
        <v>8</v>
      </c>
      <c r="J9" s="34" t="s">
        <v>8</v>
      </c>
      <c r="K9" s="8" t="s">
        <v>39</v>
      </c>
      <c r="L9" s="34" t="s">
        <v>8</v>
      </c>
      <c r="M9" s="34" t="s">
        <v>8</v>
      </c>
      <c r="N9" s="27" t="s">
        <v>9</v>
      </c>
      <c r="O9" s="53" t="s">
        <v>10</v>
      </c>
      <c r="P9" s="34" t="s">
        <v>8</v>
      </c>
      <c r="Q9" s="34" t="s">
        <v>8</v>
      </c>
      <c r="R9" s="34" t="s">
        <v>8</v>
      </c>
      <c r="S9" s="34" t="s">
        <v>8</v>
      </c>
      <c r="T9" s="4" t="s">
        <v>57</v>
      </c>
      <c r="U9" s="27" t="s">
        <v>9</v>
      </c>
      <c r="V9" s="53" t="s">
        <v>10</v>
      </c>
      <c r="W9" s="4" t="s">
        <v>57</v>
      </c>
      <c r="X9" s="34" t="s">
        <v>8</v>
      </c>
      <c r="Y9" s="34" t="s">
        <v>8</v>
      </c>
      <c r="Z9" s="34" t="s">
        <v>8</v>
      </c>
      <c r="AA9" s="8" t="s">
        <v>39</v>
      </c>
      <c r="AB9" s="27" t="s">
        <v>9</v>
      </c>
      <c r="AC9" s="7" t="s">
        <v>43</v>
      </c>
      <c r="AD9" s="34" t="s">
        <v>8</v>
      </c>
      <c r="AE9" s="34" t="s">
        <v>8</v>
      </c>
      <c r="AF9" s="34" t="s">
        <v>8</v>
      </c>
      <c r="AG9" s="49">
        <f>COUNTIF(B9:AF9,$L$22)</f>
        <v>0</v>
      </c>
      <c r="AH9" s="39">
        <f>COUNTIF(B9:AF9,$L$23)</f>
        <v>2</v>
      </c>
      <c r="AI9" s="12">
        <f t="shared" si="0"/>
        <v>2</v>
      </c>
    </row>
    <row r="10" spans="1:35" ht="30" customHeight="1" x14ac:dyDescent="0.25">
      <c r="A10" s="44" t="s">
        <v>77</v>
      </c>
      <c r="B10" s="34" t="s">
        <v>8</v>
      </c>
      <c r="C10" s="34" t="s">
        <v>8</v>
      </c>
      <c r="D10" s="34" t="s">
        <v>8</v>
      </c>
      <c r="E10" s="34" t="s">
        <v>8</v>
      </c>
      <c r="F10" s="34" t="s">
        <v>8</v>
      </c>
      <c r="G10" s="27" t="s">
        <v>9</v>
      </c>
      <c r="H10" s="7" t="s">
        <v>43</v>
      </c>
      <c r="I10" s="34" t="s">
        <v>8</v>
      </c>
      <c r="J10" s="34" t="s">
        <v>8</v>
      </c>
      <c r="K10" s="34" t="s">
        <v>8</v>
      </c>
      <c r="L10" s="34" t="s">
        <v>8</v>
      </c>
      <c r="M10" s="8" t="s">
        <v>39</v>
      </c>
      <c r="N10" s="27" t="s">
        <v>9</v>
      </c>
      <c r="O10" s="53" t="s">
        <v>10</v>
      </c>
      <c r="P10" s="34" t="s">
        <v>8</v>
      </c>
      <c r="Q10" s="34" t="s">
        <v>8</v>
      </c>
      <c r="R10" s="34" t="s">
        <v>8</v>
      </c>
      <c r="S10" s="34" t="s">
        <v>8</v>
      </c>
      <c r="T10" s="34" t="s">
        <v>8</v>
      </c>
      <c r="U10" s="27" t="s">
        <v>9</v>
      </c>
      <c r="V10" s="53" t="s">
        <v>10</v>
      </c>
      <c r="W10" s="34" t="s">
        <v>8</v>
      </c>
      <c r="X10" s="34" t="s">
        <v>8</v>
      </c>
      <c r="Y10" s="34" t="s">
        <v>8</v>
      </c>
      <c r="Z10" s="34" t="s">
        <v>8</v>
      </c>
      <c r="AA10" s="34" t="s">
        <v>8</v>
      </c>
      <c r="AB10" s="7" t="s">
        <v>41</v>
      </c>
      <c r="AC10" s="53" t="s">
        <v>10</v>
      </c>
      <c r="AD10" s="8" t="s">
        <v>39</v>
      </c>
      <c r="AE10" s="34" t="s">
        <v>8</v>
      </c>
      <c r="AF10" s="34" t="s">
        <v>8</v>
      </c>
      <c r="AG10" s="49">
        <f>COUNTIF(B10:AF10,$L$22)</f>
        <v>1</v>
      </c>
      <c r="AH10" s="39">
        <f>COUNTIF(B10:AF10,$L$23)</f>
        <v>1</v>
      </c>
      <c r="AI10" s="12">
        <f t="shared" si="0"/>
        <v>2</v>
      </c>
    </row>
    <row r="11" spans="1:35" ht="30.6" customHeight="1" x14ac:dyDescent="0.25">
      <c r="A11" s="43" t="s">
        <v>78</v>
      </c>
      <c r="B11" s="34" t="s">
        <v>8</v>
      </c>
      <c r="C11" s="34" t="s">
        <v>8</v>
      </c>
      <c r="D11" s="34" t="s">
        <v>8</v>
      </c>
      <c r="E11" s="34" t="s">
        <v>8</v>
      </c>
      <c r="F11" s="4" t="s">
        <v>57</v>
      </c>
      <c r="G11" s="7" t="s">
        <v>41</v>
      </c>
      <c r="H11" s="53" t="s">
        <v>10</v>
      </c>
      <c r="I11" s="34" t="s">
        <v>8</v>
      </c>
      <c r="J11" s="34" t="s">
        <v>8</v>
      </c>
      <c r="K11" s="34" t="s">
        <v>8</v>
      </c>
      <c r="L11" s="34" t="s">
        <v>8</v>
      </c>
      <c r="M11" s="8" t="s">
        <v>39</v>
      </c>
      <c r="N11" s="27" t="s">
        <v>9</v>
      </c>
      <c r="O11" s="53" t="s">
        <v>10</v>
      </c>
      <c r="P11" s="34" t="s">
        <v>8</v>
      </c>
      <c r="Q11" s="34" t="s">
        <v>8</v>
      </c>
      <c r="R11" s="34" t="s">
        <v>8</v>
      </c>
      <c r="S11" s="34" t="s">
        <v>8</v>
      </c>
      <c r="T11" s="34" t="s">
        <v>8</v>
      </c>
      <c r="U11" s="27" t="s">
        <v>9</v>
      </c>
      <c r="V11" s="53" t="s">
        <v>10</v>
      </c>
      <c r="W11" s="34" t="s">
        <v>8</v>
      </c>
      <c r="X11" s="34" t="s">
        <v>8</v>
      </c>
      <c r="Y11" s="34" t="s">
        <v>8</v>
      </c>
      <c r="Z11" s="34" t="s">
        <v>8</v>
      </c>
      <c r="AA11" s="34" t="s">
        <v>8</v>
      </c>
      <c r="AB11" s="27" t="s">
        <v>9</v>
      </c>
      <c r="AC11" s="53" t="s">
        <v>10</v>
      </c>
      <c r="AD11" s="34" t="s">
        <v>8</v>
      </c>
      <c r="AE11" s="34" t="s">
        <v>8</v>
      </c>
      <c r="AF11" s="34" t="s">
        <v>8</v>
      </c>
      <c r="AG11" s="49">
        <f>COUNTIF(B11:AF11,$L$22)</f>
        <v>1</v>
      </c>
      <c r="AH11" s="39">
        <f>COUNTIF(B11:AF11,$L$23)</f>
        <v>0</v>
      </c>
      <c r="AI11" s="12">
        <f t="shared" si="0"/>
        <v>1</v>
      </c>
    </row>
    <row r="12" spans="1:35" ht="30" customHeight="1" x14ac:dyDescent="0.25">
      <c r="A12" s="44" t="s">
        <v>79</v>
      </c>
      <c r="B12" s="34" t="s">
        <v>8</v>
      </c>
      <c r="C12" s="34" t="s">
        <v>8</v>
      </c>
      <c r="D12" s="34" t="s">
        <v>8</v>
      </c>
      <c r="E12" s="8" t="s">
        <v>39</v>
      </c>
      <c r="F12" s="34" t="s">
        <v>8</v>
      </c>
      <c r="G12" s="27" t="s">
        <v>9</v>
      </c>
      <c r="H12" s="7" t="s">
        <v>43</v>
      </c>
      <c r="I12" s="34" t="s">
        <v>8</v>
      </c>
      <c r="J12" s="34" t="s">
        <v>8</v>
      </c>
      <c r="K12" s="34" t="s">
        <v>8</v>
      </c>
      <c r="L12" s="34" t="s">
        <v>8</v>
      </c>
      <c r="M12" s="34" t="s">
        <v>8</v>
      </c>
      <c r="N12" s="27" t="s">
        <v>9</v>
      </c>
      <c r="O12" s="7" t="s">
        <v>43</v>
      </c>
      <c r="P12" s="8" t="s">
        <v>39</v>
      </c>
      <c r="Q12" s="34" t="s">
        <v>8</v>
      </c>
      <c r="R12" s="34" t="s">
        <v>8</v>
      </c>
      <c r="S12" s="34" t="s">
        <v>8</v>
      </c>
      <c r="T12" s="34" t="s">
        <v>8</v>
      </c>
      <c r="U12" s="27" t="s">
        <v>9</v>
      </c>
      <c r="V12" s="53" t="s">
        <v>10</v>
      </c>
      <c r="W12" s="34" t="s">
        <v>8</v>
      </c>
      <c r="X12" s="34" t="s">
        <v>8</v>
      </c>
      <c r="Y12" s="34" t="s">
        <v>8</v>
      </c>
      <c r="Z12" s="34" t="s">
        <v>8</v>
      </c>
      <c r="AA12" s="34" t="s">
        <v>8</v>
      </c>
      <c r="AB12" s="27" t="s">
        <v>9</v>
      </c>
      <c r="AC12" s="53" t="s">
        <v>10</v>
      </c>
      <c r="AD12" s="34" t="s">
        <v>8</v>
      </c>
      <c r="AE12" s="34" t="s">
        <v>8</v>
      </c>
      <c r="AF12" s="34" t="s">
        <v>8</v>
      </c>
      <c r="AG12" s="49">
        <f>COUNTIF(B12:AF12,$L$22)</f>
        <v>0</v>
      </c>
      <c r="AH12" s="39">
        <f>COUNTIF(B12:AF12,$L$23)</f>
        <v>2</v>
      </c>
      <c r="AI12" s="12">
        <f t="shared" si="0"/>
        <v>2</v>
      </c>
    </row>
    <row r="13" spans="1:35" ht="30" customHeight="1" x14ac:dyDescent="0.25">
      <c r="A13" s="36"/>
      <c r="B13" s="36">
        <f>COUNTIF(B7:B12,"WD I")</f>
        <v>6</v>
      </c>
      <c r="C13" s="36">
        <f>COUNTIF(C7:C12,"WD I")+COUNTIF(A7:A12,"WD II")+COUNTIF(A7:A12,"HO")</f>
        <v>6</v>
      </c>
      <c r="D13" s="36">
        <f>COUNTIF(D7:D12,"WD I")+COUNTIF(B7:B12,"WD II")+COUNTIF(B7:B12,"HO")</f>
        <v>6</v>
      </c>
      <c r="E13" s="36">
        <f>COUNTIF(E7:E12,"WD I")+COUNTIF(C7:C12,"WD II")+COUNTIF(C7:C12,"HO")</f>
        <v>5</v>
      </c>
      <c r="F13" s="36">
        <f>COUNTIF(F7:F12,"WD I")+COUNTIF(D7:D12,"WD II")+COUNTIF(D7:D12,"HO")</f>
        <v>4</v>
      </c>
      <c r="G13" s="36">
        <f>COUNTIF(G7:G12,"Wsat")</f>
        <v>2</v>
      </c>
      <c r="H13" s="36">
        <f>COUNTIF(H7:H12,"Wsun")</f>
        <v>3</v>
      </c>
      <c r="I13" s="36">
        <f>COUNTIF(I7:I12,"WD I")+COUNTIF(G7:G12,"WD II")+COUNTIF(G7:G12,"HO")</f>
        <v>4</v>
      </c>
      <c r="J13" s="36">
        <f>COUNTIF(J7:J12,"WD I")+COUNTIF(H7:H12,"WD II")+COUNTIF(H7:H12,"HO")</f>
        <v>6</v>
      </c>
      <c r="K13" s="36">
        <f>COUNTIF(K7:K12,"WD I")+COUNTIF(I7:I12,"WD II")+COUNTIF(I7:I12,"HO")</f>
        <v>5</v>
      </c>
      <c r="L13" s="36">
        <f>COUNTIF(L7:L12,"WD I")+COUNTIF(J7:J12,"WD II")+COUNTIF(J7:J12,"HO")</f>
        <v>6</v>
      </c>
      <c r="M13" s="36">
        <f>COUNTIF(M7:M12,"WD I")+COUNTIF(K7:K12,"WD II")+COUNTIF(K7:K12,"HO")</f>
        <v>4</v>
      </c>
      <c r="N13" s="36">
        <f>COUNTIF(N7:N12,"Wsat")</f>
        <v>0</v>
      </c>
      <c r="O13" s="36">
        <f>COUNTIF(O7:O12,"Wsun")</f>
        <v>1</v>
      </c>
      <c r="P13" s="36">
        <f>COUNTIF(P7:P12,"WD I")+COUNTIF(N7:N12,"WD II")+COUNTIF(N7:N12,"HO")</f>
        <v>5</v>
      </c>
      <c r="Q13" s="36">
        <f>COUNTIF(Q7:Q12,"WD I")+COUNTIF(O7:O12,"WD II")+COUNTIF(O7:O12,"HO")</f>
        <v>6</v>
      </c>
      <c r="R13" s="36">
        <f>COUNTIF(R7:R12,"WD I")+COUNTIF(P7:P12,"WD II")+COUNTIF(P7:P12,"HO")</f>
        <v>6</v>
      </c>
      <c r="S13" s="36">
        <f>COUNTIF(S7:S12,"WD I")+COUNTIF(Q7:Q12,"WD II")+COUNTIF(Q7:Q12,"HO")</f>
        <v>6</v>
      </c>
      <c r="T13" s="36">
        <f>COUNTIF(T7:T12,"WD I")+COUNTIF(R7:R12,"WD II")+COUNTIF(R7:R12,"HO")</f>
        <v>4</v>
      </c>
      <c r="U13" s="36">
        <f>COUNTIF(U7:U12,"Wsat")</f>
        <v>0</v>
      </c>
      <c r="V13" s="36">
        <f>COUNTIF(V7:V12,"Wsun")</f>
        <v>1</v>
      </c>
      <c r="W13" s="36">
        <f>COUNTIF(W7:W12,"WD I")+COUNTIF(U7:U12,"WD II")+COUNTIF(U7:U12,"HO")</f>
        <v>5</v>
      </c>
      <c r="X13" s="36">
        <f>COUNTIF(X7:X12,"WD I")+COUNTIF(V7:V12,"WD II")+COUNTIF(V7:V12,"HO")</f>
        <v>6</v>
      </c>
      <c r="Y13" s="36">
        <f>COUNTIF(Y7:Y12,"WD I")+COUNTIF(W7:W12,"WD II")+COUNTIF(W7:W12,"HO")</f>
        <v>6</v>
      </c>
      <c r="Z13" s="36">
        <f>COUNTIF(Z7:Z12,"WD I")+COUNTIF(X7:X12,"WD II")+COUNTIF(X7:X12,"HO")</f>
        <v>6</v>
      </c>
      <c r="AA13" s="36">
        <f>COUNTIF(AA7:AA12,"WD I")+COUNTIF(Y7:Y12,"WD II")+COUNTIF(Y7:Y12,"HO")</f>
        <v>5</v>
      </c>
      <c r="AB13" s="36">
        <f>COUNTIF(AB7:AB12,"Wsat")</f>
        <v>2</v>
      </c>
      <c r="AC13" s="36">
        <f>COUNTIF(AC7:AC12,"Wsun")</f>
        <v>1</v>
      </c>
      <c r="AD13" s="36">
        <f>COUNTIF(AD7:AD12,"WD I")+COUNTIF(AB7:AB12,"WD II")+COUNTIF(AB7:AB12,"HO")</f>
        <v>5</v>
      </c>
      <c r="AE13" s="36">
        <f>COUNTIF(AE7:AE12,"WD I")+COUNTIF(AC7:AC12,"WD II")+COUNTIF(AC7:AC12,"HO")</f>
        <v>6</v>
      </c>
      <c r="AF13" s="36">
        <f>COUNTIF(AF7:AF12,"WD I")+COUNTIF(AC7:AC12,"WD II")+COUNTIF(AC7:AC12,"HO")</f>
        <v>6</v>
      </c>
      <c r="AG13" s="36"/>
      <c r="AH13" s="36"/>
    </row>
    <row r="14" spans="1:35" ht="30" customHeight="1" x14ac:dyDescent="0.25">
      <c r="A14" s="12" t="s">
        <v>66</v>
      </c>
      <c r="G14" s="54">
        <v>2</v>
      </c>
      <c r="H14" s="54">
        <v>2</v>
      </c>
      <c r="N14" s="54">
        <v>1</v>
      </c>
      <c r="O14" s="54">
        <v>1</v>
      </c>
      <c r="U14" s="54">
        <v>1</v>
      </c>
      <c r="V14" s="54">
        <v>1</v>
      </c>
      <c r="AB14" s="54">
        <v>3</v>
      </c>
      <c r="AC14" s="54">
        <v>3</v>
      </c>
    </row>
    <row r="15" spans="1:35" ht="27" customHeight="1" x14ac:dyDescent="0.25">
      <c r="B15" s="32"/>
      <c r="F15" s="32"/>
    </row>
    <row r="16" spans="1:35" ht="27" customHeight="1" x14ac:dyDescent="0.25">
      <c r="B16" s="32"/>
      <c r="D16" s="32"/>
      <c r="E16" s="32"/>
      <c r="F16" s="32"/>
      <c r="G16" s="32"/>
      <c r="H16" s="32"/>
      <c r="I16" s="32"/>
      <c r="J16" s="32"/>
    </row>
    <row r="17" spans="2:13" ht="27" customHeight="1" x14ac:dyDescent="0.25">
      <c r="B17" s="32"/>
      <c r="D17" s="32"/>
      <c r="E17" s="32"/>
      <c r="G17" s="32"/>
      <c r="H17" s="32"/>
      <c r="I17" s="32"/>
      <c r="J17" s="32"/>
      <c r="L17" s="2" t="s">
        <v>32</v>
      </c>
    </row>
    <row r="18" spans="2:13" ht="27" customHeight="1" x14ac:dyDescent="0.25">
      <c r="L18" s="28" t="s">
        <v>33</v>
      </c>
      <c r="M18" s="12" t="s">
        <v>34</v>
      </c>
    </row>
    <row r="19" spans="2:13" ht="27" customHeight="1" x14ac:dyDescent="0.25">
      <c r="L19" s="1" t="s">
        <v>8</v>
      </c>
      <c r="M19" s="12" t="s">
        <v>35</v>
      </c>
    </row>
    <row r="20" spans="2:13" x14ac:dyDescent="0.25">
      <c r="L20" s="3" t="s">
        <v>36</v>
      </c>
      <c r="M20" s="12" t="s">
        <v>37</v>
      </c>
    </row>
    <row r="21" spans="2:13" x14ac:dyDescent="0.25">
      <c r="L21" s="8" t="s">
        <v>39</v>
      </c>
      <c r="M21" s="12" t="s">
        <v>40</v>
      </c>
    </row>
    <row r="22" spans="2:13" ht="14.45" customHeight="1" x14ac:dyDescent="0.25">
      <c r="L22" s="7" t="s">
        <v>41</v>
      </c>
      <c r="M22" s="12" t="s">
        <v>42</v>
      </c>
    </row>
    <row r="23" spans="2:13" x14ac:dyDescent="0.25">
      <c r="L23" s="7" t="s">
        <v>43</v>
      </c>
      <c r="M23" s="12" t="s">
        <v>44</v>
      </c>
    </row>
    <row r="24" spans="2:13" ht="27" customHeight="1" x14ac:dyDescent="0.25">
      <c r="L24" s="11" t="s">
        <v>45</v>
      </c>
      <c r="M24" s="12" t="s">
        <v>46</v>
      </c>
    </row>
    <row r="25" spans="2:13" x14ac:dyDescent="0.25">
      <c r="L25" s="6" t="s">
        <v>9</v>
      </c>
      <c r="M25" s="12" t="s">
        <v>47</v>
      </c>
    </row>
    <row r="26" spans="2:13" x14ac:dyDescent="0.25">
      <c r="L26" s="6" t="s">
        <v>10</v>
      </c>
      <c r="M26" s="12" t="s">
        <v>48</v>
      </c>
    </row>
    <row r="27" spans="2:13" x14ac:dyDescent="0.25">
      <c r="L27" s="9" t="s">
        <v>11</v>
      </c>
      <c r="M27" s="12" t="s">
        <v>49</v>
      </c>
    </row>
    <row r="28" spans="2:13" ht="16.149999999999999" customHeight="1" x14ac:dyDescent="0.25">
      <c r="L28" s="4" t="s">
        <v>57</v>
      </c>
      <c r="M28" s="12" t="s">
        <v>50</v>
      </c>
    </row>
    <row r="29" spans="2:13" ht="13.5" customHeight="1" x14ac:dyDescent="0.25">
      <c r="L29" s="5" t="s">
        <v>51</v>
      </c>
      <c r="M29" s="12" t="s">
        <v>52</v>
      </c>
    </row>
  </sheetData>
  <mergeCells count="1">
    <mergeCell ref="D3:AC3"/>
  </mergeCells>
  <conditionalFormatting sqref="F14">
    <cfRule type="colorScale" priority="56">
      <colorScale>
        <cfvo type="num" val="0"/>
        <cfvo type="num" val="3"/>
        <color rgb="FFF8696B"/>
        <color rgb="FF63BE7B"/>
      </colorScale>
    </cfRule>
  </conditionalFormatting>
  <conditionalFormatting sqref="F14">
    <cfRule type="colorScale" priority="5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13:AF13">
    <cfRule type="colorScale" priority="54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53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52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51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50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9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8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7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6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5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4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3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2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1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40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39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38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37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36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35">
      <colorScale>
        <cfvo type="num" val="0"/>
        <cfvo type="num" val="3"/>
        <color rgb="FFF8696B"/>
        <color rgb="FF63BE7B"/>
      </colorScale>
    </cfRule>
  </conditionalFormatting>
  <conditionalFormatting sqref="B13:AF13">
    <cfRule type="colorScale" priority="34">
      <colorScale>
        <cfvo type="num" val="0"/>
        <cfvo type="num" val="3"/>
        <color rgb="FFF8696B"/>
        <color rgb="FF63BE7B"/>
      </colorScale>
    </cfRule>
  </conditionalFormatting>
  <conditionalFormatting sqref="AG13">
    <cfRule type="colorScale" priority="33">
      <colorScale>
        <cfvo type="num" val="0"/>
        <cfvo type="num" val="3"/>
        <color rgb="FFF8696B"/>
        <color rgb="FF63BE7B"/>
      </colorScale>
    </cfRule>
  </conditionalFormatting>
  <conditionalFormatting sqref="AG13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3">
    <cfRule type="colorScale" priority="31">
      <colorScale>
        <cfvo type="num" val="0"/>
        <cfvo type="num" val="3"/>
        <color rgb="FFF8696B"/>
        <color rgb="FF63BE7B"/>
      </colorScale>
    </cfRule>
  </conditionalFormatting>
  <conditionalFormatting sqref="AG13">
    <cfRule type="colorScale" priority="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3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3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3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3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3">
    <cfRule type="colorScale" priority="25">
      <colorScale>
        <cfvo type="num" val="0"/>
        <cfvo type="num" val="3"/>
        <color rgb="FFF8696B"/>
        <color rgb="FF63BE7B"/>
      </colorScale>
    </cfRule>
  </conditionalFormatting>
  <conditionalFormatting sqref="AG13">
    <cfRule type="colorScale" priority="24">
      <colorScale>
        <cfvo type="num" val="0"/>
        <cfvo type="num" val="3"/>
        <color rgb="FFF8696B"/>
        <color rgb="FF63BE7B"/>
      </colorScale>
    </cfRule>
  </conditionalFormatting>
  <conditionalFormatting sqref="AG13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3">
    <cfRule type="colorScale" priority="22">
      <colorScale>
        <cfvo type="num" val="0"/>
        <cfvo type="num" val="3"/>
        <color rgb="FFF8696B"/>
        <color rgb="FF63BE7B"/>
      </colorScale>
    </cfRule>
  </conditionalFormatting>
  <conditionalFormatting sqref="AG13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3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3">
    <cfRule type="colorScale" priority="19">
      <colorScale>
        <cfvo type="num" val="0"/>
        <cfvo type="num" val="3"/>
        <color rgb="FFF8696B"/>
        <color rgb="FF63BE7B"/>
      </colorScale>
    </cfRule>
  </conditionalFormatting>
  <conditionalFormatting sqref="AG13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17">
      <colorScale>
        <cfvo type="num" val="0"/>
        <cfvo type="num" val="3"/>
        <color rgb="FFF8696B"/>
        <color rgb="FF63BE7B"/>
      </colorScale>
    </cfRule>
  </conditionalFormatting>
  <conditionalFormatting sqref="AH13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15">
      <colorScale>
        <cfvo type="num" val="0"/>
        <cfvo type="num" val="3"/>
        <color rgb="FFF8696B"/>
        <color rgb="FF63BE7B"/>
      </colorScale>
    </cfRule>
  </conditionalFormatting>
  <conditionalFormatting sqref="AH13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11">
      <colorScale>
        <cfvo type="num" val="0"/>
        <cfvo type="num" val="3"/>
        <color rgb="FFF8696B"/>
        <color rgb="FF63BE7B"/>
      </colorScale>
    </cfRule>
  </conditionalFormatting>
  <conditionalFormatting sqref="AH13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8">
      <colorScale>
        <cfvo type="num" val="0"/>
        <cfvo type="num" val="3"/>
        <color rgb="FFF8696B"/>
        <color rgb="FF63BE7B"/>
      </colorScale>
    </cfRule>
  </conditionalFormatting>
  <conditionalFormatting sqref="AH13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6">
      <colorScale>
        <cfvo type="num" val="0"/>
        <cfvo type="num" val="3"/>
        <color rgb="FFF8696B"/>
        <color rgb="FF63BE7B"/>
      </colorScale>
    </cfRule>
  </conditionalFormatting>
  <conditionalFormatting sqref="AH13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3">
    <cfRule type="colorScale" priority="3">
      <colorScale>
        <cfvo type="num" val="0"/>
        <cfvo type="num" val="3"/>
        <color rgb="FFF8696B"/>
        <color rgb="FF63BE7B"/>
      </colorScale>
    </cfRule>
  </conditionalFormatting>
  <conditionalFormatting sqref="AH13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13:AF13">
    <cfRule type="colorScale" priority="6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7:AI12">
    <cfRule type="dataBar" priority="104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{71242B91-9531-4689-A677-AA8FFB3C268A}</x14:id>
        </ext>
      </extLst>
    </cfRule>
  </conditionalFormatting>
  <pageMargins left="0.7" right="0.7" top="0.75" bottom="0.75" header="0.3" footer="0.3"/>
  <pageSetup paperSize="8" scale="6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242B91-9531-4689-A677-AA8FFB3C26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AI7:AI12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6D23-4F83-455A-A133-F886CD9625F6}">
  <sheetPr codeName="Arkusz39">
    <pageSetUpPr fitToPage="1"/>
  </sheetPr>
  <dimension ref="A2:AK29"/>
  <sheetViews>
    <sheetView tabSelected="1" topLeftCell="A3" zoomScale="73" zoomScaleNormal="80" zoomScaleSheetLayoutView="80" workbookViewId="0">
      <pane xSplit="1" ySplit="4" topLeftCell="B7" activePane="bottomRight" state="frozen"/>
      <selection pane="topRight" activeCell="B3" sqref="B3"/>
      <selection pane="bottomLeft" activeCell="A7" sqref="A7"/>
      <selection pane="bottomRight" activeCell="H51" sqref="H51"/>
    </sheetView>
  </sheetViews>
  <sheetFormatPr defaultColWidth="8.7109375" defaultRowHeight="15" x14ac:dyDescent="0.25"/>
  <cols>
    <col min="1" max="1" width="17.85546875" style="12" customWidth="1"/>
    <col min="2" max="2" width="9.28515625" style="12" customWidth="1"/>
    <col min="3" max="3" width="8.7109375" style="12"/>
    <col min="4" max="4" width="10" style="12" customWidth="1"/>
    <col min="5" max="6" width="8.7109375" style="12"/>
    <col min="7" max="7" width="8.7109375" style="12" customWidth="1"/>
    <col min="8" max="13" width="8.7109375" style="12"/>
    <col min="14" max="14" width="8.7109375" style="12" customWidth="1"/>
    <col min="15" max="21" width="8.7109375" style="12"/>
    <col min="22" max="22" width="8.7109375" style="12" customWidth="1"/>
    <col min="23" max="23" width="8.7109375" style="12"/>
    <col min="24" max="24" width="8.7109375" style="12" customWidth="1"/>
    <col min="25" max="16384" width="8.7109375" style="12"/>
  </cols>
  <sheetData>
    <row r="2" spans="1:37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7" ht="23.25" x14ac:dyDescent="0.25">
      <c r="B3" s="36"/>
      <c r="C3" s="36"/>
      <c r="D3" s="76" t="s">
        <v>80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36"/>
      <c r="AE3" s="36"/>
      <c r="AF3" s="36"/>
      <c r="AG3" s="36"/>
      <c r="AH3" s="36"/>
      <c r="AI3" s="36"/>
    </row>
    <row r="4" spans="1:37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</row>
    <row r="5" spans="1:37" ht="14.45" customHeight="1" x14ac:dyDescent="0.25">
      <c r="A5" s="46" t="s">
        <v>0</v>
      </c>
      <c r="B5" s="41" t="s">
        <v>67</v>
      </c>
      <c r="C5" s="41" t="s">
        <v>68</v>
      </c>
      <c r="D5" s="41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67</v>
      </c>
      <c r="J5" s="41" t="s">
        <v>68</v>
      </c>
      <c r="K5" s="41" t="s">
        <v>69</v>
      </c>
      <c r="L5" s="41" t="s">
        <v>70</v>
      </c>
      <c r="M5" s="41" t="s">
        <v>71</v>
      </c>
      <c r="N5" s="41" t="s">
        <v>72</v>
      </c>
      <c r="O5" s="41" t="s">
        <v>73</v>
      </c>
      <c r="P5" s="41" t="s">
        <v>67</v>
      </c>
      <c r="Q5" s="41" t="s">
        <v>68</v>
      </c>
      <c r="R5" s="41" t="s">
        <v>69</v>
      </c>
      <c r="S5" s="41" t="s">
        <v>70</v>
      </c>
      <c r="T5" s="41" t="s">
        <v>71</v>
      </c>
      <c r="U5" s="41" t="s">
        <v>72</v>
      </c>
      <c r="V5" s="41" t="s">
        <v>73</v>
      </c>
      <c r="W5" s="41" t="s">
        <v>67</v>
      </c>
      <c r="X5" s="41" t="s">
        <v>68</v>
      </c>
      <c r="Y5" s="41" t="s">
        <v>69</v>
      </c>
      <c r="Z5" s="41" t="s">
        <v>70</v>
      </c>
      <c r="AA5" s="41" t="s">
        <v>71</v>
      </c>
      <c r="AB5" s="41" t="s">
        <v>72</v>
      </c>
      <c r="AC5" s="41" t="s">
        <v>73</v>
      </c>
      <c r="AD5" s="41" t="s">
        <v>67</v>
      </c>
      <c r="AE5" s="41" t="s">
        <v>68</v>
      </c>
      <c r="AF5" s="41" t="s">
        <v>69</v>
      </c>
      <c r="AG5" s="41"/>
      <c r="AH5" s="41"/>
      <c r="AI5" s="41"/>
      <c r="AJ5" s="41"/>
      <c r="AK5" s="41" t="s">
        <v>73</v>
      </c>
    </row>
    <row r="6" spans="1:37" ht="14.45" customHeight="1" x14ac:dyDescent="0.25">
      <c r="A6" s="46"/>
      <c r="B6" s="42">
        <v>45505</v>
      </c>
      <c r="C6" s="42">
        <v>45506</v>
      </c>
      <c r="D6" s="42">
        <v>45507</v>
      </c>
      <c r="E6" s="42">
        <v>45508</v>
      </c>
      <c r="F6" s="42">
        <v>45509</v>
      </c>
      <c r="G6" s="42">
        <v>45510</v>
      </c>
      <c r="H6" s="42">
        <v>45511</v>
      </c>
      <c r="I6" s="42">
        <v>45512</v>
      </c>
      <c r="J6" s="42">
        <v>45513</v>
      </c>
      <c r="K6" s="42">
        <v>45514</v>
      </c>
      <c r="L6" s="42">
        <v>45515</v>
      </c>
      <c r="M6" s="42">
        <v>45516</v>
      </c>
      <c r="N6" s="42">
        <v>45517</v>
      </c>
      <c r="O6" s="42">
        <v>45518</v>
      </c>
      <c r="P6" s="42">
        <v>45519</v>
      </c>
      <c r="Q6" s="42">
        <v>45520</v>
      </c>
      <c r="R6" s="42">
        <v>45521</v>
      </c>
      <c r="S6" s="42">
        <v>45522</v>
      </c>
      <c r="T6" s="42">
        <v>45523</v>
      </c>
      <c r="U6" s="42">
        <v>45524</v>
      </c>
      <c r="V6" s="42">
        <v>45525</v>
      </c>
      <c r="W6" s="42">
        <v>45526</v>
      </c>
      <c r="X6" s="42">
        <v>45527</v>
      </c>
      <c r="Y6" s="42">
        <v>45528</v>
      </c>
      <c r="Z6" s="42">
        <v>45529</v>
      </c>
      <c r="AA6" s="42">
        <v>45530</v>
      </c>
      <c r="AB6" s="42">
        <v>45531</v>
      </c>
      <c r="AC6" s="42">
        <v>45532</v>
      </c>
      <c r="AD6" s="42">
        <v>45533</v>
      </c>
      <c r="AE6" s="42">
        <v>45534</v>
      </c>
      <c r="AF6" s="42">
        <v>45535</v>
      </c>
      <c r="AG6" s="48" t="s">
        <v>62</v>
      </c>
      <c r="AH6" s="38" t="s">
        <v>63</v>
      </c>
      <c r="AI6" s="38" t="s">
        <v>74</v>
      </c>
      <c r="AJ6" s="12" t="s">
        <v>64</v>
      </c>
    </row>
    <row r="7" spans="1:37" ht="30" customHeight="1" x14ac:dyDescent="0.25">
      <c r="A7" s="43" t="s">
        <v>75</v>
      </c>
      <c r="B7" s="34" t="s">
        <v>8</v>
      </c>
      <c r="C7" s="34" t="s">
        <v>8</v>
      </c>
      <c r="D7" s="27" t="s">
        <v>9</v>
      </c>
      <c r="E7" s="53" t="s">
        <v>10</v>
      </c>
      <c r="F7" s="34" t="s">
        <v>8</v>
      </c>
      <c r="G7" s="34" t="s">
        <v>8</v>
      </c>
      <c r="H7" s="8" t="s">
        <v>39</v>
      </c>
      <c r="I7" s="34" t="s">
        <v>8</v>
      </c>
      <c r="J7" s="34" t="s">
        <v>8</v>
      </c>
      <c r="K7" s="7" t="s">
        <v>41</v>
      </c>
      <c r="L7" s="53" t="s">
        <v>10</v>
      </c>
      <c r="M7" s="34" t="s">
        <v>8</v>
      </c>
      <c r="N7" s="34" t="s">
        <v>8</v>
      </c>
      <c r="O7" s="34" t="s">
        <v>8</v>
      </c>
      <c r="P7" s="9" t="s">
        <v>11</v>
      </c>
      <c r="Q7" s="8" t="s">
        <v>39</v>
      </c>
      <c r="R7" s="27" t="s">
        <v>9</v>
      </c>
      <c r="S7" s="53" t="s">
        <v>10</v>
      </c>
      <c r="T7" s="34" t="s">
        <v>8</v>
      </c>
      <c r="U7" s="34" t="s">
        <v>8</v>
      </c>
      <c r="V7" s="34" t="s">
        <v>8</v>
      </c>
      <c r="W7" s="34" t="s">
        <v>8</v>
      </c>
      <c r="X7" s="34" t="s">
        <v>8</v>
      </c>
      <c r="Y7" s="27" t="s">
        <v>9</v>
      </c>
      <c r="Z7" s="7" t="s">
        <v>43</v>
      </c>
      <c r="AA7" s="34" t="s">
        <v>8</v>
      </c>
      <c r="AB7" s="34" t="s">
        <v>8</v>
      </c>
      <c r="AC7" s="34" t="s">
        <v>8</v>
      </c>
      <c r="AD7" s="34" t="s">
        <v>8</v>
      </c>
      <c r="AE7" s="34" t="s">
        <v>8</v>
      </c>
      <c r="AF7" s="27" t="s">
        <v>9</v>
      </c>
      <c r="AG7" s="49">
        <f>COUNTIF(B7:AF7,$L$21)</f>
        <v>1</v>
      </c>
      <c r="AH7" s="39">
        <f>COUNTIF(B7:AF7,$L$22)</f>
        <v>1</v>
      </c>
      <c r="AI7" s="39">
        <f>COUNTIF(C7:AG7,$L$23)</f>
        <v>0</v>
      </c>
      <c r="AJ7" s="12">
        <f>AG7+AH7+AI7</f>
        <v>2</v>
      </c>
    </row>
    <row r="8" spans="1:37" ht="30" customHeight="1" x14ac:dyDescent="0.25">
      <c r="A8" s="43" t="s">
        <v>76</v>
      </c>
      <c r="B8" s="34" t="s">
        <v>8</v>
      </c>
      <c r="C8" s="34" t="s">
        <v>8</v>
      </c>
      <c r="D8" s="27" t="s">
        <v>9</v>
      </c>
      <c r="E8" s="53" t="s">
        <v>10</v>
      </c>
      <c r="F8" s="34" t="s">
        <v>8</v>
      </c>
      <c r="G8" s="34" t="s">
        <v>8</v>
      </c>
      <c r="H8" s="34" t="s">
        <v>8</v>
      </c>
      <c r="I8" s="34" t="s">
        <v>8</v>
      </c>
      <c r="J8" s="34" t="s">
        <v>8</v>
      </c>
      <c r="K8" s="27" t="s">
        <v>9</v>
      </c>
      <c r="L8" s="53" t="s">
        <v>10</v>
      </c>
      <c r="M8" s="34" t="s">
        <v>8</v>
      </c>
      <c r="N8" s="34" t="s">
        <v>8</v>
      </c>
      <c r="O8" s="34" t="s">
        <v>8</v>
      </c>
      <c r="P8" s="11" t="s">
        <v>45</v>
      </c>
      <c r="Q8" s="34" t="s">
        <v>8</v>
      </c>
      <c r="R8" s="27" t="s">
        <v>9</v>
      </c>
      <c r="S8" s="7" t="s">
        <v>43</v>
      </c>
      <c r="T8" s="34" t="s">
        <v>8</v>
      </c>
      <c r="U8" s="34" t="s">
        <v>8</v>
      </c>
      <c r="V8" s="34" t="s">
        <v>8</v>
      </c>
      <c r="W8" s="34" t="s">
        <v>8</v>
      </c>
      <c r="X8" s="34" t="s">
        <v>8</v>
      </c>
      <c r="Y8" s="27" t="s">
        <v>9</v>
      </c>
      <c r="Z8" s="53" t="s">
        <v>10</v>
      </c>
      <c r="AA8" s="34" t="s">
        <v>8</v>
      </c>
      <c r="AB8" s="34" t="s">
        <v>8</v>
      </c>
      <c r="AC8" s="34" t="s">
        <v>8</v>
      </c>
      <c r="AD8" s="34" t="s">
        <v>8</v>
      </c>
      <c r="AE8" s="34" t="s">
        <v>8</v>
      </c>
      <c r="AF8" s="27" t="s">
        <v>9</v>
      </c>
      <c r="AG8" s="49">
        <f>COUNTIF(B8:AF8,$L$21)</f>
        <v>0</v>
      </c>
      <c r="AH8" s="39">
        <f>COUNTIF(B8:AF8,$L$22)</f>
        <v>1</v>
      </c>
      <c r="AI8" s="39">
        <f>COUNTIF(C8:AG8,$L$23)</f>
        <v>1</v>
      </c>
      <c r="AJ8" s="12">
        <f t="shared" ref="AJ8:AJ11" si="0">AG8+AH8+AI8</f>
        <v>2</v>
      </c>
    </row>
    <row r="9" spans="1:37" ht="18.75" x14ac:dyDescent="0.25">
      <c r="A9" s="43" t="s">
        <v>77</v>
      </c>
      <c r="B9" s="34" t="s">
        <v>8</v>
      </c>
      <c r="C9" s="34" t="s">
        <v>8</v>
      </c>
      <c r="D9" s="27" t="s">
        <v>9</v>
      </c>
      <c r="E9" s="53" t="s">
        <v>10</v>
      </c>
      <c r="F9" s="34" t="s">
        <v>8</v>
      </c>
      <c r="G9" s="34" t="s">
        <v>8</v>
      </c>
      <c r="H9" s="34" t="s">
        <v>8</v>
      </c>
      <c r="I9" s="34" t="s">
        <v>8</v>
      </c>
      <c r="J9" s="34" t="s">
        <v>8</v>
      </c>
      <c r="K9" s="27" t="s">
        <v>9</v>
      </c>
      <c r="L9" s="53" t="s">
        <v>10</v>
      </c>
      <c r="M9" s="34" t="s">
        <v>8</v>
      </c>
      <c r="N9" s="34" t="s">
        <v>8</v>
      </c>
      <c r="O9" s="34" t="s">
        <v>8</v>
      </c>
      <c r="P9" s="9" t="s">
        <v>11</v>
      </c>
      <c r="Q9" s="34" t="s">
        <v>8</v>
      </c>
      <c r="R9" s="27" t="s">
        <v>9</v>
      </c>
      <c r="S9" s="53" t="s">
        <v>10</v>
      </c>
      <c r="T9" s="34" t="s">
        <v>8</v>
      </c>
      <c r="U9" s="34" t="s">
        <v>8</v>
      </c>
      <c r="V9" s="34" t="s">
        <v>8</v>
      </c>
      <c r="W9" s="34" t="s">
        <v>8</v>
      </c>
      <c r="X9" s="34" t="s">
        <v>8</v>
      </c>
      <c r="Y9" s="27" t="s">
        <v>9</v>
      </c>
      <c r="Z9" s="53" t="s">
        <v>10</v>
      </c>
      <c r="AA9" s="34" t="s">
        <v>8</v>
      </c>
      <c r="AB9" s="34" t="s">
        <v>8</v>
      </c>
      <c r="AC9" s="34" t="s">
        <v>8</v>
      </c>
      <c r="AD9" s="34" t="s">
        <v>8</v>
      </c>
      <c r="AE9" s="34" t="s">
        <v>8</v>
      </c>
      <c r="AF9" s="27" t="s">
        <v>9</v>
      </c>
      <c r="AG9" s="49">
        <f>COUNTIF(B9:AF9,$L$21)</f>
        <v>0</v>
      </c>
      <c r="AH9" s="39">
        <f>COUNTIF(B9:AF9,$L$22)</f>
        <v>0</v>
      </c>
      <c r="AI9" s="39">
        <f>COUNTIF(C9:AG9,$L$23)</f>
        <v>0</v>
      </c>
      <c r="AJ9" s="12">
        <f t="shared" si="0"/>
        <v>0</v>
      </c>
    </row>
    <row r="10" spans="1:37" ht="30" customHeight="1" x14ac:dyDescent="0.25">
      <c r="A10" s="44" t="s">
        <v>78</v>
      </c>
      <c r="B10" s="4" t="s">
        <v>57</v>
      </c>
      <c r="C10" s="4" t="s">
        <v>57</v>
      </c>
      <c r="D10" s="4" t="s">
        <v>57</v>
      </c>
      <c r="E10" s="4" t="s">
        <v>57</v>
      </c>
      <c r="F10" s="4" t="s">
        <v>57</v>
      </c>
      <c r="G10" s="4" t="s">
        <v>57</v>
      </c>
      <c r="H10" s="4" t="s">
        <v>57</v>
      </c>
      <c r="I10" s="4" t="s">
        <v>57</v>
      </c>
      <c r="J10" s="4" t="s">
        <v>57</v>
      </c>
      <c r="K10" s="4" t="s">
        <v>57</v>
      </c>
      <c r="L10" s="4" t="s">
        <v>57</v>
      </c>
      <c r="M10" s="4" t="s">
        <v>57</v>
      </c>
      <c r="N10" s="4" t="s">
        <v>57</v>
      </c>
      <c r="O10" s="4" t="s">
        <v>57</v>
      </c>
      <c r="P10" s="4" t="s">
        <v>57</v>
      </c>
      <c r="Q10" s="4" t="s">
        <v>57</v>
      </c>
      <c r="R10" s="4" t="s">
        <v>57</v>
      </c>
      <c r="S10" s="4" t="s">
        <v>57</v>
      </c>
      <c r="T10" s="4" t="s">
        <v>57</v>
      </c>
      <c r="U10" s="4" t="s">
        <v>57</v>
      </c>
      <c r="V10" s="4" t="s">
        <v>57</v>
      </c>
      <c r="W10" s="4" t="s">
        <v>57</v>
      </c>
      <c r="X10" s="4" t="s">
        <v>57</v>
      </c>
      <c r="Y10" s="4" t="s">
        <v>57</v>
      </c>
      <c r="Z10" s="4" t="s">
        <v>57</v>
      </c>
      <c r="AA10" s="4" t="s">
        <v>57</v>
      </c>
      <c r="AB10" s="4" t="s">
        <v>57</v>
      </c>
      <c r="AC10" s="4" t="s">
        <v>57</v>
      </c>
      <c r="AD10" s="4" t="s">
        <v>57</v>
      </c>
      <c r="AE10" s="4" t="s">
        <v>57</v>
      </c>
      <c r="AF10" s="27" t="s">
        <v>9</v>
      </c>
      <c r="AG10" s="49">
        <f>COUNTIF(B10:AF10,$L$21)</f>
        <v>0</v>
      </c>
      <c r="AH10" s="39">
        <f>COUNTIF(B10:AF10,$L$22)</f>
        <v>0</v>
      </c>
      <c r="AI10" s="39">
        <f>COUNTIF(C10:AG10,$L$23)</f>
        <v>0</v>
      </c>
      <c r="AJ10" s="12">
        <f t="shared" si="0"/>
        <v>0</v>
      </c>
    </row>
    <row r="11" spans="1:37" ht="30.6" customHeight="1" x14ac:dyDescent="0.25">
      <c r="A11" s="43" t="s">
        <v>79</v>
      </c>
      <c r="B11" s="34" t="s">
        <v>8</v>
      </c>
      <c r="C11" s="34" t="s">
        <v>8</v>
      </c>
      <c r="D11" s="27" t="s">
        <v>9</v>
      </c>
      <c r="E11" s="7" t="s">
        <v>43</v>
      </c>
      <c r="F11" s="34" t="s">
        <v>8</v>
      </c>
      <c r="G11" s="34" t="s">
        <v>8</v>
      </c>
      <c r="H11" s="8" t="s">
        <v>39</v>
      </c>
      <c r="I11" s="34" t="s">
        <v>8</v>
      </c>
      <c r="J11" s="34" t="s">
        <v>8</v>
      </c>
      <c r="K11" s="27" t="s">
        <v>9</v>
      </c>
      <c r="L11" s="53" t="s">
        <v>10</v>
      </c>
      <c r="M11" s="34" t="s">
        <v>8</v>
      </c>
      <c r="N11" s="34" t="s">
        <v>8</v>
      </c>
      <c r="O11" s="34" t="s">
        <v>8</v>
      </c>
      <c r="P11" s="9" t="s">
        <v>11</v>
      </c>
      <c r="Q11" s="34" t="s">
        <v>8</v>
      </c>
      <c r="R11" s="7" t="s">
        <v>41</v>
      </c>
      <c r="S11" s="53" t="s">
        <v>10</v>
      </c>
      <c r="T11" s="34" t="s">
        <v>8</v>
      </c>
      <c r="U11" s="34" t="s">
        <v>8</v>
      </c>
      <c r="V11" s="34" t="s">
        <v>8</v>
      </c>
      <c r="W11" s="34" t="s">
        <v>8</v>
      </c>
      <c r="X11" s="34" t="s">
        <v>8</v>
      </c>
      <c r="Y11" s="27" t="s">
        <v>9</v>
      </c>
      <c r="Z11" s="53" t="s">
        <v>10</v>
      </c>
      <c r="AA11" s="34" t="s">
        <v>8</v>
      </c>
      <c r="AB11" s="34" t="s">
        <v>8</v>
      </c>
      <c r="AC11" s="34" t="s">
        <v>8</v>
      </c>
      <c r="AD11" s="34" t="s">
        <v>8</v>
      </c>
      <c r="AE11" s="34" t="s">
        <v>8</v>
      </c>
      <c r="AF11" s="27" t="s">
        <v>9</v>
      </c>
      <c r="AG11" s="49">
        <f>COUNTIF(B11:AF11,$L$21)</f>
        <v>1</v>
      </c>
      <c r="AH11" s="39">
        <f>COUNTIF(B11:AF11,$L$22)</f>
        <v>1</v>
      </c>
      <c r="AI11" s="39">
        <f>COUNTIF(C11:AG11,$L$23)</f>
        <v>0</v>
      </c>
      <c r="AJ11" s="12">
        <f t="shared" si="0"/>
        <v>2</v>
      </c>
    </row>
    <row r="12" spans="1:37" ht="30" customHeight="1" x14ac:dyDescent="0.25">
      <c r="A12" s="36"/>
      <c r="B12" s="36">
        <f>COUNTIF(B7:B11,"WD I")</f>
        <v>4</v>
      </c>
      <c r="C12" s="36">
        <f>COUNTIF(C7:C11,"WD I")</f>
        <v>4</v>
      </c>
      <c r="D12" s="36">
        <f>COUNTIF(D7:D11,"Wsat")</f>
        <v>0</v>
      </c>
      <c r="E12" s="36">
        <f>COUNTIF(E7:E11,"WSun")</f>
        <v>1</v>
      </c>
      <c r="F12" s="36">
        <f>COUNTIF(F7:F11,"WD I")</f>
        <v>4</v>
      </c>
      <c r="G12" s="36">
        <f>COUNTIF(G7:G11,"WD I")</f>
        <v>4</v>
      </c>
      <c r="H12" s="36">
        <f>COUNTIF(H7:H11,"WD I")</f>
        <v>2</v>
      </c>
      <c r="I12" s="36">
        <f>COUNTIF(I7:I11,"WD I")</f>
        <v>4</v>
      </c>
      <c r="J12" s="36">
        <f>COUNTIF(J7:J11,"WD I")</f>
        <v>4</v>
      </c>
      <c r="K12" s="36">
        <f>COUNTIF(K7:K11,"Wsat")</f>
        <v>1</v>
      </c>
      <c r="L12" s="36">
        <f>COUNTIF(L7:L11,"WSun")</f>
        <v>0</v>
      </c>
      <c r="M12" s="36">
        <f>COUNTIF(M7:M11,"WD I")</f>
        <v>4</v>
      </c>
      <c r="N12" s="36">
        <f>COUNTIF(N7:N11,"WD I")</f>
        <v>4</v>
      </c>
      <c r="O12" s="36">
        <f>COUNTIF(O7:O11,"WD I")</f>
        <v>4</v>
      </c>
      <c r="P12" s="36">
        <f>COUNTIF(P7:P11,"WHol")</f>
        <v>1</v>
      </c>
      <c r="Q12" s="36">
        <f>COUNTIF(Q7:Q11,"WD I")</f>
        <v>3</v>
      </c>
      <c r="R12" s="36">
        <f>COUNTIF(R7:R11,"Wsat")</f>
        <v>1</v>
      </c>
      <c r="S12" s="36">
        <f>COUNTIF(S7:S11,"WSun")</f>
        <v>1</v>
      </c>
      <c r="T12" s="36">
        <f>COUNTIF(T7:T11,"WD I")</f>
        <v>4</v>
      </c>
      <c r="U12" s="36">
        <f>COUNTIF(U7:U11,"WD I")</f>
        <v>4</v>
      </c>
      <c r="V12" s="36">
        <f>COUNTIF(V7:V11,"WD I")</f>
        <v>4</v>
      </c>
      <c r="W12" s="36">
        <f>COUNTIF(W7:W11,"WD I")</f>
        <v>4</v>
      </c>
      <c r="X12" s="36">
        <f>COUNTIF(X7:X11,"WD I")</f>
        <v>4</v>
      </c>
      <c r="Y12" s="36">
        <f>COUNTIF(Y7:Y11,"Wsat")</f>
        <v>0</v>
      </c>
      <c r="Z12" s="36">
        <f>COUNTIF(Z7:Z11,"WSun")</f>
        <v>1</v>
      </c>
      <c r="AA12" s="36">
        <f>COUNTIF(AA7:AA11,"WD I")</f>
        <v>4</v>
      </c>
      <c r="AB12" s="36">
        <f>COUNTIF(AB7:AB11,"WD I")</f>
        <v>4</v>
      </c>
      <c r="AC12" s="36">
        <f>COUNTIF(AC7:AC11,"WD I")</f>
        <v>4</v>
      </c>
      <c r="AD12" s="36">
        <f>COUNTIF(AD7:AD11,"WD I")</f>
        <v>4</v>
      </c>
      <c r="AE12" s="36">
        <f>COUNTIF(AE7:AE11,"WD I")</f>
        <v>4</v>
      </c>
      <c r="AF12" s="36">
        <f>COUNTIF(AF7:AF11,"Wsat")</f>
        <v>0</v>
      </c>
      <c r="AG12" s="36"/>
      <c r="AH12" s="36"/>
      <c r="AI12" s="39"/>
    </row>
    <row r="13" spans="1:37" ht="30" customHeight="1" x14ac:dyDescent="0.25">
      <c r="A13" s="12" t="s">
        <v>66</v>
      </c>
      <c r="D13" s="55">
        <v>2</v>
      </c>
      <c r="E13" s="55">
        <v>2</v>
      </c>
      <c r="K13" s="55">
        <v>1</v>
      </c>
      <c r="L13" s="55">
        <v>0</v>
      </c>
      <c r="P13" s="55">
        <v>2</v>
      </c>
      <c r="R13" s="55">
        <v>2</v>
      </c>
      <c r="S13" s="55">
        <v>2</v>
      </c>
      <c r="Y13" s="55">
        <v>2</v>
      </c>
      <c r="Z13" s="55">
        <v>2</v>
      </c>
      <c r="AF13" s="55">
        <v>1</v>
      </c>
      <c r="AI13" s="39"/>
    </row>
    <row r="14" spans="1:37" ht="30" customHeight="1" x14ac:dyDescent="0.25">
      <c r="B14" s="32"/>
      <c r="F14" s="32"/>
    </row>
    <row r="15" spans="1:37" ht="27" customHeight="1" x14ac:dyDescent="0.25">
      <c r="B15" s="32"/>
      <c r="D15" s="32"/>
      <c r="E15" s="32"/>
      <c r="F15" s="32"/>
      <c r="G15" s="32"/>
      <c r="H15" s="32"/>
      <c r="I15" s="32"/>
      <c r="J15" s="32"/>
    </row>
    <row r="16" spans="1:37" ht="27" customHeight="1" x14ac:dyDescent="0.25">
      <c r="B16" s="32"/>
      <c r="D16" s="32"/>
      <c r="E16" s="32"/>
      <c r="G16" s="32"/>
      <c r="H16" s="32"/>
      <c r="I16" s="32"/>
      <c r="J16" s="32"/>
      <c r="L16" s="2" t="s">
        <v>32</v>
      </c>
    </row>
    <row r="17" spans="12:13" ht="27" customHeight="1" x14ac:dyDescent="0.25">
      <c r="L17" s="28" t="s">
        <v>33</v>
      </c>
      <c r="M17" s="12" t="s">
        <v>34</v>
      </c>
    </row>
    <row r="18" spans="12:13" ht="27" customHeight="1" x14ac:dyDescent="0.25">
      <c r="L18" s="1" t="s">
        <v>8</v>
      </c>
      <c r="M18" s="12" t="s">
        <v>35</v>
      </c>
    </row>
    <row r="19" spans="12:13" ht="27" customHeight="1" x14ac:dyDescent="0.25">
      <c r="L19" s="3" t="s">
        <v>36</v>
      </c>
      <c r="M19" s="12" t="s">
        <v>37</v>
      </c>
    </row>
    <row r="20" spans="12:13" x14ac:dyDescent="0.25">
      <c r="L20" s="8" t="s">
        <v>39</v>
      </c>
      <c r="M20" s="12" t="s">
        <v>40</v>
      </c>
    </row>
    <row r="21" spans="12:13" x14ac:dyDescent="0.25">
      <c r="L21" s="7" t="s">
        <v>41</v>
      </c>
      <c r="M21" s="12" t="s">
        <v>42</v>
      </c>
    </row>
    <row r="22" spans="12:13" ht="14.45" customHeight="1" x14ac:dyDescent="0.25">
      <c r="L22" s="7" t="s">
        <v>43</v>
      </c>
      <c r="M22" s="12" t="s">
        <v>44</v>
      </c>
    </row>
    <row r="23" spans="12:13" x14ac:dyDescent="0.25">
      <c r="L23" s="11" t="s">
        <v>45</v>
      </c>
      <c r="M23" s="12" t="s">
        <v>46</v>
      </c>
    </row>
    <row r="24" spans="12:13" ht="27" customHeight="1" x14ac:dyDescent="0.25">
      <c r="L24" s="6" t="s">
        <v>9</v>
      </c>
      <c r="M24" s="12" t="s">
        <v>47</v>
      </c>
    </row>
    <row r="25" spans="12:13" x14ac:dyDescent="0.25">
      <c r="L25" s="6" t="s">
        <v>10</v>
      </c>
      <c r="M25" s="12" t="s">
        <v>48</v>
      </c>
    </row>
    <row r="26" spans="12:13" x14ac:dyDescent="0.25">
      <c r="L26" s="9" t="s">
        <v>11</v>
      </c>
      <c r="M26" s="12" t="s">
        <v>49</v>
      </c>
    </row>
    <row r="27" spans="12:13" x14ac:dyDescent="0.25">
      <c r="L27" s="4" t="s">
        <v>57</v>
      </c>
      <c r="M27" s="12" t="s">
        <v>50</v>
      </c>
    </row>
    <row r="28" spans="12:13" ht="16.149999999999999" customHeight="1" x14ac:dyDescent="0.25">
      <c r="L28" s="5" t="s">
        <v>51</v>
      </c>
      <c r="M28" s="12" t="s">
        <v>52</v>
      </c>
    </row>
    <row r="29" spans="12:13" ht="13.5" customHeight="1" x14ac:dyDescent="0.25"/>
  </sheetData>
  <mergeCells count="1">
    <mergeCell ref="D3:AC3"/>
  </mergeCells>
  <conditionalFormatting sqref="F13 AH12">
    <cfRule type="colorScale" priority="55">
      <colorScale>
        <cfvo type="num" val="0"/>
        <cfvo type="num" val="3"/>
        <color rgb="FFF8696B"/>
        <color rgb="FF63BE7B"/>
      </colorScale>
    </cfRule>
  </conditionalFormatting>
  <conditionalFormatting sqref="F13">
    <cfRule type="colorScale" priority="5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12:AF12">
    <cfRule type="colorScale" priority="53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52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51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50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9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8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7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6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5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4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3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2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1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40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39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38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37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36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35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34">
      <colorScale>
        <cfvo type="num" val="0"/>
        <cfvo type="num" val="3"/>
        <color rgb="FFF8696B"/>
        <color rgb="FF63BE7B"/>
      </colorScale>
    </cfRule>
  </conditionalFormatting>
  <conditionalFormatting sqref="B12:AF12">
    <cfRule type="colorScale" priority="33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32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30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24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23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21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12">
    <cfRule type="colorScale" priority="18">
      <colorScale>
        <cfvo type="num" val="0"/>
        <cfvo type="num" val="3"/>
        <color rgb="FFF8696B"/>
        <color rgb="FF63BE7B"/>
      </colorScale>
    </cfRule>
  </conditionalFormatting>
  <conditionalFormatting sqref="AG12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12:AF12">
    <cfRule type="colorScale" priority="5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12">
    <cfRule type="colorScale" priority="1048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7:AJ13">
    <cfRule type="dataBar" priority="104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{21461C47-A9E4-47CE-9DCC-C67E11D8FF9B}</x14:id>
        </ext>
      </extLst>
    </cfRule>
  </conditionalFormatting>
  <pageMargins left="0.7" right="0.7" top="0.75" bottom="0.75" header="0.3" footer="0.3"/>
  <pageSetup paperSize="8" scale="6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461C47-A9E4-47CE-9DCC-C67E11D8FF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AJ7:AJ13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6CB1-234E-4957-A4CF-D5986A5FDC24}">
  <sheetPr codeName="Arkusz40">
    <pageSetUpPr fitToPage="1"/>
  </sheetPr>
  <dimension ref="B2:AG37"/>
  <sheetViews>
    <sheetView view="pageBreakPreview" zoomScale="60" zoomScaleNormal="70" workbookViewId="0">
      <pane xSplit="2" topLeftCell="C1" activePane="topRight" state="frozen"/>
      <selection activeCell="P16" sqref="P16"/>
      <selection pane="topRight" activeCell="C6" sqref="C6"/>
    </sheetView>
  </sheetViews>
  <sheetFormatPr defaultColWidth="8.7109375" defaultRowHeight="15" x14ac:dyDescent="0.25"/>
  <cols>
    <col min="1" max="1" width="8.7109375" style="12"/>
    <col min="2" max="2" width="15.140625" style="12" customWidth="1"/>
    <col min="3" max="3" width="8.7109375" style="12"/>
    <col min="4" max="4" width="10" style="12" customWidth="1"/>
    <col min="5" max="6" width="8.7109375" style="12"/>
    <col min="7" max="7" width="8.7109375" style="12" customWidth="1"/>
    <col min="8" max="13" width="8.7109375" style="12"/>
    <col min="14" max="14" width="8.7109375" style="12" customWidth="1"/>
    <col min="15" max="21" width="8.7109375" style="12"/>
    <col min="22" max="22" width="8.7109375" style="12" customWidth="1"/>
    <col min="23" max="23" width="8.7109375" style="12"/>
    <col min="24" max="24" width="8.7109375" style="12" customWidth="1"/>
    <col min="25" max="16384" width="8.7109375" style="12"/>
  </cols>
  <sheetData>
    <row r="2" spans="2:33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2:33" ht="23.25" x14ac:dyDescent="0.25">
      <c r="B3" s="36"/>
      <c r="C3" s="36"/>
      <c r="D3" s="76" t="s">
        <v>60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36"/>
      <c r="AE3" s="36"/>
      <c r="AF3" s="36"/>
      <c r="AG3" s="36"/>
    </row>
    <row r="4" spans="2:33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2:33" x14ac:dyDescent="0.25">
      <c r="B5" s="77" t="s">
        <v>0</v>
      </c>
      <c r="C5" s="41" t="s">
        <v>3</v>
      </c>
      <c r="D5" s="41" t="s">
        <v>4</v>
      </c>
      <c r="E5" s="41" t="s">
        <v>5</v>
      </c>
      <c r="F5" s="41" t="s">
        <v>6</v>
      </c>
      <c r="G5" s="41" t="s">
        <v>7</v>
      </c>
      <c r="H5" s="41" t="s">
        <v>1</v>
      </c>
      <c r="I5" s="41" t="s">
        <v>2</v>
      </c>
      <c r="J5" s="41" t="s">
        <v>3</v>
      </c>
      <c r="K5" s="41" t="s">
        <v>4</v>
      </c>
      <c r="L5" s="41" t="s">
        <v>5</v>
      </c>
      <c r="M5" s="41" t="s">
        <v>6</v>
      </c>
      <c r="N5" s="41" t="s">
        <v>7</v>
      </c>
      <c r="O5" s="41" t="s">
        <v>1</v>
      </c>
      <c r="P5" s="41" t="s">
        <v>2</v>
      </c>
      <c r="Q5" s="41" t="s">
        <v>3</v>
      </c>
      <c r="R5" s="41" t="s">
        <v>4</v>
      </c>
      <c r="S5" s="41" t="s">
        <v>5</v>
      </c>
      <c r="T5" s="41" t="s">
        <v>6</v>
      </c>
      <c r="U5" s="41" t="s">
        <v>7</v>
      </c>
      <c r="V5" s="41" t="s">
        <v>1</v>
      </c>
      <c r="W5" s="41" t="s">
        <v>2</v>
      </c>
      <c r="X5" s="41" t="s">
        <v>3</v>
      </c>
      <c r="Y5" s="41" t="s">
        <v>4</v>
      </c>
      <c r="Z5" s="41" t="s">
        <v>5</v>
      </c>
      <c r="AA5" s="41" t="s">
        <v>6</v>
      </c>
      <c r="AB5" s="41" t="s">
        <v>7</v>
      </c>
      <c r="AC5" s="41" t="s">
        <v>1</v>
      </c>
      <c r="AD5" s="41" t="s">
        <v>2</v>
      </c>
      <c r="AE5" s="41" t="s">
        <v>3</v>
      </c>
      <c r="AF5" s="41" t="s">
        <v>4</v>
      </c>
    </row>
    <row r="6" spans="2:33" x14ac:dyDescent="0.25">
      <c r="B6" s="77"/>
      <c r="C6" s="42">
        <v>44805</v>
      </c>
      <c r="D6" s="42">
        <f t="shared" ref="D6:AF6" si="0">C6+1</f>
        <v>44806</v>
      </c>
      <c r="E6" s="42">
        <f t="shared" si="0"/>
        <v>44807</v>
      </c>
      <c r="F6" s="42">
        <f t="shared" si="0"/>
        <v>44808</v>
      </c>
      <c r="G6" s="42">
        <f t="shared" si="0"/>
        <v>44809</v>
      </c>
      <c r="H6" s="42">
        <f t="shared" si="0"/>
        <v>44810</v>
      </c>
      <c r="I6" s="42">
        <f t="shared" si="0"/>
        <v>44811</v>
      </c>
      <c r="J6" s="42">
        <f t="shared" si="0"/>
        <v>44812</v>
      </c>
      <c r="K6" s="42">
        <f t="shared" si="0"/>
        <v>44813</v>
      </c>
      <c r="L6" s="42">
        <f t="shared" si="0"/>
        <v>44814</v>
      </c>
      <c r="M6" s="42">
        <f t="shared" si="0"/>
        <v>44815</v>
      </c>
      <c r="N6" s="42">
        <f t="shared" si="0"/>
        <v>44816</v>
      </c>
      <c r="O6" s="42">
        <f t="shared" si="0"/>
        <v>44817</v>
      </c>
      <c r="P6" s="42">
        <f t="shared" si="0"/>
        <v>44818</v>
      </c>
      <c r="Q6" s="42">
        <f t="shared" si="0"/>
        <v>44819</v>
      </c>
      <c r="R6" s="42">
        <f t="shared" si="0"/>
        <v>44820</v>
      </c>
      <c r="S6" s="42">
        <f t="shared" si="0"/>
        <v>44821</v>
      </c>
      <c r="T6" s="42">
        <f t="shared" si="0"/>
        <v>44822</v>
      </c>
      <c r="U6" s="42">
        <f t="shared" si="0"/>
        <v>44823</v>
      </c>
      <c r="V6" s="42">
        <f t="shared" si="0"/>
        <v>44824</v>
      </c>
      <c r="W6" s="42">
        <f t="shared" si="0"/>
        <v>44825</v>
      </c>
      <c r="X6" s="42">
        <f t="shared" si="0"/>
        <v>44826</v>
      </c>
      <c r="Y6" s="42">
        <f t="shared" si="0"/>
        <v>44827</v>
      </c>
      <c r="Z6" s="42">
        <f t="shared" si="0"/>
        <v>44828</v>
      </c>
      <c r="AA6" s="42">
        <f t="shared" si="0"/>
        <v>44829</v>
      </c>
      <c r="AB6" s="42">
        <f t="shared" si="0"/>
        <v>44830</v>
      </c>
      <c r="AC6" s="42">
        <f t="shared" si="0"/>
        <v>44831</v>
      </c>
      <c r="AD6" s="42">
        <f t="shared" si="0"/>
        <v>44832</v>
      </c>
      <c r="AE6" s="42">
        <f t="shared" si="0"/>
        <v>44833</v>
      </c>
      <c r="AF6" s="42">
        <f t="shared" si="0"/>
        <v>44834</v>
      </c>
    </row>
    <row r="7" spans="2:33" ht="33.75" customHeight="1" x14ac:dyDescent="0.25">
      <c r="B7" s="43" t="s">
        <v>13</v>
      </c>
      <c r="C7" s="34" t="s">
        <v>8</v>
      </c>
      <c r="D7" s="34" t="s">
        <v>8</v>
      </c>
      <c r="E7" s="6" t="s">
        <v>9</v>
      </c>
      <c r="F7" s="6" t="s">
        <v>10</v>
      </c>
      <c r="G7" s="34" t="s">
        <v>8</v>
      </c>
      <c r="H7" s="34" t="s">
        <v>8</v>
      </c>
      <c r="I7" s="34" t="s">
        <v>8</v>
      </c>
      <c r="J7" s="34" t="s">
        <v>8</v>
      </c>
      <c r="K7" s="34" t="s">
        <v>8</v>
      </c>
      <c r="L7" s="6" t="s">
        <v>9</v>
      </c>
      <c r="M7" s="6" t="s">
        <v>10</v>
      </c>
      <c r="N7" s="34" t="s">
        <v>8</v>
      </c>
      <c r="O7" s="34" t="s">
        <v>8</v>
      </c>
      <c r="P7" s="34" t="s">
        <v>8</v>
      </c>
      <c r="Q7" s="34" t="s">
        <v>8</v>
      </c>
      <c r="R7" s="34" t="s">
        <v>8</v>
      </c>
      <c r="S7" s="6" t="s">
        <v>9</v>
      </c>
      <c r="T7" s="6" t="s">
        <v>10</v>
      </c>
      <c r="U7" s="34" t="s">
        <v>8</v>
      </c>
      <c r="V7" s="34" t="s">
        <v>8</v>
      </c>
      <c r="W7" s="34" t="s">
        <v>8</v>
      </c>
      <c r="X7" s="34" t="s">
        <v>8</v>
      </c>
      <c r="Y7" s="34" t="s">
        <v>8</v>
      </c>
      <c r="Z7" s="6" t="s">
        <v>9</v>
      </c>
      <c r="AA7" s="6" t="s">
        <v>10</v>
      </c>
      <c r="AB7" s="34" t="s">
        <v>8</v>
      </c>
      <c r="AC7" s="34" t="s">
        <v>8</v>
      </c>
      <c r="AD7" s="34" t="s">
        <v>8</v>
      </c>
      <c r="AE7" s="34" t="s">
        <v>8</v>
      </c>
      <c r="AF7" s="34" t="s">
        <v>8</v>
      </c>
    </row>
    <row r="8" spans="2:33" ht="30" customHeight="1" x14ac:dyDescent="0.25">
      <c r="B8" s="43" t="s">
        <v>16</v>
      </c>
      <c r="C8" s="34" t="s">
        <v>8</v>
      </c>
      <c r="D8" s="34" t="s">
        <v>8</v>
      </c>
      <c r="E8" s="6" t="s">
        <v>9</v>
      </c>
      <c r="F8" s="6" t="s">
        <v>10</v>
      </c>
      <c r="G8" s="34" t="s">
        <v>8</v>
      </c>
      <c r="H8" s="34" t="s">
        <v>8</v>
      </c>
      <c r="I8" s="34" t="s">
        <v>8</v>
      </c>
      <c r="J8" s="34" t="s">
        <v>8</v>
      </c>
      <c r="K8" s="34" t="s">
        <v>8</v>
      </c>
      <c r="L8" s="6" t="s">
        <v>9</v>
      </c>
      <c r="M8" s="6" t="s">
        <v>10</v>
      </c>
      <c r="N8" s="34" t="s">
        <v>8</v>
      </c>
      <c r="O8" s="34" t="s">
        <v>8</v>
      </c>
      <c r="P8" s="34" t="s">
        <v>8</v>
      </c>
      <c r="Q8" s="34" t="s">
        <v>8</v>
      </c>
      <c r="R8" s="34" t="s">
        <v>8</v>
      </c>
      <c r="S8" s="6" t="s">
        <v>9</v>
      </c>
      <c r="T8" s="6" t="s">
        <v>10</v>
      </c>
      <c r="U8" s="34" t="s">
        <v>8</v>
      </c>
      <c r="V8" s="34" t="s">
        <v>8</v>
      </c>
      <c r="W8" s="34" t="s">
        <v>8</v>
      </c>
      <c r="X8" s="34" t="s">
        <v>8</v>
      </c>
      <c r="Y8" s="34" t="s">
        <v>8</v>
      </c>
      <c r="Z8" s="6" t="s">
        <v>9</v>
      </c>
      <c r="AA8" s="6" t="s">
        <v>10</v>
      </c>
      <c r="AB8" s="34" t="s">
        <v>8</v>
      </c>
      <c r="AC8" s="34" t="s">
        <v>8</v>
      </c>
      <c r="AD8" s="34" t="s">
        <v>8</v>
      </c>
      <c r="AE8" s="34" t="s">
        <v>8</v>
      </c>
      <c r="AF8" s="34" t="s">
        <v>8</v>
      </c>
    </row>
    <row r="9" spans="2:33" ht="30" customHeight="1" x14ac:dyDescent="0.25">
      <c r="B9" s="43" t="s">
        <v>53</v>
      </c>
      <c r="C9" s="34" t="s">
        <v>8</v>
      </c>
      <c r="D9" s="34" t="s">
        <v>8</v>
      </c>
      <c r="E9" s="8" t="s">
        <v>9</v>
      </c>
      <c r="F9" s="6" t="s">
        <v>10</v>
      </c>
      <c r="G9" s="34" t="s">
        <v>8</v>
      </c>
      <c r="H9" s="34" t="s">
        <v>8</v>
      </c>
      <c r="I9" s="34" t="s">
        <v>8</v>
      </c>
      <c r="J9" s="34" t="s">
        <v>8</v>
      </c>
      <c r="K9" s="34" t="s">
        <v>8</v>
      </c>
      <c r="L9" s="8" t="s">
        <v>9</v>
      </c>
      <c r="M9" s="6" t="s">
        <v>10</v>
      </c>
      <c r="N9" s="34" t="s">
        <v>8</v>
      </c>
      <c r="O9" s="34" t="s">
        <v>8</v>
      </c>
      <c r="P9" s="34" t="s">
        <v>8</v>
      </c>
      <c r="Q9" s="34" t="s">
        <v>8</v>
      </c>
      <c r="R9" s="34" t="s">
        <v>8</v>
      </c>
      <c r="S9" s="8" t="s">
        <v>9</v>
      </c>
      <c r="T9" s="6" t="s">
        <v>10</v>
      </c>
      <c r="U9" s="34" t="s">
        <v>8</v>
      </c>
      <c r="V9" s="34" t="s">
        <v>8</v>
      </c>
      <c r="W9" s="34" t="s">
        <v>8</v>
      </c>
      <c r="X9" s="34" t="s">
        <v>8</v>
      </c>
      <c r="Y9" s="34" t="s">
        <v>8</v>
      </c>
      <c r="Z9" s="8" t="s">
        <v>9</v>
      </c>
      <c r="AA9" s="6" t="s">
        <v>10</v>
      </c>
      <c r="AB9" s="34" t="s">
        <v>8</v>
      </c>
      <c r="AC9" s="34" t="s">
        <v>8</v>
      </c>
      <c r="AD9" s="34" t="s">
        <v>8</v>
      </c>
      <c r="AE9" s="34" t="s">
        <v>8</v>
      </c>
      <c r="AF9" s="34" t="s">
        <v>8</v>
      </c>
    </row>
    <row r="10" spans="2:33" ht="30" customHeight="1" x14ac:dyDescent="0.25">
      <c r="B10" s="43" t="s">
        <v>54</v>
      </c>
      <c r="C10" s="34" t="s">
        <v>8</v>
      </c>
      <c r="D10" s="34" t="s">
        <v>8</v>
      </c>
      <c r="E10" s="8" t="s">
        <v>9</v>
      </c>
      <c r="F10" s="6" t="s">
        <v>10</v>
      </c>
      <c r="G10" s="34" t="s">
        <v>8</v>
      </c>
      <c r="H10" s="34" t="s">
        <v>8</v>
      </c>
      <c r="I10" s="34" t="s">
        <v>8</v>
      </c>
      <c r="J10" s="34" t="s">
        <v>8</v>
      </c>
      <c r="K10" s="34" t="s">
        <v>8</v>
      </c>
      <c r="L10" s="8" t="s">
        <v>9</v>
      </c>
      <c r="M10" s="6" t="s">
        <v>10</v>
      </c>
      <c r="N10" s="34" t="s">
        <v>8</v>
      </c>
      <c r="O10" s="34" t="s">
        <v>8</v>
      </c>
      <c r="P10" s="34" t="s">
        <v>8</v>
      </c>
      <c r="Q10" s="34" t="s">
        <v>8</v>
      </c>
      <c r="R10" s="34" t="s">
        <v>8</v>
      </c>
      <c r="S10" s="8" t="s">
        <v>9</v>
      </c>
      <c r="T10" s="6" t="s">
        <v>10</v>
      </c>
      <c r="U10" s="34" t="s">
        <v>8</v>
      </c>
      <c r="V10" s="34" t="s">
        <v>8</v>
      </c>
      <c r="W10" s="34" t="s">
        <v>8</v>
      </c>
      <c r="X10" s="34" t="s">
        <v>8</v>
      </c>
      <c r="Y10" s="34" t="s">
        <v>8</v>
      </c>
      <c r="Z10" s="8" t="s">
        <v>9</v>
      </c>
      <c r="AA10" s="6" t="s">
        <v>10</v>
      </c>
      <c r="AB10" s="34" t="s">
        <v>8</v>
      </c>
      <c r="AC10" s="34" t="s">
        <v>8</v>
      </c>
      <c r="AD10" s="34" t="s">
        <v>8</v>
      </c>
      <c r="AE10" s="34" t="s">
        <v>8</v>
      </c>
      <c r="AF10" s="34" t="s">
        <v>8</v>
      </c>
    </row>
    <row r="11" spans="2:33" ht="30" customHeight="1" x14ac:dyDescent="0.25">
      <c r="B11" s="43" t="s">
        <v>14</v>
      </c>
      <c r="C11" s="34" t="s">
        <v>8</v>
      </c>
      <c r="D11" s="34" t="s">
        <v>8</v>
      </c>
      <c r="E11" s="6" t="s">
        <v>9</v>
      </c>
      <c r="F11" s="6" t="s">
        <v>10</v>
      </c>
      <c r="G11" s="34" t="s">
        <v>8</v>
      </c>
      <c r="H11" s="34" t="s">
        <v>8</v>
      </c>
      <c r="I11" s="34" t="s">
        <v>8</v>
      </c>
      <c r="J11" s="34" t="s">
        <v>8</v>
      </c>
      <c r="K11" s="34" t="s">
        <v>8</v>
      </c>
      <c r="L11" s="6" t="s">
        <v>9</v>
      </c>
      <c r="M11" s="6" t="s">
        <v>10</v>
      </c>
      <c r="N11" s="34" t="s">
        <v>8</v>
      </c>
      <c r="O11" s="34" t="s">
        <v>8</v>
      </c>
      <c r="P11" s="34" t="s">
        <v>8</v>
      </c>
      <c r="Q11" s="34" t="s">
        <v>8</v>
      </c>
      <c r="R11" s="34" t="s">
        <v>8</v>
      </c>
      <c r="S11" s="6" t="s">
        <v>9</v>
      </c>
      <c r="T11" s="6" t="s">
        <v>10</v>
      </c>
      <c r="U11" s="34" t="s">
        <v>8</v>
      </c>
      <c r="V11" s="34" t="s">
        <v>8</v>
      </c>
      <c r="W11" s="34" t="s">
        <v>8</v>
      </c>
      <c r="X11" s="34" t="s">
        <v>8</v>
      </c>
      <c r="Y11" s="34" t="s">
        <v>8</v>
      </c>
      <c r="Z11" s="6" t="s">
        <v>9</v>
      </c>
      <c r="AA11" s="6" t="s">
        <v>10</v>
      </c>
      <c r="AB11" s="34" t="s">
        <v>8</v>
      </c>
      <c r="AC11" s="34" t="s">
        <v>8</v>
      </c>
      <c r="AD11" s="34" t="s">
        <v>8</v>
      </c>
      <c r="AE11" s="34" t="s">
        <v>8</v>
      </c>
      <c r="AF11" s="34" t="s">
        <v>8</v>
      </c>
    </row>
    <row r="12" spans="2:33" ht="30" customHeight="1" x14ac:dyDescent="0.25">
      <c r="B12" s="44" t="s">
        <v>15</v>
      </c>
      <c r="C12" s="34" t="s">
        <v>8</v>
      </c>
      <c r="D12" s="34" t="s">
        <v>8</v>
      </c>
      <c r="E12" s="6" t="s">
        <v>9</v>
      </c>
      <c r="F12" s="6" t="s">
        <v>10</v>
      </c>
      <c r="G12" s="34" t="s">
        <v>8</v>
      </c>
      <c r="H12" s="34" t="s">
        <v>8</v>
      </c>
      <c r="I12" s="34" t="s">
        <v>8</v>
      </c>
      <c r="J12" s="34" t="s">
        <v>8</v>
      </c>
      <c r="K12" s="34" t="s">
        <v>8</v>
      </c>
      <c r="L12" s="6" t="s">
        <v>9</v>
      </c>
      <c r="M12" s="6" t="s">
        <v>10</v>
      </c>
      <c r="N12" s="34" t="s">
        <v>8</v>
      </c>
      <c r="O12" s="34" t="s">
        <v>8</v>
      </c>
      <c r="P12" s="34" t="s">
        <v>8</v>
      </c>
      <c r="Q12" s="34" t="s">
        <v>8</v>
      </c>
      <c r="R12" s="34" t="s">
        <v>8</v>
      </c>
      <c r="S12" s="6" t="s">
        <v>9</v>
      </c>
      <c r="T12" s="6" t="s">
        <v>10</v>
      </c>
      <c r="U12" s="34" t="s">
        <v>8</v>
      </c>
      <c r="V12" s="34" t="s">
        <v>8</v>
      </c>
      <c r="W12" s="34" t="s">
        <v>8</v>
      </c>
      <c r="X12" s="34" t="s">
        <v>8</v>
      </c>
      <c r="Y12" s="34" t="s">
        <v>8</v>
      </c>
      <c r="Z12" s="6" t="s">
        <v>9</v>
      </c>
      <c r="AA12" s="6" t="s">
        <v>10</v>
      </c>
      <c r="AB12" s="34" t="s">
        <v>8</v>
      </c>
      <c r="AC12" s="34" t="s">
        <v>8</v>
      </c>
      <c r="AD12" s="34" t="s">
        <v>8</v>
      </c>
      <c r="AE12" s="34" t="s">
        <v>8</v>
      </c>
      <c r="AF12" s="34" t="s">
        <v>8</v>
      </c>
    </row>
    <row r="13" spans="2:33" ht="30.95" customHeight="1" x14ac:dyDescent="0.25">
      <c r="B13" s="44" t="s">
        <v>55</v>
      </c>
      <c r="C13" s="34" t="s">
        <v>8</v>
      </c>
      <c r="D13" s="34" t="s">
        <v>8</v>
      </c>
      <c r="E13" s="6" t="s">
        <v>9</v>
      </c>
      <c r="F13" s="6" t="s">
        <v>10</v>
      </c>
      <c r="G13" s="34" t="s">
        <v>8</v>
      </c>
      <c r="H13" s="34" t="s">
        <v>8</v>
      </c>
      <c r="I13" s="34" t="s">
        <v>8</v>
      </c>
      <c r="J13" s="34" t="s">
        <v>8</v>
      </c>
      <c r="K13" s="34" t="s">
        <v>8</v>
      </c>
      <c r="L13" s="6" t="s">
        <v>9</v>
      </c>
      <c r="M13" s="6" t="s">
        <v>10</v>
      </c>
      <c r="N13" s="34" t="s">
        <v>8</v>
      </c>
      <c r="O13" s="34" t="s">
        <v>8</v>
      </c>
      <c r="P13" s="34" t="s">
        <v>8</v>
      </c>
      <c r="Q13" s="34" t="s">
        <v>8</v>
      </c>
      <c r="R13" s="34" t="s">
        <v>8</v>
      </c>
      <c r="S13" s="6" t="s">
        <v>9</v>
      </c>
      <c r="T13" s="6" t="s">
        <v>10</v>
      </c>
      <c r="U13" s="34" t="s">
        <v>8</v>
      </c>
      <c r="V13" s="34" t="s">
        <v>8</v>
      </c>
      <c r="W13" s="34" t="s">
        <v>8</v>
      </c>
      <c r="X13" s="34" t="s">
        <v>8</v>
      </c>
      <c r="Y13" s="34" t="s">
        <v>8</v>
      </c>
      <c r="Z13" s="6" t="s">
        <v>9</v>
      </c>
      <c r="AA13" s="6" t="s">
        <v>10</v>
      </c>
      <c r="AB13" s="34" t="s">
        <v>8</v>
      </c>
      <c r="AC13" s="34" t="s">
        <v>8</v>
      </c>
      <c r="AD13" s="34" t="s">
        <v>8</v>
      </c>
      <c r="AE13" s="34" t="s">
        <v>8</v>
      </c>
      <c r="AF13" s="34" t="s">
        <v>8</v>
      </c>
    </row>
    <row r="14" spans="2:33" ht="30" customHeight="1" x14ac:dyDescent="0.25">
      <c r="B14" s="44" t="s">
        <v>59</v>
      </c>
      <c r="C14" s="34" t="s">
        <v>8</v>
      </c>
      <c r="D14" s="34" t="s">
        <v>8</v>
      </c>
      <c r="E14" s="6" t="s">
        <v>9</v>
      </c>
      <c r="F14" s="6" t="s">
        <v>10</v>
      </c>
      <c r="G14" s="34" t="s">
        <v>8</v>
      </c>
      <c r="H14" s="34" t="s">
        <v>8</v>
      </c>
      <c r="I14" s="34" t="s">
        <v>8</v>
      </c>
      <c r="J14" s="34" t="s">
        <v>8</v>
      </c>
      <c r="K14" s="34" t="s">
        <v>8</v>
      </c>
      <c r="L14" s="6" t="s">
        <v>9</v>
      </c>
      <c r="M14" s="6" t="s">
        <v>10</v>
      </c>
      <c r="N14" s="34" t="s">
        <v>8</v>
      </c>
      <c r="O14" s="34" t="s">
        <v>8</v>
      </c>
      <c r="P14" s="34" t="s">
        <v>8</v>
      </c>
      <c r="Q14" s="34" t="s">
        <v>8</v>
      </c>
      <c r="R14" s="34" t="s">
        <v>8</v>
      </c>
      <c r="S14" s="6" t="s">
        <v>9</v>
      </c>
      <c r="T14" s="6" t="s">
        <v>10</v>
      </c>
      <c r="U14" s="34" t="s">
        <v>8</v>
      </c>
      <c r="V14" s="34" t="s">
        <v>8</v>
      </c>
      <c r="W14" s="34" t="s">
        <v>8</v>
      </c>
      <c r="X14" s="34" t="s">
        <v>8</v>
      </c>
      <c r="Y14" s="34" t="s">
        <v>8</v>
      </c>
      <c r="Z14" s="6" t="s">
        <v>9</v>
      </c>
      <c r="AA14" s="6" t="s">
        <v>10</v>
      </c>
      <c r="AB14" s="34" t="s">
        <v>8</v>
      </c>
      <c r="AC14" s="34" t="s">
        <v>8</v>
      </c>
      <c r="AD14" s="34" t="s">
        <v>8</v>
      </c>
      <c r="AE14" s="34" t="s">
        <v>8</v>
      </c>
      <c r="AF14" s="34" t="s">
        <v>8</v>
      </c>
    </row>
    <row r="15" spans="2:33" ht="30" customHeight="1" x14ac:dyDescent="0.25">
      <c r="B15" s="44" t="s">
        <v>58</v>
      </c>
      <c r="C15" s="34" t="s">
        <v>8</v>
      </c>
      <c r="D15" s="34" t="s">
        <v>8</v>
      </c>
      <c r="E15" s="6" t="s">
        <v>9</v>
      </c>
      <c r="F15" s="6" t="s">
        <v>10</v>
      </c>
      <c r="G15" s="34" t="s">
        <v>8</v>
      </c>
      <c r="H15" s="34" t="s">
        <v>8</v>
      </c>
      <c r="I15" s="34" t="s">
        <v>8</v>
      </c>
      <c r="J15" s="34" t="s">
        <v>8</v>
      </c>
      <c r="K15" s="34" t="s">
        <v>8</v>
      </c>
      <c r="L15" s="6" t="s">
        <v>9</v>
      </c>
      <c r="M15" s="6" t="s">
        <v>10</v>
      </c>
      <c r="N15" s="34" t="s">
        <v>8</v>
      </c>
      <c r="O15" s="34" t="s">
        <v>8</v>
      </c>
      <c r="P15" s="34" t="s">
        <v>8</v>
      </c>
      <c r="Q15" s="34" t="s">
        <v>8</v>
      </c>
      <c r="R15" s="34" t="s">
        <v>8</v>
      </c>
      <c r="S15" s="6" t="s">
        <v>9</v>
      </c>
      <c r="T15" s="6" t="s">
        <v>10</v>
      </c>
      <c r="U15" s="34" t="s">
        <v>8</v>
      </c>
      <c r="V15" s="34" t="s">
        <v>8</v>
      </c>
      <c r="W15" s="34" t="s">
        <v>8</v>
      </c>
      <c r="X15" s="34" t="s">
        <v>8</v>
      </c>
      <c r="Y15" s="34" t="s">
        <v>8</v>
      </c>
      <c r="Z15" s="6" t="s">
        <v>9</v>
      </c>
      <c r="AA15" s="6" t="s">
        <v>10</v>
      </c>
      <c r="AB15" s="34" t="s">
        <v>8</v>
      </c>
      <c r="AC15" s="34" t="s">
        <v>8</v>
      </c>
      <c r="AD15" s="34" t="s">
        <v>8</v>
      </c>
      <c r="AE15" s="34" t="s">
        <v>8</v>
      </c>
      <c r="AF15" s="34" t="s">
        <v>8</v>
      </c>
    </row>
    <row r="16" spans="2:33" ht="30" customHeight="1" x14ac:dyDescent="0.25">
      <c r="B16" s="43" t="s">
        <v>56</v>
      </c>
      <c r="C16" s="34" t="s">
        <v>8</v>
      </c>
      <c r="D16" s="34" t="s">
        <v>8</v>
      </c>
      <c r="E16" s="6" t="s">
        <v>9</v>
      </c>
      <c r="F16" s="6" t="s">
        <v>10</v>
      </c>
      <c r="G16" s="34" t="s">
        <v>8</v>
      </c>
      <c r="H16" s="34" t="s">
        <v>8</v>
      </c>
      <c r="I16" s="34" t="s">
        <v>8</v>
      </c>
      <c r="J16" s="34" t="s">
        <v>8</v>
      </c>
      <c r="K16" s="34" t="s">
        <v>8</v>
      </c>
      <c r="L16" s="6" t="s">
        <v>9</v>
      </c>
      <c r="M16" s="6" t="s">
        <v>10</v>
      </c>
      <c r="N16" s="34" t="s">
        <v>8</v>
      </c>
      <c r="O16" s="34" t="s">
        <v>8</v>
      </c>
      <c r="P16" s="34" t="s">
        <v>8</v>
      </c>
      <c r="Q16" s="34" t="s">
        <v>8</v>
      </c>
      <c r="R16" s="34" t="s">
        <v>8</v>
      </c>
      <c r="S16" s="6" t="s">
        <v>9</v>
      </c>
      <c r="T16" s="6" t="s">
        <v>10</v>
      </c>
      <c r="U16" s="34" t="s">
        <v>8</v>
      </c>
      <c r="V16" s="34" t="s">
        <v>8</v>
      </c>
      <c r="W16" s="34" t="s">
        <v>8</v>
      </c>
      <c r="X16" s="34" t="s">
        <v>8</v>
      </c>
      <c r="Y16" s="34" t="s">
        <v>8</v>
      </c>
      <c r="Z16" s="6" t="s">
        <v>9</v>
      </c>
      <c r="AA16" s="6" t="s">
        <v>10</v>
      </c>
      <c r="AB16" s="34" t="s">
        <v>8</v>
      </c>
      <c r="AC16" s="34" t="s">
        <v>8</v>
      </c>
      <c r="AD16" s="34" t="s">
        <v>8</v>
      </c>
      <c r="AE16" s="34" t="s">
        <v>8</v>
      </c>
      <c r="AF16" s="34" t="s">
        <v>8</v>
      </c>
    </row>
    <row r="17" spans="2:33" ht="30" customHeight="1" x14ac:dyDescent="0.25">
      <c r="B17" s="43" t="s">
        <v>17</v>
      </c>
      <c r="C17" s="34" t="s">
        <v>8</v>
      </c>
      <c r="D17" s="34" t="s">
        <v>8</v>
      </c>
      <c r="E17" s="6" t="s">
        <v>9</v>
      </c>
      <c r="F17" s="6" t="s">
        <v>10</v>
      </c>
      <c r="G17" s="34" t="s">
        <v>8</v>
      </c>
      <c r="H17" s="34" t="s">
        <v>8</v>
      </c>
      <c r="I17" s="34" t="s">
        <v>8</v>
      </c>
      <c r="J17" s="34" t="s">
        <v>8</v>
      </c>
      <c r="K17" s="34" t="s">
        <v>8</v>
      </c>
      <c r="L17" s="6" t="s">
        <v>9</v>
      </c>
      <c r="M17" s="6" t="s">
        <v>10</v>
      </c>
      <c r="N17" s="34" t="s">
        <v>8</v>
      </c>
      <c r="O17" s="34" t="s">
        <v>8</v>
      </c>
      <c r="P17" s="34" t="s">
        <v>8</v>
      </c>
      <c r="Q17" s="34" t="s">
        <v>8</v>
      </c>
      <c r="R17" s="34" t="s">
        <v>8</v>
      </c>
      <c r="S17" s="6" t="s">
        <v>9</v>
      </c>
      <c r="T17" s="6" t="s">
        <v>10</v>
      </c>
      <c r="U17" s="34" t="s">
        <v>8</v>
      </c>
      <c r="V17" s="34" t="s">
        <v>8</v>
      </c>
      <c r="W17" s="34" t="s">
        <v>8</v>
      </c>
      <c r="X17" s="34" t="s">
        <v>8</v>
      </c>
      <c r="Y17" s="34" t="s">
        <v>8</v>
      </c>
      <c r="Z17" s="6" t="s">
        <v>9</v>
      </c>
      <c r="AA17" s="6" t="s">
        <v>10</v>
      </c>
      <c r="AB17" s="34" t="s">
        <v>8</v>
      </c>
      <c r="AC17" s="34" t="s">
        <v>8</v>
      </c>
      <c r="AD17" s="34" t="s">
        <v>8</v>
      </c>
      <c r="AE17" s="34" t="s">
        <v>8</v>
      </c>
      <c r="AF17" s="34" t="s">
        <v>8</v>
      </c>
    </row>
    <row r="18" spans="2:33" ht="27" customHeight="1" x14ac:dyDescent="0.25">
      <c r="B18" s="43" t="s">
        <v>18</v>
      </c>
      <c r="C18" s="34" t="s">
        <v>8</v>
      </c>
      <c r="D18" s="34" t="s">
        <v>8</v>
      </c>
      <c r="E18" s="6" t="s">
        <v>9</v>
      </c>
      <c r="F18" s="6" t="s">
        <v>10</v>
      </c>
      <c r="G18" s="34" t="s">
        <v>8</v>
      </c>
      <c r="H18" s="34" t="s">
        <v>8</v>
      </c>
      <c r="I18" s="34" t="s">
        <v>8</v>
      </c>
      <c r="J18" s="34" t="s">
        <v>8</v>
      </c>
      <c r="K18" s="34" t="s">
        <v>8</v>
      </c>
      <c r="L18" s="6" t="s">
        <v>9</v>
      </c>
      <c r="M18" s="6" t="s">
        <v>10</v>
      </c>
      <c r="N18" s="34" t="s">
        <v>8</v>
      </c>
      <c r="O18" s="34" t="s">
        <v>8</v>
      </c>
      <c r="P18" s="34" t="s">
        <v>8</v>
      </c>
      <c r="Q18" s="34" t="s">
        <v>8</v>
      </c>
      <c r="R18" s="34" t="s">
        <v>8</v>
      </c>
      <c r="S18" s="6" t="s">
        <v>9</v>
      </c>
      <c r="T18" s="6" t="s">
        <v>10</v>
      </c>
      <c r="U18" s="34" t="s">
        <v>8</v>
      </c>
      <c r="V18" s="34" t="s">
        <v>8</v>
      </c>
      <c r="W18" s="34" t="s">
        <v>8</v>
      </c>
      <c r="X18" s="34" t="s">
        <v>8</v>
      </c>
      <c r="Y18" s="34" t="s">
        <v>8</v>
      </c>
      <c r="Z18" s="6" t="s">
        <v>9</v>
      </c>
      <c r="AA18" s="6" t="s">
        <v>10</v>
      </c>
      <c r="AB18" s="34" t="s">
        <v>8</v>
      </c>
      <c r="AC18" s="34" t="s">
        <v>8</v>
      </c>
      <c r="AD18" s="34" t="s">
        <v>8</v>
      </c>
      <c r="AE18" s="34" t="s">
        <v>8</v>
      </c>
      <c r="AF18" s="34" t="s">
        <v>8</v>
      </c>
    </row>
    <row r="19" spans="2:33" ht="27" customHeight="1" x14ac:dyDescent="0.25">
      <c r="B19" s="43" t="s">
        <v>61</v>
      </c>
      <c r="C19" s="34" t="s">
        <v>8</v>
      </c>
      <c r="D19" s="34" t="s">
        <v>8</v>
      </c>
      <c r="E19" s="8" t="s">
        <v>9</v>
      </c>
      <c r="F19" s="8" t="s">
        <v>10</v>
      </c>
      <c r="G19" s="34" t="s">
        <v>8</v>
      </c>
      <c r="H19" s="34" t="s">
        <v>8</v>
      </c>
      <c r="I19" s="34" t="s">
        <v>8</v>
      </c>
      <c r="J19" s="34" t="s">
        <v>8</v>
      </c>
      <c r="K19" s="34" t="s">
        <v>8</v>
      </c>
      <c r="L19" s="8" t="s">
        <v>9</v>
      </c>
      <c r="M19" s="8" t="s">
        <v>10</v>
      </c>
      <c r="N19" s="34" t="s">
        <v>8</v>
      </c>
      <c r="O19" s="34" t="s">
        <v>8</v>
      </c>
      <c r="P19" s="34" t="s">
        <v>8</v>
      </c>
      <c r="Q19" s="34" t="s">
        <v>8</v>
      </c>
      <c r="R19" s="34" t="s">
        <v>8</v>
      </c>
      <c r="S19" s="8" t="s">
        <v>9</v>
      </c>
      <c r="T19" s="8" t="s">
        <v>10</v>
      </c>
      <c r="U19" s="34" t="s">
        <v>8</v>
      </c>
      <c r="V19" s="34" t="s">
        <v>8</v>
      </c>
      <c r="W19" s="34" t="s">
        <v>8</v>
      </c>
      <c r="X19" s="34" t="s">
        <v>8</v>
      </c>
      <c r="Y19" s="34" t="s">
        <v>8</v>
      </c>
      <c r="Z19" s="8" t="s">
        <v>9</v>
      </c>
      <c r="AA19" s="8" t="s">
        <v>10</v>
      </c>
      <c r="AB19" s="34" t="s">
        <v>8</v>
      </c>
      <c r="AC19" s="34" t="s">
        <v>8</v>
      </c>
      <c r="AD19" s="34" t="s">
        <v>8</v>
      </c>
      <c r="AE19" s="34" t="s">
        <v>8</v>
      </c>
      <c r="AF19" s="34" t="s">
        <v>8</v>
      </c>
    </row>
    <row r="20" spans="2:33" x14ac:dyDescent="0.25">
      <c r="B20" s="36"/>
      <c r="C20" s="36">
        <f>COUNTIF(C7:C18,"WHol")</f>
        <v>0</v>
      </c>
      <c r="D20" s="36">
        <f>COUNTIF(D7:D18,"WSun")</f>
        <v>0</v>
      </c>
      <c r="E20" s="36">
        <f>COUNTIF(E7:E18,"WHol")</f>
        <v>0</v>
      </c>
      <c r="F20" s="36">
        <f>COUNTIF(F7:F18,"WD I")+COUNTIF(F7:F18,"WD II")+COUNTIF(F7:F18,"HO")</f>
        <v>0</v>
      </c>
      <c r="G20" s="36">
        <f>COUNTIF(G7:G18,"WD I")+COUNTIF(G7:G18,"WD II")+COUNTIF(G7:G18,"HO")</f>
        <v>12</v>
      </c>
      <c r="H20" s="36">
        <f>COUNTIF(H7:H18,"WHol")</f>
        <v>0</v>
      </c>
      <c r="I20" s="36">
        <f>COUNTIF(I7:I18,"WSun")</f>
        <v>0</v>
      </c>
      <c r="J20" s="36">
        <f>COUNTIF(J7:J18,"WSat")</f>
        <v>0</v>
      </c>
      <c r="K20" s="36">
        <f>COUNTIF(K7:K18,"WSun")</f>
        <v>0</v>
      </c>
      <c r="L20" s="36">
        <f>COUNTIF(L7:L18,"WD I")+COUNTIF(L7:L18,"WD II")+COUNTIF(L7:L18,"HO")</f>
        <v>0</v>
      </c>
      <c r="M20" s="36">
        <f>COUNTIF(M7:M18,"WD I")+COUNTIF(M7:M18,"WD II")+COUNTIF(M7:M18,"HO")</f>
        <v>0</v>
      </c>
      <c r="N20" s="36">
        <f>COUNTIF(N7:N18,"WD I")+COUNTIF(N7:N18,"WD II")+COUNTIF(N7:N18,"HO")</f>
        <v>12</v>
      </c>
      <c r="O20" s="36">
        <f>COUNTIF(O7:O18,"WD I")+COUNTIF(O7:O18,"WD II")+COUNTIF(O7:O18,"HO")</f>
        <v>12</v>
      </c>
      <c r="P20" s="36">
        <f>COUNTIF(P7:P18,"WD I")+COUNTIF(P7:P18,"WD II")+COUNTIF(P7:P18,"HO")</f>
        <v>12</v>
      </c>
      <c r="Q20" s="36">
        <f>COUNTIF(Q7:Q18,"WSat")</f>
        <v>0</v>
      </c>
      <c r="R20" s="36">
        <f>COUNTIF(R7:R18,"WSat")</f>
        <v>0</v>
      </c>
      <c r="S20" s="36">
        <f>COUNTIF(S7:S18,"WD I")+COUNTIF(S7:S18,"WD II")+COUNTIF(S7:S18,"HO")</f>
        <v>0</v>
      </c>
      <c r="T20" s="36">
        <f>COUNTIF(T7:T18,"WD I")+COUNTIF(T7:T18,"WD II")+COUNTIF(T7:T18,"HO")</f>
        <v>0</v>
      </c>
      <c r="U20" s="36">
        <f>COUNTIF(U7:U18,"WD I")+COUNTIF(U7:U18,"WD II")+COUNTIF(U7:U18,"HO")</f>
        <v>12</v>
      </c>
      <c r="V20" s="36">
        <f>COUNTIF(V7:V18,"WD I")+COUNTIF(V7:V18,"WD II")+COUNTIF(V7:V18,"HO")</f>
        <v>12</v>
      </c>
      <c r="W20" s="36">
        <f>COUNTIF(W7:W18,"WD I")+COUNTIF(W7:W18,"WD II")+COUNTIF(W7:W18,"HO")</f>
        <v>12</v>
      </c>
      <c r="X20" s="36">
        <f>COUNTIF(X7:X18,"WSat")</f>
        <v>0</v>
      </c>
      <c r="Y20" s="36">
        <f>COUNTIF(Y7:Y18,"WSun")</f>
        <v>0</v>
      </c>
      <c r="Z20" s="36">
        <f>COUNTIF(Z7:Z18,"WD I")+COUNTIF(Z7:Z18,"WD II")+COUNTIF(Z7:Z18,"HO")</f>
        <v>0</v>
      </c>
      <c r="AA20" s="36">
        <f>COUNTIF(AA7:AA18,"WD I")+COUNTIF(AA7:AA18,"WD II")+COUNTIF(AA7:AA18,"HO")</f>
        <v>0</v>
      </c>
      <c r="AB20" s="36">
        <f>COUNTIF(AB7:AB18,"WD I")+COUNTIF(AB7:AB18,"WD II")+COUNTIF(AB7:AB18,"HO")</f>
        <v>12</v>
      </c>
      <c r="AC20" s="36">
        <f>COUNTIF(AC7:AC18,"WD I")+COUNTIF(AC7:AC18,"WD II")+COUNTIF(AC7:AC18,"HO")</f>
        <v>12</v>
      </c>
      <c r="AD20" s="36">
        <f>COUNTIF(AD7:AD18,"WD I")+COUNTIF(AD7:AD18,"WD II")+COUNTIF(AD7:AD18,"HO")</f>
        <v>12</v>
      </c>
      <c r="AE20" s="36">
        <f>COUNTIF(AE7:AE18,"WSat")</f>
        <v>0</v>
      </c>
      <c r="AF20" s="40">
        <f>COUNTIF(AF7:AF18,"WSun")</f>
        <v>0</v>
      </c>
      <c r="AG20" s="40"/>
    </row>
    <row r="21" spans="2:33" ht="15.75" thickBot="1" x14ac:dyDescent="0.3"/>
    <row r="22" spans="2:33" ht="14.45" customHeight="1" x14ac:dyDescent="0.25">
      <c r="B22" s="32"/>
      <c r="S22" s="70" t="s">
        <v>19</v>
      </c>
      <c r="T22" s="71"/>
      <c r="U22" s="66" t="s">
        <v>20</v>
      </c>
      <c r="V22" s="74" t="s">
        <v>21</v>
      </c>
      <c r="W22" s="71"/>
      <c r="X22" s="66" t="s">
        <v>22</v>
      </c>
      <c r="Y22" s="66" t="s">
        <v>23</v>
      </c>
      <c r="Z22" s="66" t="s">
        <v>24</v>
      </c>
      <c r="AA22" s="66" t="s">
        <v>25</v>
      </c>
      <c r="AB22" s="66" t="s">
        <v>26</v>
      </c>
      <c r="AC22" s="66" t="s">
        <v>27</v>
      </c>
      <c r="AD22" s="66" t="s">
        <v>28</v>
      </c>
      <c r="AE22" s="66" t="s">
        <v>29</v>
      </c>
      <c r="AF22" s="68" t="s">
        <v>30</v>
      </c>
    </row>
    <row r="23" spans="2:33" ht="15.75" thickBot="1" x14ac:dyDescent="0.3">
      <c r="B23" s="32"/>
      <c r="S23" s="72"/>
      <c r="T23" s="73"/>
      <c r="U23" s="67"/>
      <c r="V23" s="75"/>
      <c r="W23" s="73"/>
      <c r="X23" s="67"/>
      <c r="Y23" s="67"/>
      <c r="Z23" s="67"/>
      <c r="AA23" s="67"/>
      <c r="AB23" s="67"/>
      <c r="AC23" s="67"/>
      <c r="AD23" s="67"/>
      <c r="AE23" s="67"/>
      <c r="AF23" s="69"/>
    </row>
    <row r="24" spans="2:33" ht="27" customHeight="1" x14ac:dyDescent="0.25">
      <c r="B24" s="32"/>
      <c r="D24" s="13" t="s">
        <v>31</v>
      </c>
      <c r="E24" s="14"/>
      <c r="F24" s="14"/>
      <c r="G24" s="14"/>
      <c r="H24" s="14"/>
      <c r="I24" s="14"/>
      <c r="J24" s="15"/>
      <c r="L24" s="2" t="s">
        <v>32</v>
      </c>
      <c r="S24" s="72"/>
      <c r="T24" s="73"/>
      <c r="U24" s="67"/>
      <c r="V24" s="75"/>
      <c r="W24" s="73"/>
      <c r="X24" s="67"/>
      <c r="Y24" s="67"/>
      <c r="Z24" s="67"/>
      <c r="AA24" s="67"/>
      <c r="AB24" s="67"/>
      <c r="AC24" s="67"/>
      <c r="AD24" s="67"/>
      <c r="AE24" s="67"/>
      <c r="AF24" s="69"/>
    </row>
    <row r="25" spans="2:33" x14ac:dyDescent="0.25">
      <c r="D25" s="16" t="s">
        <v>38</v>
      </c>
      <c r="J25" s="17"/>
      <c r="L25" s="28" t="s">
        <v>33</v>
      </c>
      <c r="M25" s="12" t="s">
        <v>34</v>
      </c>
      <c r="S25" s="56" t="s">
        <v>13</v>
      </c>
      <c r="T25" s="57"/>
      <c r="U25" s="18">
        <f>COUNTIF(C7:AG7,"DO")</f>
        <v>0</v>
      </c>
      <c r="V25" s="58">
        <f>COUNTIF(C7:AG7,"WD I")+COUNTIF(C7:AG7,"WNA")+COUNTIF(C7:AG7,"WD II")</f>
        <v>22</v>
      </c>
      <c r="W25" s="59"/>
      <c r="X25" s="19">
        <f>COUNTIF(C7:AG7,"WSat")</f>
        <v>0</v>
      </c>
      <c r="Y25" s="19">
        <f>COUNTIF(C7:AG7,"WSun")</f>
        <v>0</v>
      </c>
      <c r="Z25" s="19">
        <f>COUNTIF(C7:AG7,"NWSat")</f>
        <v>4</v>
      </c>
      <c r="AA25" s="19">
        <f>COUNTIF(C7:AG7,"NWSun")</f>
        <v>4</v>
      </c>
      <c r="AB25" s="19">
        <f>COUNTIF(C7:AG7,"WHol")</f>
        <v>0</v>
      </c>
      <c r="AC25" s="19">
        <f>COUNTIF(C7:AG7,"HOL")+COUNTIF(C7:AG7,G36)+COUNTIF(C7:AG7,"ML")</f>
        <v>0</v>
      </c>
      <c r="AD25" s="19">
        <f>COUNTIF(C7:AG7,"OFH")</f>
        <v>0</v>
      </c>
      <c r="AE25" s="8">
        <f>V25+X25+Y25+AB25</f>
        <v>22</v>
      </c>
      <c r="AF25" s="10">
        <f t="shared" ref="AF25" si="1">U25+Z25+AA25+AC25+AD25</f>
        <v>8</v>
      </c>
    </row>
    <row r="26" spans="2:33" x14ac:dyDescent="0.25">
      <c r="D26" s="16"/>
      <c r="J26" s="17"/>
      <c r="L26" s="1" t="s">
        <v>8</v>
      </c>
      <c r="M26" s="12" t="s">
        <v>35</v>
      </c>
      <c r="S26" s="65" t="s">
        <v>16</v>
      </c>
      <c r="T26" s="59"/>
      <c r="U26" s="18">
        <f>COUNTIF(C8:AG8,"DO")</f>
        <v>0</v>
      </c>
      <c r="V26" s="58">
        <f>COUNTIF(C8:AG8,"WD I")+COUNTIF(C8:AG8,"WNA")+COUNTIF(C8:AG8,"WD II")</f>
        <v>22</v>
      </c>
      <c r="W26" s="59"/>
      <c r="X26" s="19">
        <f>COUNTIF(C8:AG8,"WSat")</f>
        <v>0</v>
      </c>
      <c r="Y26" s="19">
        <f>COUNTIF(C8:AG8,"WSun")</f>
        <v>0</v>
      </c>
      <c r="Z26" s="19">
        <f>COUNTIF(C8:AG8,"NWSat")</f>
        <v>4</v>
      </c>
      <c r="AA26" s="19">
        <f>COUNTIF(C8:AG8,"NWSun")</f>
        <v>4</v>
      </c>
      <c r="AB26" s="19">
        <f>COUNTIF(C8:AG8,"WHol")</f>
        <v>0</v>
      </c>
      <c r="AC26" s="19">
        <f>COUNTIF(C8:AG8,"HOL")+COUNTIF(C8:AG8,G37)+COUNTIF(C8:AG8,"ML")</f>
        <v>0</v>
      </c>
      <c r="AD26" s="19">
        <f>COUNTIF(C8:AG8,"OFH")</f>
        <v>0</v>
      </c>
      <c r="AE26" s="8">
        <f t="shared" ref="AE26:AE36" si="2">V26+X26+Y26+AB26</f>
        <v>22</v>
      </c>
      <c r="AF26" s="10">
        <f>U26+Z26+AA26+AC26+AD26</f>
        <v>8</v>
      </c>
    </row>
    <row r="27" spans="2:33" x14ac:dyDescent="0.25">
      <c r="D27" s="16"/>
      <c r="J27" s="17"/>
      <c r="L27" s="3" t="s">
        <v>36</v>
      </c>
      <c r="M27" s="12" t="s">
        <v>37</v>
      </c>
      <c r="S27" s="56" t="s">
        <v>12</v>
      </c>
      <c r="T27" s="57"/>
      <c r="U27" s="18" t="e">
        <f>COUNTIF(#REF!,"DO")</f>
        <v>#REF!</v>
      </c>
      <c r="V27" s="58" t="e">
        <f>COUNTIF(#REF!,"WD I")+COUNTIF(#REF!,"WNA")+COUNTIF(#REF!,"WD II")</f>
        <v>#REF!</v>
      </c>
      <c r="W27" s="59"/>
      <c r="X27" s="19" t="e">
        <f>COUNTIF(#REF!,"WSat")</f>
        <v>#REF!</v>
      </c>
      <c r="Y27" s="19" t="e">
        <f>COUNTIF(#REF!,"WSun")</f>
        <v>#REF!</v>
      </c>
      <c r="Z27" s="19" t="e">
        <f>COUNTIF(#REF!,"NWSat")</f>
        <v>#REF!</v>
      </c>
      <c r="AA27" s="19" t="e">
        <f>COUNTIF(#REF!,"NWSun")</f>
        <v>#REF!</v>
      </c>
      <c r="AB27" s="19" t="e">
        <f>COUNTIF(#REF!,"WHol")</f>
        <v>#REF!</v>
      </c>
      <c r="AC27" s="19" t="e">
        <f>COUNTIF(#REF!,"HOL")+COUNTIF(#REF!,G38)+COUNTIF(#REF!,"ML")</f>
        <v>#REF!</v>
      </c>
      <c r="AD27" s="19" t="e">
        <f>COUNTIF(#REF!,"OFH")</f>
        <v>#REF!</v>
      </c>
      <c r="AE27" s="8" t="e">
        <f t="shared" si="2"/>
        <v>#REF!</v>
      </c>
      <c r="AF27" s="10" t="e">
        <f>U27+Z27+AA27+AC27+AD27</f>
        <v>#REF!</v>
      </c>
    </row>
    <row r="28" spans="2:33" ht="16.149999999999999" customHeight="1" x14ac:dyDescent="0.25">
      <c r="D28" s="16"/>
      <c r="J28" s="17"/>
      <c r="L28" s="8" t="s">
        <v>39</v>
      </c>
      <c r="M28" s="12" t="s">
        <v>40</v>
      </c>
      <c r="S28" s="56" t="s">
        <v>53</v>
      </c>
      <c r="T28" s="57"/>
      <c r="U28" s="18">
        <f>COUNTIF(C9:AG9,"DO")</f>
        <v>0</v>
      </c>
      <c r="V28" s="58">
        <f>COUNTIF(C9:AG9,"WD I")+COUNTIF(C9:AG9,"WNA")+COUNTIF(C9:AG9,"WD II")</f>
        <v>22</v>
      </c>
      <c r="W28" s="59"/>
      <c r="X28" s="19">
        <f>COUNTIF(C9:AG9,"WSat")</f>
        <v>0</v>
      </c>
      <c r="Y28" s="19">
        <f>COUNTIF(C9:AG9,"WSun")</f>
        <v>0</v>
      </c>
      <c r="Z28" s="19">
        <f>COUNTIF(C9:AG9,"NWSat")</f>
        <v>4</v>
      </c>
      <c r="AA28" s="19">
        <f>COUNTIF(C9:AG9,"NWSun")</f>
        <v>4</v>
      </c>
      <c r="AB28" s="19">
        <f>COUNTIF(C9:AG9,"WHol")</f>
        <v>0</v>
      </c>
      <c r="AC28" s="19">
        <f>COUNTIF(C9:AG9,"HOL")+COUNTIF(C9:AG9,G39)+COUNTIF(C9:AG9,"ML")</f>
        <v>0</v>
      </c>
      <c r="AD28" s="19">
        <f>COUNTIF(C9:AG9,"OFH")</f>
        <v>0</v>
      </c>
      <c r="AE28" s="8">
        <f t="shared" si="2"/>
        <v>22</v>
      </c>
      <c r="AF28" s="10">
        <f t="shared" ref="AF28:AF36" si="3">U28+Z28+AA28+AC28+AD28</f>
        <v>8</v>
      </c>
    </row>
    <row r="29" spans="2:33" ht="13.5" customHeight="1" x14ac:dyDescent="0.25">
      <c r="D29" s="16"/>
      <c r="J29" s="17"/>
      <c r="L29" s="7" t="s">
        <v>41</v>
      </c>
      <c r="M29" s="12" t="s">
        <v>42</v>
      </c>
      <c r="S29" s="56" t="s">
        <v>54</v>
      </c>
      <c r="T29" s="57"/>
      <c r="U29" s="18">
        <f>COUNTIF(C10:AG10,"DO")</f>
        <v>0</v>
      </c>
      <c r="V29" s="58">
        <f>COUNTIF(C10:AG10,"WD I")+COUNTIF(C10:AG10,"WNA")+COUNTIF(C10:AG10,"WD II")</f>
        <v>22</v>
      </c>
      <c r="W29" s="59"/>
      <c r="X29" s="19">
        <f>COUNTIF(C10:AG10,"WSat")</f>
        <v>0</v>
      </c>
      <c r="Y29" s="19">
        <f>COUNTIF(C10:AG10,"WSun")</f>
        <v>0</v>
      </c>
      <c r="Z29" s="19">
        <f>COUNTIF(C10:AG10,"NWSat")</f>
        <v>4</v>
      </c>
      <c r="AA29" s="19">
        <f>COUNTIF(C10:AG10,"NWSun")</f>
        <v>4</v>
      </c>
      <c r="AB29" s="19">
        <f>COUNTIF(C10:AG10,"WHol")</f>
        <v>0</v>
      </c>
      <c r="AC29" s="19">
        <f>COUNTIF(C10:AG10,"HOL")+COUNTIF(C10:AG10,G40)+COUNTIF(C10:AG10,"ML")</f>
        <v>0</v>
      </c>
      <c r="AD29" s="19">
        <f>COUNTIF(C10:AG10,"OFH")</f>
        <v>0</v>
      </c>
      <c r="AE29" s="8">
        <f t="shared" si="2"/>
        <v>22</v>
      </c>
      <c r="AF29" s="10">
        <f t="shared" si="3"/>
        <v>8</v>
      </c>
    </row>
    <row r="30" spans="2:33" x14ac:dyDescent="0.25">
      <c r="D30" s="29"/>
      <c r="F30" s="21"/>
      <c r="G30" s="21"/>
      <c r="H30" s="21"/>
      <c r="I30" s="21"/>
      <c r="J30" s="22"/>
      <c r="L30" s="7" t="s">
        <v>43</v>
      </c>
      <c r="M30" s="12" t="s">
        <v>44</v>
      </c>
      <c r="S30" s="56" t="s">
        <v>14</v>
      </c>
      <c r="T30" s="57"/>
      <c r="U30" s="18">
        <f>COUNTIF(C11:AG11,"DO")</f>
        <v>0</v>
      </c>
      <c r="V30" s="58">
        <f>COUNTIF(C11:AG11,"WD I")+COUNTIF(C11:AG11,"WNA")+COUNTIF(C11:AG11,"WD II")</f>
        <v>22</v>
      </c>
      <c r="W30" s="59"/>
      <c r="X30" s="19">
        <f>COUNTIF(C11:AG11,"WSat")</f>
        <v>0</v>
      </c>
      <c r="Y30" s="19">
        <f>COUNTIF(C11:AG11,"WSun")</f>
        <v>0</v>
      </c>
      <c r="Z30" s="19">
        <f>COUNTIF(C11:AG11,"NWSat")</f>
        <v>4</v>
      </c>
      <c r="AA30" s="19">
        <f>COUNTIF(C11:AG11,"NWSun")</f>
        <v>4</v>
      </c>
      <c r="AB30" s="19">
        <f>COUNTIF(C11:AG11,"WHol")</f>
        <v>0</v>
      </c>
      <c r="AC30" s="19">
        <f>COUNTIF(C11:AG11,"HOL")+COUNTIF(C11:AG11,G41)+COUNTIF(C11:AG11,"ML")</f>
        <v>0</v>
      </c>
      <c r="AD30" s="19">
        <f>COUNTIF(C11:AG11,"OFH")</f>
        <v>0</v>
      </c>
      <c r="AE30" s="8">
        <f t="shared" si="2"/>
        <v>22</v>
      </c>
      <c r="AF30" s="10">
        <f t="shared" si="3"/>
        <v>8</v>
      </c>
    </row>
    <row r="31" spans="2:33" x14ac:dyDescent="0.25">
      <c r="D31" s="20"/>
      <c r="E31" s="21"/>
      <c r="F31" s="21"/>
      <c r="G31" s="21"/>
      <c r="H31" s="21"/>
      <c r="I31" s="21"/>
      <c r="J31" s="22"/>
      <c r="L31" s="11" t="s">
        <v>45</v>
      </c>
      <c r="M31" s="12" t="s">
        <v>46</v>
      </c>
      <c r="S31" s="56" t="s">
        <v>15</v>
      </c>
      <c r="T31" s="57"/>
      <c r="U31" s="18">
        <f>COUNTIF(C12:AG12,"DO")</f>
        <v>0</v>
      </c>
      <c r="V31" s="58">
        <f>COUNTIF(C12:AG12,"WD I")+COUNTIF(C12:AG12,"WNA")+COUNTIF(C12:AG12,"WD II")</f>
        <v>22</v>
      </c>
      <c r="W31" s="59"/>
      <c r="X31" s="19">
        <f>COUNTIF(C12:AG12,"WSat")</f>
        <v>0</v>
      </c>
      <c r="Y31" s="19">
        <f>COUNTIF(C12:AG12,"WSun")</f>
        <v>0</v>
      </c>
      <c r="Z31" s="19">
        <f>COUNTIF(C12:AG12,"NWSat")</f>
        <v>4</v>
      </c>
      <c r="AA31" s="19">
        <f>COUNTIF(C12:AG12,"NWSun")</f>
        <v>4</v>
      </c>
      <c r="AB31" s="19">
        <f>COUNTIF(C12:AG12,"WHol")</f>
        <v>0</v>
      </c>
      <c r="AC31" s="19">
        <f>COUNTIF(C12:AG12,"HOL")+COUNTIF(C12:AG12,G42)+COUNTIF(C12:AG12,"ML")</f>
        <v>0</v>
      </c>
      <c r="AD31" s="19">
        <f>COUNTIF(C12:AG12,"OFH")</f>
        <v>0</v>
      </c>
      <c r="AE31" s="8">
        <f t="shared" si="2"/>
        <v>22</v>
      </c>
      <c r="AF31" s="10">
        <f t="shared" si="3"/>
        <v>8</v>
      </c>
    </row>
    <row r="32" spans="2:33" x14ac:dyDescent="0.25">
      <c r="D32" s="20"/>
      <c r="E32" s="21"/>
      <c r="F32" s="21"/>
      <c r="G32" s="21"/>
      <c r="H32" s="21"/>
      <c r="I32" s="21"/>
      <c r="J32" s="22"/>
      <c r="L32" s="6" t="s">
        <v>9</v>
      </c>
      <c r="M32" s="12" t="s">
        <v>47</v>
      </c>
      <c r="S32" s="56" t="s">
        <v>55</v>
      </c>
      <c r="T32" s="57"/>
      <c r="U32" s="18">
        <f>COUNTIF(C13:AG13,"DO")</f>
        <v>0</v>
      </c>
      <c r="V32" s="58">
        <f>COUNTIF(C13:AG13,"WD I")+COUNTIF(C13:AG13,"WNA")+COUNTIF(C13:AG13,"WD II")</f>
        <v>22</v>
      </c>
      <c r="W32" s="59"/>
      <c r="X32" s="19">
        <f>COUNTIF(C13:AG13,"WSat")</f>
        <v>0</v>
      </c>
      <c r="Y32" s="19">
        <f>COUNTIF(C13:AG13,"WSun")</f>
        <v>0</v>
      </c>
      <c r="Z32" s="19">
        <f>COUNTIF(C13:AG13,"NWSat")</f>
        <v>4</v>
      </c>
      <c r="AA32" s="19">
        <f>COUNTIF(C13:AG13,"NWSun")</f>
        <v>4</v>
      </c>
      <c r="AB32" s="19">
        <f>COUNTIF(C13:AG13,"WHol")</f>
        <v>0</v>
      </c>
      <c r="AC32" s="19">
        <f>COUNTIF(C13:AG13,"HOL")+COUNTIF(C13:AG13,G43)+COUNTIF(C13:AG13,"ML")</f>
        <v>0</v>
      </c>
      <c r="AD32" s="19">
        <f>COUNTIF(C13:AG13,"OFH")</f>
        <v>0</v>
      </c>
      <c r="AE32" s="8">
        <f t="shared" si="2"/>
        <v>22</v>
      </c>
      <c r="AF32" s="10">
        <f t="shared" si="3"/>
        <v>8</v>
      </c>
    </row>
    <row r="33" spans="4:32" x14ac:dyDescent="0.25">
      <c r="D33" s="20"/>
      <c r="E33" s="21"/>
      <c r="F33" s="21"/>
      <c r="G33" s="21"/>
      <c r="H33" s="21"/>
      <c r="I33" s="21"/>
      <c r="J33" s="22"/>
      <c r="L33" s="6"/>
      <c r="S33" s="65" t="s">
        <v>58</v>
      </c>
      <c r="T33" s="59"/>
      <c r="U33" s="18">
        <f>COUNTIF(C15:AG15,"DO")</f>
        <v>0</v>
      </c>
      <c r="V33" s="58">
        <f>COUNTIF(C15:AG15,"WD I")+COUNTIF(C15:AG15,"WNA")+COUNTIF(C15:AG15,"WD II")</f>
        <v>22</v>
      </c>
      <c r="W33" s="59"/>
      <c r="X33" s="19">
        <f>COUNTIF(C15:AG15,"WSat")</f>
        <v>0</v>
      </c>
      <c r="Y33" s="19">
        <f>COUNTIF(C15:AG15,"WSun")</f>
        <v>0</v>
      </c>
      <c r="Z33" s="19">
        <f>COUNTIF(C15:AG15,"NWSat")</f>
        <v>4</v>
      </c>
      <c r="AA33" s="19">
        <f>COUNTIF(C15:AG15,"NWSun")</f>
        <v>4</v>
      </c>
      <c r="AB33" s="19">
        <f>COUNTIF(C15:AG15,"WHol")</f>
        <v>0</v>
      </c>
      <c r="AC33" s="19">
        <f>COUNTIF(C15:AG15,"HOL")+COUNTIF(C15:AG15,G44)+COUNTIF(C15:AG15,"ML")</f>
        <v>0</v>
      </c>
      <c r="AD33" s="19">
        <f>COUNTIF(C15:AG15,"OFH")</f>
        <v>0</v>
      </c>
      <c r="AE33" s="8">
        <f t="shared" si="2"/>
        <v>22</v>
      </c>
      <c r="AF33" s="10">
        <f t="shared" si="3"/>
        <v>8</v>
      </c>
    </row>
    <row r="34" spans="4:32" x14ac:dyDescent="0.25">
      <c r="D34" s="20"/>
      <c r="E34" s="21"/>
      <c r="F34" s="21"/>
      <c r="G34" s="21"/>
      <c r="H34" s="21"/>
      <c r="I34" s="21"/>
      <c r="J34" s="22"/>
      <c r="L34" s="6" t="s">
        <v>10</v>
      </c>
      <c r="M34" s="12" t="s">
        <v>48</v>
      </c>
      <c r="S34" s="56" t="s">
        <v>56</v>
      </c>
      <c r="T34" s="57"/>
      <c r="U34" s="18">
        <f>COUNTIF(C16:AG16,"DO")</f>
        <v>0</v>
      </c>
      <c r="V34" s="58">
        <f>COUNTIF(C16:AG16,"WD I")+COUNTIF(C16:AG16,"WNA")+COUNTIF(C16:AG16,"WD II")</f>
        <v>22</v>
      </c>
      <c r="W34" s="59"/>
      <c r="X34" s="19">
        <f>COUNTIF(C16:AG16,"WSat")</f>
        <v>0</v>
      </c>
      <c r="Y34" s="19">
        <f>COUNTIF(C16:AG16,"WSun")</f>
        <v>0</v>
      </c>
      <c r="Z34" s="19">
        <f>COUNTIF(C16:AG16,"NWSat")</f>
        <v>4</v>
      </c>
      <c r="AA34" s="19">
        <f>COUNTIF(C16:AG16,"NWSun")</f>
        <v>4</v>
      </c>
      <c r="AB34" s="19">
        <f>COUNTIF(C16:AG16,"WHol")</f>
        <v>0</v>
      </c>
      <c r="AC34" s="19">
        <f>COUNTIF(C16:AG16,"HOL")+COUNTIF(C16:AG16,G44)+COUNTIF(C16:AG16,"ML")</f>
        <v>0</v>
      </c>
      <c r="AD34" s="19">
        <f>COUNTIF(C16:AG16,"OFH")</f>
        <v>0</v>
      </c>
      <c r="AE34" s="8">
        <f t="shared" si="2"/>
        <v>22</v>
      </c>
      <c r="AF34" s="10">
        <f t="shared" si="3"/>
        <v>8</v>
      </c>
    </row>
    <row r="35" spans="4:32" ht="15.75" thickBot="1" x14ac:dyDescent="0.3">
      <c r="D35" s="30"/>
      <c r="E35" s="33"/>
      <c r="F35" s="33"/>
      <c r="G35" s="33"/>
      <c r="H35" s="33"/>
      <c r="I35" s="33"/>
      <c r="J35" s="31"/>
      <c r="L35" s="9" t="s">
        <v>11</v>
      </c>
      <c r="M35" s="12" t="s">
        <v>49</v>
      </c>
      <c r="S35" s="56" t="s">
        <v>17</v>
      </c>
      <c r="T35" s="57"/>
      <c r="U35" s="18">
        <f>COUNTIF(C17:AG17,"DO")</f>
        <v>0</v>
      </c>
      <c r="V35" s="58">
        <f>COUNTIF(C17:AG17,"WD I")+COUNTIF(C17:AG17,"WNA")+COUNTIF(C17:AG17,"WD II")</f>
        <v>22</v>
      </c>
      <c r="W35" s="59"/>
      <c r="X35" s="19">
        <f>COUNTIF(C17:AG17,"WSat")</f>
        <v>0</v>
      </c>
      <c r="Y35" s="19">
        <f>COUNTIF(C17:AG17,"WSun")</f>
        <v>0</v>
      </c>
      <c r="Z35" s="19">
        <f>COUNTIF(C17:AG17,"NWSat")</f>
        <v>4</v>
      </c>
      <c r="AA35" s="19">
        <f>COUNTIF(C17:AG17,"NWSun")</f>
        <v>4</v>
      </c>
      <c r="AB35" s="19">
        <f>COUNTIF(C17:AG17,"WHol")</f>
        <v>0</v>
      </c>
      <c r="AC35" s="19">
        <f>COUNTIF(C17:AG17,"HOL")+COUNTIF(C17:AG17,G45)+COUNTIF(C17:AG17,"ML")</f>
        <v>0</v>
      </c>
      <c r="AD35" s="19">
        <f>COUNTIF(C17:AG17,"OFH")</f>
        <v>0</v>
      </c>
      <c r="AE35" s="8">
        <f t="shared" si="2"/>
        <v>22</v>
      </c>
      <c r="AF35" s="10">
        <f t="shared" si="3"/>
        <v>8</v>
      </c>
    </row>
    <row r="36" spans="4:32" ht="15.75" thickBot="1" x14ac:dyDescent="0.3">
      <c r="L36" s="4" t="s">
        <v>57</v>
      </c>
      <c r="M36" s="12" t="s">
        <v>50</v>
      </c>
      <c r="S36" s="60" t="s">
        <v>18</v>
      </c>
      <c r="T36" s="61"/>
      <c r="U36" s="24">
        <f>COUNTIF(C18:AG18,"DO")</f>
        <v>0</v>
      </c>
      <c r="V36" s="62">
        <f>COUNTIF(C18:AG18,"WD I")+COUNTIF(C18:AG18,"WNA")+COUNTIF(C18:AG18,"WD II")</f>
        <v>22</v>
      </c>
      <c r="W36" s="63"/>
      <c r="X36" s="25">
        <f>COUNTIF(C18:AG18,"WSat")</f>
        <v>0</v>
      </c>
      <c r="Y36" s="25">
        <f>COUNTIF(C18:AG18,"WSun")</f>
        <v>0</v>
      </c>
      <c r="Z36" s="25">
        <f>COUNTIF(C18:AG18,"NWSat")</f>
        <v>4</v>
      </c>
      <c r="AA36" s="25">
        <f>COUNTIF(C18:AG18,"NWSun")</f>
        <v>4</v>
      </c>
      <c r="AB36" s="25">
        <f>COUNTIF(C18:AG18,"WHol")</f>
        <v>0</v>
      </c>
      <c r="AC36" s="25">
        <f>COUNTIF(C18:AG18,"HOL")+COUNTIF(C18:AG18,G46)+COUNTIF(C18:AG18,"ML")</f>
        <v>0</v>
      </c>
      <c r="AD36" s="25">
        <f>COUNTIF(C18:AG18,"OFH")</f>
        <v>0</v>
      </c>
      <c r="AE36" s="8">
        <f t="shared" si="2"/>
        <v>22</v>
      </c>
      <c r="AF36" s="26">
        <f t="shared" si="3"/>
        <v>8</v>
      </c>
    </row>
    <row r="37" spans="4:32" x14ac:dyDescent="0.25">
      <c r="L37" s="5" t="s">
        <v>51</v>
      </c>
      <c r="M37" s="12" t="s">
        <v>52</v>
      </c>
      <c r="S37" s="64"/>
      <c r="T37" s="64"/>
      <c r="U37" s="23"/>
      <c r="V37" s="64"/>
      <c r="W37" s="64"/>
      <c r="AE37" s="35"/>
      <c r="AF37" s="35"/>
    </row>
  </sheetData>
  <mergeCells count="40">
    <mergeCell ref="S35:T35"/>
    <mergeCell ref="V35:W35"/>
    <mergeCell ref="S36:T36"/>
    <mergeCell ref="V36:W36"/>
    <mergeCell ref="S37:T37"/>
    <mergeCell ref="V37:W37"/>
    <mergeCell ref="S32:T32"/>
    <mergeCell ref="V32:W32"/>
    <mergeCell ref="S33:T33"/>
    <mergeCell ref="V33:W33"/>
    <mergeCell ref="S34:T34"/>
    <mergeCell ref="V34:W34"/>
    <mergeCell ref="S29:T29"/>
    <mergeCell ref="V29:W29"/>
    <mergeCell ref="S30:T30"/>
    <mergeCell ref="V30:W30"/>
    <mergeCell ref="S31:T31"/>
    <mergeCell ref="V31:W31"/>
    <mergeCell ref="S26:T26"/>
    <mergeCell ref="V26:W26"/>
    <mergeCell ref="S27:T27"/>
    <mergeCell ref="V27:W27"/>
    <mergeCell ref="S28:T28"/>
    <mergeCell ref="V28:W28"/>
    <mergeCell ref="AD22:AD24"/>
    <mergeCell ref="AE22:AE24"/>
    <mergeCell ref="AF22:AF24"/>
    <mergeCell ref="S25:T25"/>
    <mergeCell ref="V25:W25"/>
    <mergeCell ref="D3:AC3"/>
    <mergeCell ref="B5:B6"/>
    <mergeCell ref="S22:T24"/>
    <mergeCell ref="U22:U24"/>
    <mergeCell ref="V22:W24"/>
    <mergeCell ref="X22:X24"/>
    <mergeCell ref="Y22:Y24"/>
    <mergeCell ref="Z22:Z24"/>
    <mergeCell ref="AA22:AA24"/>
    <mergeCell ref="AB22:AB24"/>
    <mergeCell ref="AC22:AC24"/>
  </mergeCells>
  <conditionalFormatting sqref="F21">
    <cfRule type="colorScale" priority="267">
      <colorScale>
        <cfvo type="num" val="0"/>
        <cfvo type="num" val="3"/>
        <color rgb="FFF8696B"/>
        <color rgb="FF63BE7B"/>
      </colorScale>
    </cfRule>
  </conditionalFormatting>
  <conditionalFormatting sqref="F21">
    <cfRule type="colorScale" priority="26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20:N20">
    <cfRule type="colorScale" priority="265">
      <colorScale>
        <cfvo type="num" val="0"/>
        <cfvo type="num" val="3"/>
        <color rgb="FFF8696B"/>
        <color rgb="FF63BE7B"/>
      </colorScale>
    </cfRule>
  </conditionalFormatting>
  <conditionalFormatting sqref="L20:W20">
    <cfRule type="colorScale" priority="264">
      <colorScale>
        <cfvo type="num" val="0"/>
        <cfvo type="num" val="3"/>
        <color rgb="FFF8696B"/>
        <color rgb="FF63BE7B"/>
      </colorScale>
    </cfRule>
  </conditionalFormatting>
  <conditionalFormatting sqref="Y20:AD20">
    <cfRule type="colorScale" priority="263">
      <colorScale>
        <cfvo type="num" val="0"/>
        <cfvo type="num" val="3"/>
        <color rgb="FFF8696B"/>
        <color rgb="FF63BE7B"/>
      </colorScale>
    </cfRule>
  </conditionalFormatting>
  <conditionalFormatting sqref="C20:G20 J20:AD20">
    <cfRule type="colorScale" priority="26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G20">
    <cfRule type="colorScale" priority="261">
      <colorScale>
        <cfvo type="num" val="0"/>
        <cfvo type="num" val="3"/>
        <color rgb="FFF8696B"/>
        <color rgb="FF63BE7B"/>
      </colorScale>
    </cfRule>
  </conditionalFormatting>
  <conditionalFormatting sqref="C20:G20">
    <cfRule type="colorScale" priority="26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20">
    <cfRule type="colorScale" priority="25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20:W20">
    <cfRule type="colorScale" priority="25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20">
    <cfRule type="colorScale" priority="25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">
    <cfRule type="colorScale" priority="256">
      <colorScale>
        <cfvo type="num" val="0"/>
        <cfvo type="num" val="3"/>
        <color rgb="FFF8696B"/>
        <color rgb="FF63BE7B"/>
      </colorScale>
    </cfRule>
  </conditionalFormatting>
  <conditionalFormatting sqref="C20">
    <cfRule type="colorScale" priority="25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G20 J20:O20">
    <cfRule type="colorScale" priority="254">
      <colorScale>
        <cfvo type="num" val="0"/>
        <cfvo type="num" val="3"/>
        <color rgb="FFF8696B"/>
        <color rgb="FF63BE7B"/>
      </colorScale>
    </cfRule>
  </conditionalFormatting>
  <conditionalFormatting sqref="L20:W20">
    <cfRule type="colorScale" priority="253">
      <colorScale>
        <cfvo type="num" val="0"/>
        <cfvo type="num" val="3"/>
        <color rgb="FFF8696B"/>
        <color rgb="FF63BE7B"/>
      </colorScale>
    </cfRule>
  </conditionalFormatting>
  <conditionalFormatting sqref="S20:AD20">
    <cfRule type="colorScale" priority="252">
      <colorScale>
        <cfvo type="num" val="0"/>
        <cfvo type="num" val="3"/>
        <color rgb="FFF8696B"/>
        <color rgb="FF63BE7B"/>
      </colorScale>
    </cfRule>
  </conditionalFormatting>
  <conditionalFormatting sqref="C20:G20">
    <cfRule type="colorScale" priority="251">
      <colorScale>
        <cfvo type="num" val="0"/>
        <cfvo type="num" val="3"/>
        <color rgb="FFF8696B"/>
        <color rgb="FF63BE7B"/>
      </colorScale>
    </cfRule>
  </conditionalFormatting>
  <conditionalFormatting sqref="C20:G20">
    <cfRule type="colorScale" priority="25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20:M20">
    <cfRule type="colorScale" priority="24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20">
    <cfRule type="colorScale" priority="24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0">
    <cfRule type="colorScale" priority="24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G20">
    <cfRule type="colorScale" priority="246">
      <colorScale>
        <cfvo type="num" val="0"/>
        <cfvo type="num" val="3"/>
        <color rgb="FFF8696B"/>
        <color rgb="FF63BE7B"/>
      </colorScale>
    </cfRule>
  </conditionalFormatting>
  <conditionalFormatting sqref="C20:G20">
    <cfRule type="colorScale" priority="24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20:N20">
    <cfRule type="colorScale" priority="24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20:W20">
    <cfRule type="colorScale" priority="24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0:AD20">
    <cfRule type="colorScale" priority="24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20">
    <cfRule type="colorScale" priority="241">
      <colorScale>
        <cfvo type="num" val="0"/>
        <cfvo type="num" val="3"/>
        <color rgb="FFF8696B"/>
        <color rgb="FF63BE7B"/>
      </colorScale>
    </cfRule>
  </conditionalFormatting>
  <conditionalFormatting sqref="G20">
    <cfRule type="colorScale" priority="2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:G20 J20:O20">
    <cfRule type="colorScale" priority="23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20:W20">
    <cfRule type="colorScale" priority="2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20:AD20">
    <cfRule type="colorScale" priority="23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G20">
    <cfRule type="colorScale" priority="236">
      <colorScale>
        <cfvo type="num" val="0"/>
        <cfvo type="num" val="3"/>
        <color rgb="FFF8696B"/>
        <color rgb="FF63BE7B"/>
      </colorScale>
    </cfRule>
  </conditionalFormatting>
  <conditionalFormatting sqref="C20:G20">
    <cfRule type="colorScale" priority="2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20">
    <cfRule type="colorScale" priority="2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20">
    <cfRule type="colorScale" priority="233">
      <colorScale>
        <cfvo type="num" val="0"/>
        <cfvo type="num" val="3"/>
        <color rgb="FFF8696B"/>
        <color rgb="FF63BE7B"/>
      </colorScale>
    </cfRule>
  </conditionalFormatting>
  <conditionalFormatting sqref="AD20">
    <cfRule type="colorScale" priority="232">
      <colorScale>
        <cfvo type="num" val="0"/>
        <cfvo type="num" val="3"/>
        <color rgb="FFF8696B"/>
        <color rgb="FF63BE7B"/>
      </colorScale>
    </cfRule>
  </conditionalFormatting>
  <conditionalFormatting sqref="C20:G20">
    <cfRule type="colorScale" priority="231">
      <colorScale>
        <cfvo type="num" val="0"/>
        <cfvo type="num" val="3"/>
        <color rgb="FFF8696B"/>
        <color rgb="FF63BE7B"/>
      </colorScale>
    </cfRule>
  </conditionalFormatting>
  <conditionalFormatting sqref="C20:G20">
    <cfRule type="colorScale" priority="2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:G20 J20:K20">
    <cfRule type="colorScale" priority="229">
      <colorScale>
        <cfvo type="num" val="0"/>
        <cfvo type="num" val="3"/>
        <color rgb="FFF8696B"/>
        <color rgb="FF63BE7B"/>
      </colorScale>
    </cfRule>
  </conditionalFormatting>
  <conditionalFormatting sqref="S20:Y20">
    <cfRule type="colorScale" priority="228">
      <colorScale>
        <cfvo type="num" val="0"/>
        <cfvo type="num" val="3"/>
        <color rgb="FFF8696B"/>
        <color rgb="FF63BE7B"/>
      </colorScale>
    </cfRule>
  </conditionalFormatting>
  <conditionalFormatting sqref="L20">
    <cfRule type="colorScale" priority="2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20">
    <cfRule type="colorScale" priority="2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0">
    <cfRule type="colorScale" priority="2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E20">
    <cfRule type="colorScale" priority="224">
      <colorScale>
        <cfvo type="num" val="0"/>
        <cfvo type="num" val="3"/>
        <color rgb="FFF8696B"/>
        <color rgb="FF63BE7B"/>
      </colorScale>
    </cfRule>
  </conditionalFormatting>
  <conditionalFormatting sqref="C20:E20">
    <cfRule type="colorScale" priority="2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:G20 J20">
    <cfRule type="colorScale" priority="2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20">
    <cfRule type="colorScale" priority="2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W20">
    <cfRule type="colorScale" priority="2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20">
    <cfRule type="colorScale" priority="2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20:S20">
    <cfRule type="colorScale" priority="2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W20:Y20">
    <cfRule type="colorScale" priority="2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20">
    <cfRule type="colorScale" priority="216">
      <colorScale>
        <cfvo type="num" val="0"/>
        <cfvo type="num" val="3"/>
        <color rgb="FFF8696B"/>
        <color rgb="FF63BE7B"/>
      </colorScale>
    </cfRule>
  </conditionalFormatting>
  <conditionalFormatting sqref="D20">
    <cfRule type="colorScale" priority="2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A20">
    <cfRule type="colorScale" priority="2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A20">
    <cfRule type="colorScale" priority="213">
      <colorScale>
        <cfvo type="num" val="0"/>
        <cfvo type="num" val="3"/>
        <color rgb="FFF8696B"/>
        <color rgb="FF63BE7B"/>
      </colorScale>
    </cfRule>
  </conditionalFormatting>
  <conditionalFormatting sqref="AA20:AD20">
    <cfRule type="colorScale" priority="2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A20:AD20">
    <cfRule type="colorScale" priority="211">
      <colorScale>
        <cfvo type="num" val="0"/>
        <cfvo type="num" val="3"/>
        <color rgb="FFF8696B"/>
        <color rgb="FF63BE7B"/>
      </colorScale>
    </cfRule>
  </conditionalFormatting>
  <conditionalFormatting sqref="AC20">
    <cfRule type="colorScale" priority="2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20">
    <cfRule type="colorScale" priority="26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20:N20">
    <cfRule type="colorScale" priority="20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U20">
    <cfRule type="colorScale" priority="20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20:AD20">
    <cfRule type="colorScale" priority="20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20">
    <cfRule type="colorScale" priority="206">
      <colorScale>
        <cfvo type="num" val="0"/>
        <cfvo type="num" val="3"/>
        <color rgb="FFF8696B"/>
        <color rgb="FF63BE7B"/>
      </colorScale>
    </cfRule>
  </conditionalFormatting>
  <conditionalFormatting sqref="G20">
    <cfRule type="colorScale" priority="20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20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20">
    <cfRule type="colorScale" priority="20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20">
    <cfRule type="colorScale" priority="20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">
    <cfRule type="colorScale" priority="201">
      <colorScale>
        <cfvo type="num" val="0"/>
        <cfvo type="num" val="3"/>
        <color rgb="FFF8696B"/>
        <color rgb="FF63BE7B"/>
      </colorScale>
    </cfRule>
  </conditionalFormatting>
  <conditionalFormatting sqref="F20">
    <cfRule type="colorScale" priority="20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20">
    <cfRule type="colorScale" priority="19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20">
    <cfRule type="colorScale" priority="198">
      <colorScale>
        <cfvo type="num" val="0"/>
        <cfvo type="num" val="3"/>
        <color rgb="FFF8696B"/>
        <color rgb="FF63BE7B"/>
      </colorScale>
    </cfRule>
  </conditionalFormatting>
  <conditionalFormatting sqref="K20">
    <cfRule type="colorScale" priority="19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19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20">
    <cfRule type="colorScale" priority="19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20">
    <cfRule type="colorScale" priority="194">
      <colorScale>
        <cfvo type="num" val="0"/>
        <cfvo type="num" val="3"/>
        <color rgb="FFF8696B"/>
        <color rgb="FF63BE7B"/>
      </colorScale>
    </cfRule>
  </conditionalFormatting>
  <conditionalFormatting sqref="D20">
    <cfRule type="colorScale" priority="19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20">
    <cfRule type="colorScale" priority="19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20:W20">
    <cfRule type="colorScale" priority="19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20">
    <cfRule type="colorScale" priority="19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">
    <cfRule type="colorScale" priority="189">
      <colorScale>
        <cfvo type="num" val="0"/>
        <cfvo type="num" val="3"/>
        <color rgb="FFF8696B"/>
        <color rgb="FF63BE7B"/>
      </colorScale>
    </cfRule>
  </conditionalFormatting>
  <conditionalFormatting sqref="C20">
    <cfRule type="colorScale" priority="18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0">
    <cfRule type="colorScale" priority="18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0">
    <cfRule type="colorScale" priority="186">
      <colorScale>
        <cfvo type="num" val="0"/>
        <cfvo type="num" val="3"/>
        <color rgb="FFF8696B"/>
        <color rgb="FF63BE7B"/>
      </colorScale>
    </cfRule>
  </conditionalFormatting>
  <conditionalFormatting sqref="AB20:AD20">
    <cfRule type="colorScale" priority="18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G20">
    <cfRule type="colorScale" priority="184">
      <colorScale>
        <cfvo type="num" val="0"/>
        <cfvo type="num" val="3"/>
        <color rgb="FFF8696B"/>
        <color rgb="FF63BE7B"/>
      </colorScale>
    </cfRule>
  </conditionalFormatting>
  <conditionalFormatting sqref="C20:G20">
    <cfRule type="colorScale" priority="183">
      <colorScale>
        <cfvo type="num" val="0"/>
        <cfvo type="num" val="3"/>
        <color rgb="FFF8696B"/>
        <color rgb="FF63BE7B"/>
      </colorScale>
    </cfRule>
  </conditionalFormatting>
  <conditionalFormatting sqref="C20:G20">
    <cfRule type="colorScale" priority="182">
      <colorScale>
        <cfvo type="num" val="0"/>
        <cfvo type="num" val="3"/>
        <color rgb="FFF8696B"/>
        <color rgb="FF63BE7B"/>
      </colorScale>
    </cfRule>
  </conditionalFormatting>
  <conditionalFormatting sqref="C20:E20 G20">
    <cfRule type="colorScale" priority="18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G20">
    <cfRule type="colorScale" priority="18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G20">
    <cfRule type="colorScale" priority="17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E20">
    <cfRule type="colorScale" priority="17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0:E20">
    <cfRule type="colorScale" priority="17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">
    <cfRule type="colorScale" priority="176">
      <colorScale>
        <cfvo type="num" val="0"/>
        <cfvo type="num" val="3"/>
        <color rgb="FFF8696B"/>
        <color rgb="FF63BE7B"/>
      </colorScale>
    </cfRule>
  </conditionalFormatting>
  <conditionalFormatting sqref="F20">
    <cfRule type="colorScale" priority="17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20:K20">
    <cfRule type="colorScale" priority="174">
      <colorScale>
        <cfvo type="num" val="0"/>
        <cfvo type="num" val="3"/>
        <color rgb="FFF8696B"/>
        <color rgb="FF63BE7B"/>
      </colorScale>
    </cfRule>
  </conditionalFormatting>
  <conditionalFormatting sqref="J20:K20">
    <cfRule type="colorScale" priority="173">
      <colorScale>
        <cfvo type="num" val="0"/>
        <cfvo type="num" val="3"/>
        <color rgb="FFF8696B"/>
        <color rgb="FF63BE7B"/>
      </colorScale>
    </cfRule>
  </conditionalFormatting>
  <conditionalFormatting sqref="J20:K20">
    <cfRule type="colorScale" priority="172">
      <colorScale>
        <cfvo type="num" val="0"/>
        <cfvo type="num" val="3"/>
        <color rgb="FFF8696B"/>
        <color rgb="FF63BE7B"/>
      </colorScale>
    </cfRule>
  </conditionalFormatting>
  <conditionalFormatting sqref="J20">
    <cfRule type="colorScale" priority="17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20:K20">
    <cfRule type="colorScale" priority="17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20:K20">
    <cfRule type="colorScale" priority="16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20">
    <cfRule type="colorScale" priority="16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20">
    <cfRule type="colorScale" priority="16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20">
    <cfRule type="colorScale" priority="166">
      <colorScale>
        <cfvo type="num" val="0"/>
        <cfvo type="num" val="3"/>
        <color rgb="FFF8696B"/>
        <color rgb="FF63BE7B"/>
      </colorScale>
    </cfRule>
  </conditionalFormatting>
  <conditionalFormatting sqref="Q20">
    <cfRule type="colorScale" priority="16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X20">
    <cfRule type="colorScale" priority="164">
      <colorScale>
        <cfvo type="num" val="0"/>
        <cfvo type="num" val="3"/>
        <color rgb="FFF8696B"/>
        <color rgb="FF63BE7B"/>
      </colorScale>
    </cfRule>
  </conditionalFormatting>
  <conditionalFormatting sqref="X20">
    <cfRule type="colorScale" priority="163">
      <colorScale>
        <cfvo type="num" val="0"/>
        <cfvo type="num" val="3"/>
        <color rgb="FFF8696B"/>
        <color rgb="FF63BE7B"/>
      </colorScale>
    </cfRule>
  </conditionalFormatting>
  <conditionalFormatting sqref="X20">
    <cfRule type="colorScale" priority="16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X20">
    <cfRule type="colorScale" priority="16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160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159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15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15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156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15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15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153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152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151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15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14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20">
    <cfRule type="colorScale" priority="148">
      <colorScale>
        <cfvo type="num" val="0"/>
        <cfvo type="num" val="3"/>
        <color rgb="FFF8696B"/>
        <color rgb="FF63BE7B"/>
      </colorScale>
    </cfRule>
  </conditionalFormatting>
  <conditionalFormatting sqref="Y20">
    <cfRule type="colorScale" priority="147">
      <colorScale>
        <cfvo type="num" val="0"/>
        <cfvo type="num" val="3"/>
        <color rgb="FFF8696B"/>
        <color rgb="FF63BE7B"/>
      </colorScale>
    </cfRule>
  </conditionalFormatting>
  <conditionalFormatting sqref="Y20">
    <cfRule type="colorScale" priority="14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20">
    <cfRule type="colorScale" priority="14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20">
    <cfRule type="colorScale" priority="144">
      <colorScale>
        <cfvo type="num" val="0"/>
        <cfvo type="num" val="3"/>
        <color rgb="FFF8696B"/>
        <color rgb="FF63BE7B"/>
      </colorScale>
    </cfRule>
  </conditionalFormatting>
  <conditionalFormatting sqref="Y20">
    <cfRule type="colorScale" priority="14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20">
    <cfRule type="colorScale" priority="14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20">
    <cfRule type="colorScale" priority="141">
      <colorScale>
        <cfvo type="num" val="0"/>
        <cfvo type="num" val="3"/>
        <color rgb="FFF8696B"/>
        <color rgb="FF63BE7B"/>
      </colorScale>
    </cfRule>
  </conditionalFormatting>
  <conditionalFormatting sqref="Y20">
    <cfRule type="colorScale" priority="140">
      <colorScale>
        <cfvo type="num" val="0"/>
        <cfvo type="num" val="3"/>
        <color rgb="FFF8696B"/>
        <color rgb="FF63BE7B"/>
      </colorScale>
    </cfRule>
  </conditionalFormatting>
  <conditionalFormatting sqref="Y20">
    <cfRule type="colorScale" priority="139">
      <colorScale>
        <cfvo type="num" val="0"/>
        <cfvo type="num" val="3"/>
        <color rgb="FFF8696B"/>
        <color rgb="FF63BE7B"/>
      </colorScale>
    </cfRule>
  </conditionalFormatting>
  <conditionalFormatting sqref="Y20">
    <cfRule type="colorScale" priority="1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20">
    <cfRule type="colorScale" priority="13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:G20">
    <cfRule type="colorScale" priority="136">
      <colorScale>
        <cfvo type="num" val="0"/>
        <cfvo type="num" val="3"/>
        <color rgb="FFF8696B"/>
        <color rgb="FF63BE7B"/>
      </colorScale>
    </cfRule>
  </conditionalFormatting>
  <conditionalFormatting sqref="F20:G20">
    <cfRule type="colorScale" priority="1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:G20">
    <cfRule type="colorScale" priority="134">
      <colorScale>
        <cfvo type="num" val="0"/>
        <cfvo type="num" val="3"/>
        <color rgb="FFF8696B"/>
        <color rgb="FF63BE7B"/>
      </colorScale>
    </cfRule>
  </conditionalFormatting>
  <conditionalFormatting sqref="F20:G20">
    <cfRule type="colorScale" priority="133">
      <colorScale>
        <cfvo type="num" val="0"/>
        <cfvo type="num" val="3"/>
        <color rgb="FFF8696B"/>
        <color rgb="FF63BE7B"/>
      </colorScale>
    </cfRule>
  </conditionalFormatting>
  <conditionalFormatting sqref="F20:G20">
    <cfRule type="colorScale" priority="1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:G20">
    <cfRule type="colorScale" priority="1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:G20">
    <cfRule type="colorScale" priority="1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0:G20">
    <cfRule type="colorScale" priority="129">
      <colorScale>
        <cfvo type="num" val="0"/>
        <cfvo type="num" val="3"/>
        <color rgb="FFF8696B"/>
        <color rgb="FF63BE7B"/>
      </colorScale>
    </cfRule>
  </conditionalFormatting>
  <conditionalFormatting sqref="F20:G20">
    <cfRule type="colorScale" priority="1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20:P20">
    <cfRule type="colorScale" priority="1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20:P20">
    <cfRule type="colorScale" priority="126">
      <colorScale>
        <cfvo type="num" val="0"/>
        <cfvo type="num" val="3"/>
        <color rgb="FFF8696B"/>
        <color rgb="FF63BE7B"/>
      </colorScale>
    </cfRule>
  </conditionalFormatting>
  <conditionalFormatting sqref="L20:P20">
    <cfRule type="colorScale" priority="1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20:P20">
    <cfRule type="colorScale" priority="1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20:P20">
    <cfRule type="colorScale" priority="123">
      <colorScale>
        <cfvo type="num" val="0"/>
        <cfvo type="num" val="3"/>
        <color rgb="FFF8696B"/>
        <color rgb="FF63BE7B"/>
      </colorScale>
    </cfRule>
  </conditionalFormatting>
  <conditionalFormatting sqref="L20:P20">
    <cfRule type="colorScale" priority="1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0:AD20">
    <cfRule type="colorScale" priority="121">
      <colorScale>
        <cfvo type="num" val="0"/>
        <cfvo type="num" val="3"/>
        <color rgb="FFF8696B"/>
        <color rgb="FF63BE7B"/>
      </colorScale>
    </cfRule>
  </conditionalFormatting>
  <conditionalFormatting sqref="Z20:AD20">
    <cfRule type="colorScale" priority="1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0:AD20">
    <cfRule type="colorScale" priority="119">
      <colorScale>
        <cfvo type="num" val="0"/>
        <cfvo type="num" val="3"/>
        <color rgb="FFF8696B"/>
        <color rgb="FF63BE7B"/>
      </colorScale>
    </cfRule>
  </conditionalFormatting>
  <conditionalFormatting sqref="Z20:AD20">
    <cfRule type="colorScale" priority="1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0:AD20">
    <cfRule type="colorScale" priority="1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0:AD20">
    <cfRule type="colorScale" priority="116">
      <colorScale>
        <cfvo type="num" val="0"/>
        <cfvo type="num" val="3"/>
        <color rgb="FFF8696B"/>
        <color rgb="FF63BE7B"/>
      </colorScale>
    </cfRule>
  </conditionalFormatting>
  <conditionalFormatting sqref="Z20:AD20">
    <cfRule type="colorScale" priority="1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102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101">
      <colorScale>
        <cfvo type="num" val="0"/>
        <cfvo type="num" val="3"/>
        <color rgb="FFF8696B"/>
        <color rgb="FF63BE7B"/>
      </colorScale>
    </cfRule>
  </conditionalFormatting>
  <conditionalFormatting sqref="Y20">
    <cfRule type="colorScale" priority="114">
      <colorScale>
        <cfvo type="num" val="0"/>
        <cfvo type="num" val="3"/>
        <color rgb="FFF8696B"/>
        <color rgb="FF63BE7B"/>
      </colorScale>
    </cfRule>
  </conditionalFormatting>
  <conditionalFormatting sqref="Y20">
    <cfRule type="colorScale" priority="113">
      <colorScale>
        <cfvo type="num" val="0"/>
        <cfvo type="num" val="3"/>
        <color rgb="FFF8696B"/>
        <color rgb="FF63BE7B"/>
      </colorScale>
    </cfRule>
  </conditionalFormatting>
  <conditionalFormatting sqref="Y20">
    <cfRule type="colorScale" priority="1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20">
    <cfRule type="colorScale" priority="1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110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10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108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10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106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10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10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10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10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9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98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9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9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95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94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93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9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9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90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89">
      <colorScale>
        <cfvo type="num" val="0"/>
        <cfvo type="num" val="3"/>
        <color rgb="FFF8696B"/>
        <color rgb="FF63BE7B"/>
      </colorScale>
    </cfRule>
  </conditionalFormatting>
  <conditionalFormatting sqref="AE20">
    <cfRule type="colorScale" priority="8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20">
    <cfRule type="colorScale" priority="8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86">
      <colorScale>
        <cfvo type="num" val="0"/>
        <cfvo type="num" val="3"/>
        <color rgb="FFF8696B"/>
        <color rgb="FF63BE7B"/>
      </colorScale>
    </cfRule>
  </conditionalFormatting>
  <conditionalFormatting sqref="AF20">
    <cfRule type="colorScale" priority="8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84">
      <colorScale>
        <cfvo type="num" val="0"/>
        <cfvo type="num" val="3"/>
        <color rgb="FFF8696B"/>
        <color rgb="FF63BE7B"/>
      </colorScale>
    </cfRule>
  </conditionalFormatting>
  <conditionalFormatting sqref="AF20">
    <cfRule type="colorScale" priority="8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8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8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8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79">
      <colorScale>
        <cfvo type="num" val="0"/>
        <cfvo type="num" val="3"/>
        <color rgb="FFF8696B"/>
        <color rgb="FF63BE7B"/>
      </colorScale>
    </cfRule>
  </conditionalFormatting>
  <conditionalFormatting sqref="AF20">
    <cfRule type="colorScale" priority="78">
      <colorScale>
        <cfvo type="num" val="0"/>
        <cfvo type="num" val="3"/>
        <color rgb="FFF8696B"/>
        <color rgb="FF63BE7B"/>
      </colorScale>
    </cfRule>
  </conditionalFormatting>
  <conditionalFormatting sqref="AF20">
    <cfRule type="colorScale" priority="7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7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75">
      <colorScale>
        <cfvo type="num" val="0"/>
        <cfvo type="num" val="3"/>
        <color rgb="FFF8696B"/>
        <color rgb="FF63BE7B"/>
      </colorScale>
    </cfRule>
  </conditionalFormatting>
  <conditionalFormatting sqref="AF20">
    <cfRule type="colorScale" priority="7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7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72">
      <colorScale>
        <cfvo type="num" val="0"/>
        <cfvo type="num" val="3"/>
        <color rgb="FFF8696B"/>
        <color rgb="FF63BE7B"/>
      </colorScale>
    </cfRule>
  </conditionalFormatting>
  <conditionalFormatting sqref="AF20">
    <cfRule type="colorScale" priority="71">
      <colorScale>
        <cfvo type="num" val="0"/>
        <cfvo type="num" val="3"/>
        <color rgb="FFF8696B"/>
        <color rgb="FF63BE7B"/>
      </colorScale>
    </cfRule>
  </conditionalFormatting>
  <conditionalFormatting sqref="AF20">
    <cfRule type="colorScale" priority="70">
      <colorScale>
        <cfvo type="num" val="0"/>
        <cfvo type="num" val="3"/>
        <color rgb="FFF8696B"/>
        <color rgb="FF63BE7B"/>
      </colorScale>
    </cfRule>
  </conditionalFormatting>
  <conditionalFormatting sqref="AF20">
    <cfRule type="colorScale" priority="6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20">
    <cfRule type="colorScale" priority="6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20">
    <cfRule type="colorScale" priority="67">
      <colorScale>
        <cfvo type="num" val="0"/>
        <cfvo type="num" val="3"/>
        <color rgb="FFF8696B"/>
        <color rgb="FF63BE7B"/>
      </colorScale>
    </cfRule>
  </conditionalFormatting>
  <conditionalFormatting sqref="Q20">
    <cfRule type="colorScale" priority="6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20">
    <cfRule type="colorScale" priority="65">
      <colorScale>
        <cfvo type="num" val="0"/>
        <cfvo type="num" val="3"/>
        <color rgb="FFF8696B"/>
        <color rgb="FF63BE7B"/>
      </colorScale>
    </cfRule>
  </conditionalFormatting>
  <conditionalFormatting sqref="Q20">
    <cfRule type="colorScale" priority="6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20">
    <cfRule type="colorScale" priority="63">
      <colorScale>
        <cfvo type="num" val="0"/>
        <cfvo type="num" val="3"/>
        <color rgb="FFF8696B"/>
        <color rgb="FF63BE7B"/>
      </colorScale>
    </cfRule>
  </conditionalFormatting>
  <conditionalFormatting sqref="Q20">
    <cfRule type="colorScale" priority="62">
      <colorScale>
        <cfvo type="num" val="0"/>
        <cfvo type="num" val="3"/>
        <color rgb="FFF8696B"/>
        <color rgb="FF63BE7B"/>
      </colorScale>
    </cfRule>
  </conditionalFormatting>
  <conditionalFormatting sqref="Q20">
    <cfRule type="colorScale" priority="6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20">
    <cfRule type="colorScale" priority="6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X25:Y3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V37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5:AC3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:AD3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:AA3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5:AB3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U3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:AF3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:AA3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U37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:Z37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59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5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57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5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55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5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53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52">
      <colorScale>
        <cfvo type="num" val="0"/>
        <cfvo type="num" val="3"/>
        <color rgb="FFF8696B"/>
        <color rgb="FF63BE7B"/>
      </colorScale>
    </cfRule>
  </conditionalFormatting>
  <conditionalFormatting sqref="R20">
    <cfRule type="colorScale" priority="5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20">
    <cfRule type="colorScale" priority="5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4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48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4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">
    <cfRule type="colorScale" priority="46">
      <colorScale>
        <cfvo type="num" val="0"/>
        <cfvo type="num" val="3"/>
        <color rgb="FFF8696B"/>
        <color rgb="FF63BE7B"/>
      </colorScale>
    </cfRule>
  </conditionalFormatting>
  <conditionalFormatting sqref="H20">
    <cfRule type="colorScale" priority="4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44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43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4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41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39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37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35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20">
    <cfRule type="colorScale" priority="33">
      <colorScale>
        <cfvo type="num" val="0"/>
        <cfvo type="num" val="3"/>
        <color rgb="FFF8696B"/>
        <color rgb="FF63BE7B"/>
      </colorScale>
    </cfRule>
  </conditionalFormatting>
  <conditionalFormatting sqref="I20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20">
    <cfRule type="colorScale" priority="31">
      <colorScale>
        <cfvo type="num" val="0"/>
        <cfvo type="num" val="3"/>
        <color rgb="FFF8696B"/>
        <color rgb="FF63BE7B"/>
      </colorScale>
    </cfRule>
  </conditionalFormatting>
  <conditionalFormatting sqref="I20">
    <cfRule type="colorScale" priority="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">
    <cfRule type="colorScale" priority="29">
      <colorScale>
        <cfvo type="num" val="0"/>
        <cfvo type="num" val="3"/>
        <color rgb="FFF8696B"/>
        <color rgb="FF63BE7B"/>
      </colorScale>
    </cfRule>
  </conditionalFormatting>
  <conditionalFormatting sqref="H20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27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26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25">
      <colorScale>
        <cfvo type="num" val="0"/>
        <cfvo type="num" val="3"/>
        <color rgb="FFF8696B"/>
        <color rgb="FF63BE7B"/>
      </colorScale>
    </cfRule>
  </conditionalFormatting>
  <conditionalFormatting sqref="H20:I20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0:I20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19">
      <colorScale>
        <cfvo type="num" val="0"/>
        <cfvo type="num" val="3"/>
        <color rgb="FFF8696B"/>
        <color rgb="FF63BE7B"/>
      </colorScale>
    </cfRule>
  </conditionalFormatting>
  <conditionalFormatting sqref="AG20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17">
      <colorScale>
        <cfvo type="num" val="0"/>
        <cfvo type="num" val="3"/>
        <color rgb="FFF8696B"/>
        <color rgb="FF63BE7B"/>
      </colorScale>
    </cfRule>
  </conditionalFormatting>
  <conditionalFormatting sqref="AG20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12">
      <colorScale>
        <cfvo type="num" val="0"/>
        <cfvo type="num" val="3"/>
        <color rgb="FFF8696B"/>
        <color rgb="FF63BE7B"/>
      </colorScale>
    </cfRule>
  </conditionalFormatting>
  <conditionalFormatting sqref="AG20">
    <cfRule type="colorScale" priority="11">
      <colorScale>
        <cfvo type="num" val="0"/>
        <cfvo type="num" val="3"/>
        <color rgb="FFF8696B"/>
        <color rgb="FF63BE7B"/>
      </colorScale>
    </cfRule>
  </conditionalFormatting>
  <conditionalFormatting sqref="AG20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8">
      <colorScale>
        <cfvo type="num" val="0"/>
        <cfvo type="num" val="3"/>
        <color rgb="FFF8696B"/>
        <color rgb="FF63BE7B"/>
      </colorScale>
    </cfRule>
  </conditionalFormatting>
  <conditionalFormatting sqref="AG20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5">
      <colorScale>
        <cfvo type="num" val="0"/>
        <cfvo type="num" val="3"/>
        <color rgb="FFF8696B"/>
        <color rgb="FF63BE7B"/>
      </colorScale>
    </cfRule>
  </conditionalFormatting>
  <conditionalFormatting sqref="AG20">
    <cfRule type="colorScale" priority="4">
      <colorScale>
        <cfvo type="num" val="0"/>
        <cfvo type="num" val="3"/>
        <color rgb="FFF8696B"/>
        <color rgb="FF63BE7B"/>
      </colorScale>
    </cfRule>
  </conditionalFormatting>
  <conditionalFormatting sqref="AG20">
    <cfRule type="colorScale" priority="3">
      <colorScale>
        <cfvo type="num" val="0"/>
        <cfvo type="num" val="3"/>
        <color rgb="FFF8696B"/>
        <color rgb="FF63BE7B"/>
      </colorScale>
    </cfRule>
  </conditionalFormatting>
  <conditionalFormatting sqref="AG20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20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8" scale="6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3C91230DBB94B890B045748FCB949" ma:contentTypeVersion="26" ma:contentTypeDescription="Create a new document." ma:contentTypeScope="" ma:versionID="3c5c4bd2c08795bcae998133f09acb0f">
  <xsd:schema xmlns:xsd="http://www.w3.org/2001/XMLSchema" xmlns:xs="http://www.w3.org/2001/XMLSchema" xmlns:p="http://schemas.microsoft.com/office/2006/metadata/properties" xmlns:ns2="e26a151a-1d02-42ae-ba1d-4740b742f63f" xmlns:ns3="9a01c4f9-83e2-4f79-9634-1b009c6a78b3" targetNamespace="http://schemas.microsoft.com/office/2006/metadata/properties" ma:root="true" ma:fieldsID="e0888faaa0a2708070ac5331c5c10489" ns2:_="" ns3:_="">
    <xsd:import namespace="e26a151a-1d02-42ae-ba1d-4740b742f63f"/>
    <xsd:import namespace="9a01c4f9-83e2-4f79-9634-1b009c6a78b3"/>
    <xsd:element name="properties">
      <xsd:complexType>
        <xsd:sequence>
          <xsd:element name="documentManagement">
            <xsd:complexType>
              <xsd:all>
                <xsd:element ref="ns2:Zatwierdzone_x0020_KP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a151a-1d02-42ae-ba1d-4740b742f63f" elementFormDefault="qualified">
    <xsd:import namespace="http://schemas.microsoft.com/office/2006/documentManagement/types"/>
    <xsd:import namespace="http://schemas.microsoft.com/office/infopath/2007/PartnerControls"/>
    <xsd:element name="Zatwierdzone_x0020_KP" ma:index="8" nillable="true" ma:displayName="Zatwierdzone KP" ma:internalName="Zatwierdzone_x0020_KP" ma:readOnly="false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1daaf77-26b8-4ac5-9aa5-1b6ca6b8d6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1c4f9-83e2-4f79-9634-1b009c6a78b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76d1912-e54d-4c50-b7c3-4d5a98ded3dc}" ma:internalName="TaxCatchAll" ma:showField="CatchAllData" ma:web="9a01c4f9-83e2-4f79-9634-1b009c6a78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Zatwierdzone_x0020_KP xmlns="e26a151a-1d02-42ae-ba1d-4740b742f63f" xsi:nil="true"/>
    <SharedWithUsers xmlns="9a01c4f9-83e2-4f79-9634-1b009c6a78b3">
      <UserInfo>
        <DisplayName>Delke Małgorzata</DisplayName>
        <AccountId>173</AccountId>
        <AccountType/>
      </UserInfo>
    </SharedWithUsers>
    <TaxCatchAll xmlns="9a01c4f9-83e2-4f79-9634-1b009c6a78b3" xsi:nil="true"/>
    <lcf76f155ced4ddcb4097134ff3c332f xmlns="e26a151a-1d02-42ae-ba1d-4740b742f63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184169-CDF2-4951-865E-83D9A610D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a151a-1d02-42ae-ba1d-4740b742f63f"/>
    <ds:schemaRef ds:uri="9a01c4f9-83e2-4f79-9634-1b009c6a7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342DCE-2CF5-4E95-B990-E59E168AFF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67CC66-54C3-4E90-8755-48D199AC853D}">
  <ds:schemaRefs>
    <ds:schemaRef ds:uri="http://schemas.microsoft.com/office/2006/metadata/properties"/>
    <ds:schemaRef ds:uri="http://schemas.microsoft.com/office/infopath/2007/PartnerControls"/>
    <ds:schemaRef ds:uri="e26a151a-1d02-42ae-ba1d-4740b742f63f"/>
    <ds:schemaRef ds:uri="9a01c4f9-83e2-4f79-9634-1b009c6a78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Czerwiec 2024</vt:lpstr>
      <vt:lpstr>Lipiec 2024</vt:lpstr>
      <vt:lpstr>Sierpień2024</vt:lpstr>
      <vt:lpstr>Blank</vt:lpstr>
      <vt:lpstr>Blank!Print_Area</vt:lpstr>
      <vt:lpstr>'Czerwiec 2024'!Print_Area</vt:lpstr>
      <vt:lpstr>'Lipiec 2024'!Print_Area</vt:lpstr>
      <vt:lpstr>Sierpień2024!Print_Area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Bednarska Nadia</dc:creator>
  <cp:keywords/>
  <dc:description/>
  <cp:lastModifiedBy>Michal</cp:lastModifiedBy>
  <cp:revision/>
  <dcterms:created xsi:type="dcterms:W3CDTF">2018-12-21T07:41:54Z</dcterms:created>
  <dcterms:modified xsi:type="dcterms:W3CDTF">2025-02-05T16:42:56Z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0x0101003B53C91230DBB94B890B045748FCB949</vt:lpwstr>
  </property>
  <property fmtid="{D5CDD505-2E9C-101B-9397-08002B2CF9AE}" pid="3" name="URL">
    <vt:lpwstr/>
  </property>
  <property fmtid="{D5CDD505-2E9C-101B-9397-08002B2CF9AE}" pid="4" name="MediaServiceImageTags">
    <vt:lpwstr/>
  </property>
</Properties>
</file>