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4" i="1"/>
  <c r="C15" i="1"/>
  <c r="C16" i="1"/>
  <c r="C17" i="1"/>
  <c r="C18" i="1"/>
  <c r="C19" i="1"/>
  <c r="C20" i="1"/>
  <c r="C21" i="1"/>
  <c r="C22" i="1"/>
  <c r="C14" i="1"/>
  <c r="K15" i="1"/>
  <c r="K16" i="1"/>
  <c r="K17" i="1"/>
  <c r="K18" i="1"/>
  <c r="K19" i="1"/>
  <c r="K20" i="1"/>
  <c r="K21" i="1"/>
  <c r="K22" i="1"/>
  <c r="K14" i="1"/>
  <c r="K10" i="1"/>
  <c r="K3" i="1"/>
  <c r="K4" i="1"/>
  <c r="K5" i="1"/>
  <c r="K6" i="1"/>
  <c r="K7" i="1"/>
  <c r="K8" i="1"/>
  <c r="K9" i="1"/>
  <c r="K2" i="1"/>
  <c r="I10" i="1"/>
  <c r="I22" i="1" s="1"/>
  <c r="I9" i="1"/>
  <c r="I21" i="1" s="1"/>
  <c r="I8" i="1"/>
  <c r="I20" i="1" s="1"/>
  <c r="I7" i="1"/>
  <c r="I19" i="1" s="1"/>
  <c r="I6" i="1"/>
  <c r="I18" i="1" s="1"/>
  <c r="I5" i="1"/>
  <c r="I17" i="1" s="1"/>
  <c r="I4" i="1"/>
  <c r="I16" i="1" s="1"/>
  <c r="I3" i="1"/>
  <c r="I15" i="1" s="1"/>
  <c r="I2" i="1"/>
  <c r="I14" i="1" s="1"/>
  <c r="G10" i="1"/>
  <c r="G22" i="1" s="1"/>
  <c r="G9" i="1"/>
  <c r="G21" i="1" s="1"/>
  <c r="G8" i="1"/>
  <c r="G20" i="1" s="1"/>
  <c r="G7" i="1"/>
  <c r="G19" i="1" s="1"/>
  <c r="G6" i="1"/>
  <c r="G18" i="1" s="1"/>
  <c r="G5" i="1"/>
  <c r="G17" i="1" s="1"/>
  <c r="G4" i="1"/>
  <c r="G16" i="1" s="1"/>
  <c r="G3" i="1"/>
  <c r="G15" i="1" s="1"/>
  <c r="G2" i="1"/>
  <c r="G14" i="1" s="1"/>
  <c r="E19" i="1"/>
  <c r="E14" i="1"/>
  <c r="C3" i="1"/>
  <c r="C4" i="1"/>
  <c r="C5" i="1"/>
  <c r="C6" i="1"/>
  <c r="C7" i="1"/>
  <c r="C8" i="1"/>
  <c r="C9" i="1"/>
  <c r="C10" i="1"/>
  <c r="E3" i="1"/>
  <c r="E15" i="1" s="1"/>
  <c r="E4" i="1"/>
  <c r="E16" i="1" s="1"/>
  <c r="E5" i="1"/>
  <c r="E17" i="1" s="1"/>
  <c r="E6" i="1"/>
  <c r="E18" i="1" s="1"/>
  <c r="E7" i="1"/>
  <c r="E8" i="1"/>
  <c r="E20" i="1" s="1"/>
  <c r="E9" i="1"/>
  <c r="E21" i="1" s="1"/>
  <c r="E10" i="1"/>
  <c r="E22" i="1" s="1"/>
  <c r="E2" i="1"/>
  <c r="C2" i="1"/>
  <c r="J15" i="1"/>
  <c r="J16" i="1"/>
  <c r="J17" i="1"/>
  <c r="J18" i="1"/>
  <c r="J19" i="1"/>
  <c r="J20" i="1"/>
  <c r="J21" i="1"/>
  <c r="J22" i="1"/>
  <c r="J14" i="1"/>
  <c r="B15" i="1"/>
  <c r="P15" i="1" s="1"/>
  <c r="D15" i="1"/>
  <c r="F15" i="1"/>
  <c r="H15" i="1"/>
  <c r="B16" i="1"/>
  <c r="D16" i="1"/>
  <c r="F16" i="1"/>
  <c r="H16" i="1"/>
  <c r="B17" i="1"/>
  <c r="P17" i="1" s="1"/>
  <c r="D17" i="1"/>
  <c r="F17" i="1"/>
  <c r="H17" i="1"/>
  <c r="B18" i="1"/>
  <c r="P18" i="1" s="1"/>
  <c r="D18" i="1"/>
  <c r="F18" i="1"/>
  <c r="H18" i="1"/>
  <c r="B19" i="1"/>
  <c r="P19" i="1" s="1"/>
  <c r="D19" i="1"/>
  <c r="F19" i="1"/>
  <c r="H19" i="1"/>
  <c r="B20" i="1"/>
  <c r="P20" i="1" s="1"/>
  <c r="D20" i="1"/>
  <c r="F20" i="1"/>
  <c r="H20" i="1"/>
  <c r="B21" i="1"/>
  <c r="P21" i="1" s="1"/>
  <c r="D21" i="1"/>
  <c r="F21" i="1"/>
  <c r="H21" i="1"/>
  <c r="B22" i="1"/>
  <c r="P22" i="1" s="1"/>
  <c r="D22" i="1"/>
  <c r="F22" i="1"/>
  <c r="H22" i="1"/>
  <c r="H14" i="1"/>
  <c r="F14" i="1"/>
  <c r="D14" i="1"/>
  <c r="B14" i="1"/>
  <c r="O17" i="1" l="1"/>
  <c r="O14" i="1"/>
  <c r="T14" i="1" s="1"/>
  <c r="O15" i="1"/>
  <c r="T15" i="1" s="1"/>
  <c r="O22" i="1"/>
  <c r="T22" i="1" s="1"/>
  <c r="O18" i="1"/>
  <c r="T18" i="1" s="1"/>
  <c r="O21" i="1"/>
  <c r="T21" i="1" s="1"/>
  <c r="T17" i="1"/>
  <c r="O19" i="1"/>
  <c r="T19" i="1" s="1"/>
  <c r="O20" i="1"/>
  <c r="T20" i="1" s="1"/>
  <c r="O16" i="1"/>
  <c r="T16" i="1" s="1"/>
</calcChain>
</file>

<file path=xl/comments1.xml><?xml version="1.0" encoding="utf-8"?>
<comments xmlns="http://schemas.openxmlformats.org/spreadsheetml/2006/main">
  <authors>
    <author>Автор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<sst xmlns="http://schemas.openxmlformats.org/spreadsheetml/2006/main" count="29" uniqueCount="24">
  <si>
    <t>$x, мм$</t>
  </si>
  <si>
    <t>$U_R, В$</t>
  </si>
  <si>
    <t>$U_{R+L}, В$</t>
  </si>
  <si>
    <t>$U_{L}, В$</t>
  </si>
  <si>
    <t>$P_L, Вт$</t>
  </si>
  <si>
    <t>$I, дел$</t>
  </si>
  <si>
    <t>$U_R, дел$</t>
  </si>
  <si>
    <t>$U_{R+L}, дел$</t>
  </si>
  <si>
    <t>$U_{L}, дел$</t>
  </si>
  <si>
    <t>$P_L, дел$</t>
  </si>
  <si>
    <t>$r_l, Ом$</t>
  </si>
  <si>
    <t>$L, Гн$</t>
  </si>
  <si>
    <t>$\sigma_x, мм$</t>
  </si>
  <si>
    <t>$\sigma_{r_l}, Ом$</t>
  </si>
  <si>
    <t>$\sigma_I, дел$</t>
  </si>
  <si>
    <t>$\sigma_{U_R}, В$</t>
  </si>
  <si>
    <t>$\sigma_{U_{R+L}}, В$</t>
  </si>
  <si>
    <t>$\sigma_{U_L}, В$</t>
  </si>
  <si>
    <t>$\sigma_{U_R}, дел$</t>
  </si>
  <si>
    <t>$\sigma_{U_{R+L}}, дел$</t>
  </si>
  <si>
    <t>$\sigma_{U_L}, дел$</t>
  </si>
  <si>
    <t>$\sigma_{P_L}, дел$</t>
  </si>
  <si>
    <t>$\sigma_I, A$</t>
  </si>
  <si>
    <t>$\sigma_{P_L}, Вт$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</si>
</sst>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M9" sqref="M9"/>
    </sheetView>
  </sheetViews>
  <sheetFormatPr defaultRowHeight="14.4" x14ac:dyDescent="0.3"/>
  <cols>
    <col min="1" max="3" width="8.88671875" style="1"/>
    <col min="4" max="4" width="9.44140625" style="1" bestFit="1" customWidth="1"/>
    <col min="5" max="5" width="9" style="1" bestFit="1" customWidth="1"/>
    <col min="6" max="6" width="9.44140625" style="1" bestFit="1" customWidth="1"/>
    <col min="7" max="7" width="9" style="1" bestFit="1" customWidth="1"/>
    <col min="8" max="8" width="9.44140625" style="1" bestFit="1" customWidth="1"/>
    <col min="9" max="9" width="9" style="1" bestFit="1" customWidth="1"/>
    <col min="10" max="10" width="9.44140625" style="1" bestFit="1" customWidth="1"/>
    <col min="11" max="12" width="8.88671875" style="1"/>
    <col min="13" max="14" width="9" style="1" bestFit="1" customWidth="1"/>
    <col min="15" max="15" width="9.44140625" style="1" bestFit="1" customWidth="1"/>
    <col min="16" max="17" width="8.88671875" style="1"/>
    <col min="18" max="18" width="9" style="1" bestFit="1" customWidth="1"/>
    <col min="19" max="19" width="9" style="1" customWidth="1"/>
    <col min="20" max="20" width="9" style="1" bestFit="1" customWidth="1"/>
    <col min="21" max="16384" width="8.88671875" style="1"/>
  </cols>
  <sheetData>
    <row r="1" spans="1:20" x14ac:dyDescent="0.3">
      <c r="A1" s="1" t="s">
        <v>0</v>
      </c>
      <c r="B1" s="1" t="s">
        <v>5</v>
      </c>
      <c r="C1" s="1" t="s">
        <v>14</v>
      </c>
      <c r="D1" s="1" t="s">
        <v>6</v>
      </c>
      <c r="E1" s="1" t="s">
        <v>18</v>
      </c>
      <c r="F1" s="1" t="s">
        <v>7</v>
      </c>
      <c r="G1" s="1" t="s">
        <v>19</v>
      </c>
      <c r="H1" s="1" t="s">
        <v>8</v>
      </c>
      <c r="I1" s="1" t="s">
        <v>20</v>
      </c>
      <c r="J1" s="1" t="s">
        <v>9</v>
      </c>
      <c r="K1" s="1" t="s">
        <v>21</v>
      </c>
    </row>
    <row r="2" spans="1:20" x14ac:dyDescent="0.3">
      <c r="A2" s="1">
        <v>5</v>
      </c>
      <c r="B2" s="1">
        <v>28</v>
      </c>
      <c r="C2" s="1">
        <f>0.005*$B$12</f>
        <v>1.2500000000000001E-2</v>
      </c>
      <c r="D2" s="2">
        <v>62</v>
      </c>
      <c r="E2" s="2">
        <f>0.005*$D$12</f>
        <v>0.75</v>
      </c>
      <c r="F2" s="2">
        <v>121</v>
      </c>
      <c r="G2" s="2">
        <f>0.005*$D$12</f>
        <v>0.75</v>
      </c>
      <c r="H2" s="2">
        <v>93</v>
      </c>
      <c r="I2" s="2">
        <f>0.005*$D$12</f>
        <v>0.75</v>
      </c>
      <c r="J2" s="2">
        <v>75</v>
      </c>
      <c r="K2" s="2">
        <f>0.005*$J$12</f>
        <v>0.5</v>
      </c>
    </row>
    <row r="3" spans="1:20" x14ac:dyDescent="0.3">
      <c r="A3" s="1">
        <v>7</v>
      </c>
      <c r="B3" s="1">
        <v>34</v>
      </c>
      <c r="C3" s="1">
        <f t="shared" ref="C3:C10" si="0">0.005*$B$12</f>
        <v>1.2500000000000001E-2</v>
      </c>
      <c r="D3" s="2">
        <v>74</v>
      </c>
      <c r="E3" s="2">
        <f t="shared" ref="E3:I10" si="1">0.005*$D$12</f>
        <v>0.75</v>
      </c>
      <c r="F3" s="2">
        <v>118</v>
      </c>
      <c r="G3" s="2">
        <f t="shared" si="1"/>
        <v>0.75</v>
      </c>
      <c r="H3" s="2">
        <v>81</v>
      </c>
      <c r="I3" s="2">
        <f t="shared" si="1"/>
        <v>0.75</v>
      </c>
      <c r="J3" s="2">
        <v>69</v>
      </c>
      <c r="K3" s="2">
        <f t="shared" ref="K3:K9" si="2">0.005*$J$12</f>
        <v>0.5</v>
      </c>
    </row>
    <row r="4" spans="1:20" x14ac:dyDescent="0.3">
      <c r="A4" s="1">
        <v>9</v>
      </c>
      <c r="B4" s="1">
        <v>36</v>
      </c>
      <c r="C4" s="1">
        <f t="shared" si="0"/>
        <v>1.2500000000000001E-2</v>
      </c>
      <c r="D4" s="2">
        <v>79</v>
      </c>
      <c r="E4" s="2">
        <f t="shared" si="1"/>
        <v>0.75</v>
      </c>
      <c r="F4" s="2">
        <v>116</v>
      </c>
      <c r="G4" s="2">
        <f t="shared" si="1"/>
        <v>0.75</v>
      </c>
      <c r="H4" s="2">
        <v>73</v>
      </c>
      <c r="I4" s="2">
        <f t="shared" si="1"/>
        <v>0.75</v>
      </c>
      <c r="J4" s="2">
        <v>66</v>
      </c>
      <c r="K4" s="2">
        <f t="shared" si="2"/>
        <v>0.5</v>
      </c>
    </row>
    <row r="5" spans="1:20" x14ac:dyDescent="0.3">
      <c r="A5" s="1">
        <v>11</v>
      </c>
      <c r="B5" s="1">
        <v>38</v>
      </c>
      <c r="C5" s="1">
        <f t="shared" si="0"/>
        <v>1.2500000000000001E-2</v>
      </c>
      <c r="D5" s="2">
        <v>84</v>
      </c>
      <c r="E5" s="2">
        <f t="shared" si="1"/>
        <v>0.75</v>
      </c>
      <c r="F5" s="2">
        <v>115</v>
      </c>
      <c r="G5" s="2">
        <f t="shared" si="1"/>
        <v>0.75</v>
      </c>
      <c r="H5" s="2">
        <v>66</v>
      </c>
      <c r="I5" s="2">
        <f t="shared" si="1"/>
        <v>0.75</v>
      </c>
      <c r="J5" s="2">
        <v>64</v>
      </c>
      <c r="K5" s="2">
        <f t="shared" si="2"/>
        <v>0.5</v>
      </c>
    </row>
    <row r="6" spans="1:20" x14ac:dyDescent="0.3">
      <c r="A6" s="1">
        <v>13</v>
      </c>
      <c r="B6" s="1">
        <v>40</v>
      </c>
      <c r="C6" s="1">
        <f t="shared" si="0"/>
        <v>1.2500000000000001E-2</v>
      </c>
      <c r="D6" s="2">
        <v>87</v>
      </c>
      <c r="E6" s="2">
        <f t="shared" si="1"/>
        <v>0.75</v>
      </c>
      <c r="F6" s="2">
        <v>113</v>
      </c>
      <c r="G6" s="2">
        <f t="shared" si="1"/>
        <v>0.75</v>
      </c>
      <c r="H6" s="2">
        <v>61</v>
      </c>
      <c r="I6" s="2">
        <f t="shared" si="1"/>
        <v>0.75</v>
      </c>
      <c r="J6" s="2">
        <v>62</v>
      </c>
      <c r="K6" s="2">
        <f t="shared" si="2"/>
        <v>0.5</v>
      </c>
    </row>
    <row r="7" spans="1:20" x14ac:dyDescent="0.3">
      <c r="A7" s="1">
        <v>15</v>
      </c>
      <c r="B7" s="1">
        <v>41</v>
      </c>
      <c r="C7" s="1">
        <f t="shared" si="0"/>
        <v>1.2500000000000001E-2</v>
      </c>
      <c r="D7" s="2">
        <v>89</v>
      </c>
      <c r="E7" s="2">
        <f t="shared" si="1"/>
        <v>0.75</v>
      </c>
      <c r="F7" s="2">
        <v>112</v>
      </c>
      <c r="G7" s="2">
        <f t="shared" si="1"/>
        <v>0.75</v>
      </c>
      <c r="H7" s="2">
        <v>56</v>
      </c>
      <c r="I7" s="2">
        <f t="shared" si="1"/>
        <v>0.75</v>
      </c>
      <c r="J7" s="2">
        <v>61</v>
      </c>
      <c r="K7" s="2">
        <f t="shared" si="2"/>
        <v>0.5</v>
      </c>
    </row>
    <row r="8" spans="1:20" x14ac:dyDescent="0.3">
      <c r="A8" s="1">
        <v>17</v>
      </c>
      <c r="B8" s="1">
        <v>42</v>
      </c>
      <c r="C8" s="1">
        <f t="shared" si="0"/>
        <v>1.2500000000000001E-2</v>
      </c>
      <c r="D8" s="2">
        <v>91</v>
      </c>
      <c r="E8" s="2">
        <f t="shared" si="1"/>
        <v>0.75</v>
      </c>
      <c r="F8" s="2">
        <v>112</v>
      </c>
      <c r="G8" s="2">
        <f t="shared" si="1"/>
        <v>0.75</v>
      </c>
      <c r="H8" s="2">
        <v>53</v>
      </c>
      <c r="I8" s="2">
        <f t="shared" si="1"/>
        <v>0.75</v>
      </c>
      <c r="J8" s="2">
        <v>59</v>
      </c>
      <c r="K8" s="2">
        <f t="shared" si="2"/>
        <v>0.5</v>
      </c>
    </row>
    <row r="9" spans="1:20" x14ac:dyDescent="0.3">
      <c r="A9" s="1">
        <v>19</v>
      </c>
      <c r="B9" s="1">
        <v>42</v>
      </c>
      <c r="C9" s="1">
        <f t="shared" si="0"/>
        <v>1.2500000000000001E-2</v>
      </c>
      <c r="D9" s="2">
        <v>92</v>
      </c>
      <c r="E9" s="2">
        <f t="shared" si="1"/>
        <v>0.75</v>
      </c>
      <c r="F9" s="2">
        <v>111</v>
      </c>
      <c r="G9" s="2">
        <f t="shared" si="1"/>
        <v>0.75</v>
      </c>
      <c r="H9" s="2">
        <v>50</v>
      </c>
      <c r="I9" s="2">
        <f t="shared" si="1"/>
        <v>0.75</v>
      </c>
      <c r="J9" s="2">
        <v>58</v>
      </c>
      <c r="K9" s="2">
        <f t="shared" si="2"/>
        <v>0.5</v>
      </c>
    </row>
    <row r="10" spans="1:20" x14ac:dyDescent="0.3">
      <c r="A10" s="1">
        <v>21</v>
      </c>
      <c r="B10" s="1">
        <v>42</v>
      </c>
      <c r="C10" s="1">
        <f t="shared" si="0"/>
        <v>1.2500000000000001E-2</v>
      </c>
      <c r="D10" s="2">
        <v>93</v>
      </c>
      <c r="E10" s="2">
        <f t="shared" si="1"/>
        <v>0.75</v>
      </c>
      <c r="F10" s="2">
        <v>111</v>
      </c>
      <c r="G10" s="2">
        <f t="shared" si="1"/>
        <v>0.75</v>
      </c>
      <c r="H10" s="2">
        <v>47</v>
      </c>
      <c r="I10" s="2">
        <f t="shared" si="1"/>
        <v>0.75</v>
      </c>
      <c r="J10" s="2">
        <v>57</v>
      </c>
      <c r="K10" s="2">
        <f>0.005*$J$12</f>
        <v>0.5</v>
      </c>
    </row>
    <row r="12" spans="1:20" x14ac:dyDescent="0.3">
      <c r="B12" s="1">
        <v>2.5</v>
      </c>
      <c r="D12" s="1">
        <v>150</v>
      </c>
      <c r="F12" s="1">
        <v>150</v>
      </c>
      <c r="H12" s="1">
        <v>150</v>
      </c>
      <c r="J12" s="1">
        <v>100</v>
      </c>
    </row>
    <row r="13" spans="1:20" x14ac:dyDescent="0.3">
      <c r="A13" s="1" t="s">
        <v>0</v>
      </c>
      <c r="B13" s="1" t="s">
        <v>5</v>
      </c>
      <c r="C13" s="1" t="s">
        <v>22</v>
      </c>
      <c r="D13" s="1" t="s">
        <v>1</v>
      </c>
      <c r="E13" s="1" t="s">
        <v>15</v>
      </c>
      <c r="F13" s="1" t="s">
        <v>2</v>
      </c>
      <c r="G13" s="1" t="s">
        <v>16</v>
      </c>
      <c r="H13" s="1" t="s">
        <v>3</v>
      </c>
      <c r="I13" s="1" t="s">
        <v>17</v>
      </c>
      <c r="J13" s="1" t="s">
        <v>4</v>
      </c>
      <c r="K13" s="1" t="s">
        <v>23</v>
      </c>
      <c r="M13" s="1" t="s">
        <v>0</v>
      </c>
      <c r="N13" s="1" t="s">
        <v>12</v>
      </c>
      <c r="O13" s="1" t="s">
        <v>10</v>
      </c>
      <c r="P13" s="1" t="s">
        <v>13</v>
      </c>
      <c r="R13" s="2" t="s">
        <v>0</v>
      </c>
      <c r="S13" s="1" t="s">
        <v>12</v>
      </c>
      <c r="T13" s="1" t="s">
        <v>11</v>
      </c>
    </row>
    <row r="14" spans="1:20" x14ac:dyDescent="0.3">
      <c r="A14" s="2">
        <v>5</v>
      </c>
      <c r="B14" s="1">
        <f>B2/100 * $B$12</f>
        <v>0.70000000000000007</v>
      </c>
      <c r="C14" s="1">
        <f>C2 * $B$12</f>
        <v>3.125E-2</v>
      </c>
      <c r="D14" s="2">
        <f>D2/150*$D$12</f>
        <v>62</v>
      </c>
      <c r="E14" s="2">
        <f>E2/150*$D$12</f>
        <v>0.75</v>
      </c>
      <c r="F14" s="2">
        <f>F2/150 *$F$12</f>
        <v>121</v>
      </c>
      <c r="G14" s="2">
        <f>G2/150*$D$12</f>
        <v>0.75</v>
      </c>
      <c r="H14" s="2">
        <f>H2/150 * $H$12</f>
        <v>93</v>
      </c>
      <c r="I14" s="2">
        <f>I2/150*$D$12</f>
        <v>0.75</v>
      </c>
      <c r="J14" s="2">
        <f>J2</f>
        <v>75</v>
      </c>
      <c r="K14" s="2">
        <f>K2</f>
        <v>0.5</v>
      </c>
      <c r="M14" s="2">
        <v>5</v>
      </c>
      <c r="N14" s="3">
        <v>0.5</v>
      </c>
      <c r="O14" s="1">
        <f>J14/B14^2</f>
        <v>153.06122448979588</v>
      </c>
      <c r="P14" s="1">
        <f>SQRT((1/B14^2)^2*K14^2+(2*J14/B14^3)^2*C14^2)</f>
        <v>13.704223047311583</v>
      </c>
      <c r="R14" s="2">
        <v>5</v>
      </c>
      <c r="S14" s="3">
        <v>0.5</v>
      </c>
      <c r="T14" s="1">
        <f>1/50*SQRT(2*(H14/B14)^2-O14^2)</f>
        <v>2.1793854522787686</v>
      </c>
    </row>
    <row r="15" spans="1:20" x14ac:dyDescent="0.3">
      <c r="A15" s="2">
        <v>7</v>
      </c>
      <c r="B15" s="1">
        <f t="shared" ref="B15:B22" si="3">B3/100 * $B$12</f>
        <v>0.85000000000000009</v>
      </c>
      <c r="C15" s="1">
        <f t="shared" ref="C15:C22" si="4">C3 * $B$12</f>
        <v>3.125E-2</v>
      </c>
      <c r="D15" s="2">
        <f t="shared" ref="D15:E22" si="5">D3/150*$D$12</f>
        <v>74</v>
      </c>
      <c r="E15" s="2">
        <f t="shared" si="5"/>
        <v>0.75</v>
      </c>
      <c r="F15" s="2">
        <f t="shared" ref="F15:F22" si="6">F3/150 *$F$12</f>
        <v>118</v>
      </c>
      <c r="G15" s="2">
        <f t="shared" ref="G15:I15" si="7">G3/150*$D$12</f>
        <v>0.75</v>
      </c>
      <c r="H15" s="2">
        <f t="shared" ref="H15:H22" si="8">H3/150 * $H$12</f>
        <v>81</v>
      </c>
      <c r="I15" s="2">
        <f t="shared" si="7"/>
        <v>0.75</v>
      </c>
      <c r="J15" s="2">
        <f t="shared" ref="J15:K22" si="9">J3</f>
        <v>69</v>
      </c>
      <c r="K15" s="2">
        <f t="shared" si="9"/>
        <v>0.5</v>
      </c>
      <c r="M15" s="2">
        <v>7</v>
      </c>
      <c r="N15" s="3">
        <v>0.5</v>
      </c>
      <c r="O15" s="1">
        <f t="shared" ref="O15:O22" si="10">J15/B15^2</f>
        <v>95.50173010380621</v>
      </c>
      <c r="P15" s="1">
        <f t="shared" ref="P15:P22" si="11">SQRT((1/B15^2)^2*K15^2+(2*J15/B15^3)^2*C15^2)</f>
        <v>7.0562042351193268</v>
      </c>
      <c r="R15" s="2">
        <v>7</v>
      </c>
      <c r="S15" s="3">
        <v>0.5</v>
      </c>
      <c r="T15" s="1">
        <f>1/50*SQRT(2*(H15/B15)^2-O15^2)</f>
        <v>1.9017210377384717</v>
      </c>
    </row>
    <row r="16" spans="1:20" x14ac:dyDescent="0.3">
      <c r="A16" s="2">
        <v>9</v>
      </c>
      <c r="B16" s="1">
        <f t="shared" si="3"/>
        <v>0.89999999999999991</v>
      </c>
      <c r="C16" s="1">
        <f t="shared" si="4"/>
        <v>3.125E-2</v>
      </c>
      <c r="D16" s="2">
        <f t="shared" si="5"/>
        <v>78.999999999999986</v>
      </c>
      <c r="E16" s="2">
        <f t="shared" si="5"/>
        <v>0.75</v>
      </c>
      <c r="F16" s="2">
        <f t="shared" si="6"/>
        <v>116</v>
      </c>
      <c r="G16" s="2">
        <f t="shared" ref="G16:I16" si="12">G4/150*$D$12</f>
        <v>0.75</v>
      </c>
      <c r="H16" s="2">
        <f t="shared" si="8"/>
        <v>73</v>
      </c>
      <c r="I16" s="2">
        <f t="shared" si="12"/>
        <v>0.75</v>
      </c>
      <c r="J16" s="2">
        <f t="shared" si="9"/>
        <v>66</v>
      </c>
      <c r="K16" s="2">
        <f t="shared" si="9"/>
        <v>0.5</v>
      </c>
      <c r="M16" s="2">
        <v>9</v>
      </c>
      <c r="N16" s="3">
        <v>0.5</v>
      </c>
      <c r="O16" s="1">
        <f t="shared" si="10"/>
        <v>81.481481481481495</v>
      </c>
      <c r="P16" s="1">
        <f t="shared" si="11"/>
        <v>5.6920066640424105</v>
      </c>
      <c r="R16" s="2">
        <v>9</v>
      </c>
      <c r="S16" s="3">
        <v>0.5</v>
      </c>
      <c r="T16" s="1">
        <f>1/50*SQRT(2*(H16/B16)^2-O16^2)</f>
        <v>1.6147808355242532</v>
      </c>
    </row>
    <row r="17" spans="1:20" x14ac:dyDescent="0.3">
      <c r="A17" s="2">
        <v>11</v>
      </c>
      <c r="B17" s="1">
        <f t="shared" si="3"/>
        <v>0.95</v>
      </c>
      <c r="C17" s="1">
        <f t="shared" si="4"/>
        <v>3.125E-2</v>
      </c>
      <c r="D17" s="2">
        <f t="shared" si="5"/>
        <v>84.000000000000014</v>
      </c>
      <c r="E17" s="2">
        <f t="shared" si="5"/>
        <v>0.75</v>
      </c>
      <c r="F17" s="2">
        <f t="shared" si="6"/>
        <v>115.00000000000001</v>
      </c>
      <c r="G17" s="2">
        <f t="shared" ref="G17:I17" si="13">G5/150*$D$12</f>
        <v>0.75</v>
      </c>
      <c r="H17" s="2">
        <f t="shared" si="8"/>
        <v>66</v>
      </c>
      <c r="I17" s="2">
        <f t="shared" si="13"/>
        <v>0.75</v>
      </c>
      <c r="J17" s="2">
        <f t="shared" si="9"/>
        <v>64</v>
      </c>
      <c r="K17" s="2">
        <f t="shared" si="9"/>
        <v>0.5</v>
      </c>
      <c r="M17" s="2">
        <v>11</v>
      </c>
      <c r="N17" s="3">
        <v>0.5</v>
      </c>
      <c r="O17" s="1">
        <f t="shared" si="10"/>
        <v>70.91412742382272</v>
      </c>
      <c r="P17" s="1">
        <f t="shared" si="11"/>
        <v>4.6981827005540788</v>
      </c>
      <c r="R17" s="2">
        <v>11</v>
      </c>
      <c r="S17" s="3">
        <v>0.5</v>
      </c>
      <c r="T17" s="1">
        <f>1/50*SQRT(2*(H17/B17)^2-O17^2)</f>
        <v>1.3600547234998601</v>
      </c>
    </row>
    <row r="18" spans="1:20" x14ac:dyDescent="0.3">
      <c r="A18" s="2">
        <v>13</v>
      </c>
      <c r="B18" s="1">
        <f t="shared" si="3"/>
        <v>1</v>
      </c>
      <c r="C18" s="1">
        <f t="shared" si="4"/>
        <v>3.125E-2</v>
      </c>
      <c r="D18" s="2">
        <f t="shared" si="5"/>
        <v>87</v>
      </c>
      <c r="E18" s="2">
        <f t="shared" si="5"/>
        <v>0.75</v>
      </c>
      <c r="F18" s="2">
        <f t="shared" si="6"/>
        <v>113</v>
      </c>
      <c r="G18" s="2">
        <f t="shared" ref="G18:I18" si="14">G6/150*$D$12</f>
        <v>0.75</v>
      </c>
      <c r="H18" s="2">
        <f t="shared" si="8"/>
        <v>61</v>
      </c>
      <c r="I18" s="2">
        <f t="shared" si="14"/>
        <v>0.75</v>
      </c>
      <c r="J18" s="2">
        <f t="shared" si="9"/>
        <v>62</v>
      </c>
      <c r="K18" s="2">
        <f t="shared" si="9"/>
        <v>0.5</v>
      </c>
      <c r="M18" s="2">
        <v>13</v>
      </c>
      <c r="N18" s="3">
        <v>0.5</v>
      </c>
      <c r="O18" s="1">
        <f t="shared" si="10"/>
        <v>62</v>
      </c>
      <c r="P18" s="1">
        <f t="shared" si="11"/>
        <v>3.9071249020219461</v>
      </c>
      <c r="R18" s="2">
        <v>13</v>
      </c>
      <c r="S18" s="3">
        <v>0.5</v>
      </c>
      <c r="T18" s="1">
        <f>1/50*SQRT(2*(H18/B18)^2-O18^2)</f>
        <v>1.1996666203575059</v>
      </c>
    </row>
    <row r="19" spans="1:20" x14ac:dyDescent="0.3">
      <c r="A19" s="2">
        <v>15</v>
      </c>
      <c r="B19" s="1">
        <f t="shared" si="3"/>
        <v>1.0249999999999999</v>
      </c>
      <c r="C19" s="1">
        <f t="shared" si="4"/>
        <v>3.125E-2</v>
      </c>
      <c r="D19" s="2">
        <f t="shared" si="5"/>
        <v>89</v>
      </c>
      <c r="E19" s="2">
        <f t="shared" si="5"/>
        <v>0.75</v>
      </c>
      <c r="F19" s="2">
        <f t="shared" si="6"/>
        <v>112</v>
      </c>
      <c r="G19" s="2">
        <f t="shared" ref="G19:I19" si="15">G7/150*$D$12</f>
        <v>0.75</v>
      </c>
      <c r="H19" s="2">
        <f t="shared" si="8"/>
        <v>56</v>
      </c>
      <c r="I19" s="2">
        <f t="shared" si="15"/>
        <v>0.75</v>
      </c>
      <c r="J19" s="2">
        <f t="shared" si="9"/>
        <v>61</v>
      </c>
      <c r="K19" s="2">
        <f t="shared" si="9"/>
        <v>0.5</v>
      </c>
      <c r="M19" s="2">
        <v>15</v>
      </c>
      <c r="N19" s="3">
        <v>0.5</v>
      </c>
      <c r="O19" s="1">
        <f t="shared" si="10"/>
        <v>58.060678167757288</v>
      </c>
      <c r="P19" s="1">
        <f t="shared" si="11"/>
        <v>3.5721292448371988</v>
      </c>
      <c r="R19" s="2">
        <v>15</v>
      </c>
      <c r="S19" s="3">
        <v>0.5</v>
      </c>
      <c r="T19" s="1">
        <f>1/50*SQRT(2*(H19/B19)^2-O19^2)</f>
        <v>1.0195562845907025</v>
      </c>
    </row>
    <row r="20" spans="1:20" x14ac:dyDescent="0.3">
      <c r="A20" s="2">
        <v>17</v>
      </c>
      <c r="B20" s="1">
        <f t="shared" si="3"/>
        <v>1.05</v>
      </c>
      <c r="C20" s="1">
        <f t="shared" si="4"/>
        <v>3.125E-2</v>
      </c>
      <c r="D20" s="2">
        <f t="shared" si="5"/>
        <v>91</v>
      </c>
      <c r="E20" s="2">
        <f t="shared" si="5"/>
        <v>0.75</v>
      </c>
      <c r="F20" s="2">
        <f t="shared" si="6"/>
        <v>112</v>
      </c>
      <c r="G20" s="2">
        <f t="shared" ref="G20:I20" si="16">G8/150*$D$12</f>
        <v>0.75</v>
      </c>
      <c r="H20" s="2">
        <f t="shared" si="8"/>
        <v>53</v>
      </c>
      <c r="I20" s="2">
        <f t="shared" si="16"/>
        <v>0.75</v>
      </c>
      <c r="J20" s="2">
        <f t="shared" si="9"/>
        <v>59</v>
      </c>
      <c r="K20" s="2">
        <f t="shared" si="9"/>
        <v>0.5</v>
      </c>
      <c r="M20" s="2">
        <v>17</v>
      </c>
      <c r="N20" s="3">
        <v>0.5</v>
      </c>
      <c r="O20" s="1">
        <f t="shared" si="10"/>
        <v>53.51473922902494</v>
      </c>
      <c r="P20" s="1">
        <f t="shared" si="11"/>
        <v>3.2175232820634316</v>
      </c>
      <c r="R20" s="2">
        <v>17</v>
      </c>
      <c r="S20" s="3">
        <v>0.5</v>
      </c>
      <c r="T20" s="1">
        <f>1/50*SQRT(2*(H20/B20)^2-O20^2)</f>
        <v>0.94485222023907711</v>
      </c>
    </row>
    <row r="21" spans="1:20" x14ac:dyDescent="0.3">
      <c r="A21" s="2">
        <v>19</v>
      </c>
      <c r="B21" s="1">
        <f t="shared" si="3"/>
        <v>1.05</v>
      </c>
      <c r="C21" s="1">
        <f t="shared" si="4"/>
        <v>3.125E-2</v>
      </c>
      <c r="D21" s="2">
        <f t="shared" si="5"/>
        <v>92</v>
      </c>
      <c r="E21" s="2">
        <f t="shared" si="5"/>
        <v>0.75</v>
      </c>
      <c r="F21" s="2">
        <f t="shared" si="6"/>
        <v>111</v>
      </c>
      <c r="G21" s="2">
        <f t="shared" ref="G21:I21" si="17">G9/150*$D$12</f>
        <v>0.75</v>
      </c>
      <c r="H21" s="2">
        <f t="shared" si="8"/>
        <v>50</v>
      </c>
      <c r="I21" s="2">
        <f t="shared" si="17"/>
        <v>0.75</v>
      </c>
      <c r="J21" s="2">
        <f t="shared" si="9"/>
        <v>58</v>
      </c>
      <c r="K21" s="2">
        <f t="shared" si="9"/>
        <v>0.5</v>
      </c>
      <c r="M21" s="2">
        <v>19</v>
      </c>
      <c r="N21" s="3">
        <v>0.5</v>
      </c>
      <c r="O21" s="1">
        <f t="shared" si="10"/>
        <v>52.60770975056689</v>
      </c>
      <c r="P21" s="1">
        <f t="shared" si="11"/>
        <v>3.1640815910981424</v>
      </c>
      <c r="R21" s="2">
        <v>19</v>
      </c>
      <c r="S21" s="3">
        <v>0.5</v>
      </c>
      <c r="T21" s="1">
        <f>1/50*SQRT(2*(H21/B21)^2-O21^2)</f>
        <v>0.84085106103051543</v>
      </c>
    </row>
    <row r="22" spans="1:20" x14ac:dyDescent="0.3">
      <c r="A22" s="2">
        <v>21</v>
      </c>
      <c r="B22" s="1">
        <f t="shared" si="3"/>
        <v>1.05</v>
      </c>
      <c r="C22" s="1">
        <f t="shared" si="4"/>
        <v>3.125E-2</v>
      </c>
      <c r="D22" s="2">
        <f t="shared" si="5"/>
        <v>93</v>
      </c>
      <c r="E22" s="2">
        <f t="shared" si="5"/>
        <v>0.75</v>
      </c>
      <c r="F22" s="2">
        <f t="shared" si="6"/>
        <v>111</v>
      </c>
      <c r="G22" s="2">
        <f t="shared" ref="G22:I22" si="18">G10/150*$D$12</f>
        <v>0.75</v>
      </c>
      <c r="H22" s="2">
        <f t="shared" si="8"/>
        <v>47</v>
      </c>
      <c r="I22" s="2">
        <f t="shared" si="18"/>
        <v>0.75</v>
      </c>
      <c r="J22" s="2">
        <f t="shared" si="9"/>
        <v>57</v>
      </c>
      <c r="K22" s="2">
        <f t="shared" si="9"/>
        <v>0.5</v>
      </c>
      <c r="M22" s="2">
        <v>21</v>
      </c>
      <c r="N22" s="3">
        <v>0.5</v>
      </c>
      <c r="O22" s="1">
        <f t="shared" si="10"/>
        <v>51.700680272108841</v>
      </c>
      <c r="P22" s="1">
        <f t="shared" si="11"/>
        <v>3.1106588317297503</v>
      </c>
      <c r="R22" s="2">
        <v>21</v>
      </c>
      <c r="S22" s="3">
        <v>0.5</v>
      </c>
      <c r="T22" s="1">
        <f>1/50*SQRT(2*(H22/B22)^2-O22^2)</f>
        <v>0.73056030421282547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2021-10-05T22:36:19Z</dcterms:modified>
</cp:coreProperties>
</file>