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I45" i="1"/>
  <c r="H45" i="1"/>
  <c r="F45" i="1"/>
  <c r="E45" i="1"/>
  <c r="D45" i="1"/>
  <c r="B45" i="1"/>
  <c r="K44" i="1"/>
  <c r="J44" i="1"/>
  <c r="H44" i="1"/>
  <c r="G44" i="1"/>
  <c r="F44" i="1"/>
  <c r="D44" i="1"/>
  <c r="C44" i="1"/>
  <c r="B44" i="1"/>
  <c r="J43" i="1"/>
  <c r="I43" i="1"/>
  <c r="H43" i="1"/>
  <c r="F43" i="1"/>
  <c r="E43" i="1"/>
  <c r="D43" i="1"/>
  <c r="B43" i="1"/>
  <c r="K42" i="1"/>
  <c r="J42" i="1"/>
  <c r="H42" i="1"/>
  <c r="G42" i="1"/>
  <c r="F42" i="1"/>
  <c r="D42" i="1"/>
  <c r="C42" i="1"/>
  <c r="B42" i="1"/>
  <c r="J41" i="1"/>
  <c r="I41" i="1"/>
  <c r="H41" i="1"/>
  <c r="F41" i="1"/>
  <c r="E41" i="1"/>
  <c r="D41" i="1"/>
  <c r="B41" i="1"/>
  <c r="K40" i="1"/>
  <c r="J40" i="1"/>
  <c r="H40" i="1"/>
  <c r="G40" i="1"/>
  <c r="F40" i="1"/>
  <c r="D40" i="1"/>
  <c r="C40" i="1"/>
  <c r="B40" i="1"/>
  <c r="J39" i="1"/>
  <c r="I39" i="1"/>
  <c r="H39" i="1"/>
  <c r="F39" i="1"/>
  <c r="E39" i="1"/>
  <c r="D39" i="1"/>
  <c r="B39" i="1"/>
  <c r="K38" i="1"/>
  <c r="J38" i="1"/>
  <c r="H38" i="1"/>
  <c r="G38" i="1"/>
  <c r="F38" i="1"/>
  <c r="D38" i="1"/>
  <c r="C38" i="1"/>
  <c r="B38" i="1"/>
  <c r="O38" i="1" s="1"/>
  <c r="J37" i="1"/>
  <c r="I37" i="1"/>
  <c r="H37" i="1"/>
  <c r="F37" i="1"/>
  <c r="E37" i="1"/>
  <c r="D37" i="1"/>
  <c r="B37" i="1"/>
  <c r="K33" i="1"/>
  <c r="K45" i="1" s="1"/>
  <c r="I33" i="1"/>
  <c r="G33" i="1"/>
  <c r="G45" i="1" s="1"/>
  <c r="E33" i="1"/>
  <c r="C33" i="1"/>
  <c r="C45" i="1" s="1"/>
  <c r="K32" i="1"/>
  <c r="I32" i="1"/>
  <c r="I44" i="1" s="1"/>
  <c r="G32" i="1"/>
  <c r="E32" i="1"/>
  <c r="E44" i="1" s="1"/>
  <c r="C32" i="1"/>
  <c r="K31" i="1"/>
  <c r="K43" i="1" s="1"/>
  <c r="I31" i="1"/>
  <c r="G31" i="1"/>
  <c r="G43" i="1" s="1"/>
  <c r="E31" i="1"/>
  <c r="C31" i="1"/>
  <c r="C43" i="1" s="1"/>
  <c r="K30" i="1"/>
  <c r="I30" i="1"/>
  <c r="I42" i="1" s="1"/>
  <c r="G30" i="1"/>
  <c r="E30" i="1"/>
  <c r="E42" i="1" s="1"/>
  <c r="C30" i="1"/>
  <c r="K29" i="1"/>
  <c r="K41" i="1" s="1"/>
  <c r="I29" i="1"/>
  <c r="G29" i="1"/>
  <c r="G41" i="1" s="1"/>
  <c r="E29" i="1"/>
  <c r="C29" i="1"/>
  <c r="C41" i="1" s="1"/>
  <c r="K28" i="1"/>
  <c r="I28" i="1"/>
  <c r="I40" i="1" s="1"/>
  <c r="G28" i="1"/>
  <c r="E28" i="1"/>
  <c r="E40" i="1" s="1"/>
  <c r="C28" i="1"/>
  <c r="K27" i="1"/>
  <c r="K39" i="1" s="1"/>
  <c r="I27" i="1"/>
  <c r="G27" i="1"/>
  <c r="G39" i="1" s="1"/>
  <c r="E27" i="1"/>
  <c r="C27" i="1"/>
  <c r="C39" i="1" s="1"/>
  <c r="K26" i="1"/>
  <c r="I26" i="1"/>
  <c r="I38" i="1" s="1"/>
  <c r="G26" i="1"/>
  <c r="E26" i="1"/>
  <c r="E38" i="1" s="1"/>
  <c r="C26" i="1"/>
  <c r="K25" i="1"/>
  <c r="K37" i="1" s="1"/>
  <c r="P37" i="1" s="1"/>
  <c r="I25" i="1"/>
  <c r="G25" i="1"/>
  <c r="G37" i="1" s="1"/>
  <c r="E25" i="1"/>
  <c r="C25" i="1"/>
  <c r="C37" i="1" s="1"/>
  <c r="J14" i="1"/>
  <c r="O15" i="1"/>
  <c r="T15" i="1"/>
  <c r="V15" i="1" s="1"/>
  <c r="V16" i="1"/>
  <c r="V17" i="1"/>
  <c r="V18" i="1"/>
  <c r="V19" i="1"/>
  <c r="V20" i="1"/>
  <c r="V21" i="1"/>
  <c r="V22" i="1"/>
  <c r="V14" i="1"/>
  <c r="T14" i="1"/>
  <c r="K15" i="1"/>
  <c r="K16" i="1"/>
  <c r="K17" i="1"/>
  <c r="K18" i="1"/>
  <c r="K19" i="1"/>
  <c r="K20" i="1"/>
  <c r="K21" i="1"/>
  <c r="K22" i="1"/>
  <c r="K14" i="1"/>
  <c r="J15" i="1"/>
  <c r="J16" i="1"/>
  <c r="O16" i="1" s="1"/>
  <c r="T16" i="1" s="1"/>
  <c r="J17" i="1"/>
  <c r="O17" i="1" s="1"/>
  <c r="T17" i="1" s="1"/>
  <c r="J18" i="1"/>
  <c r="O18" i="1" s="1"/>
  <c r="T18" i="1" s="1"/>
  <c r="J19" i="1"/>
  <c r="O19" i="1" s="1"/>
  <c r="T19" i="1" s="1"/>
  <c r="J20" i="1"/>
  <c r="O20" i="1" s="1"/>
  <c r="T20" i="1" s="1"/>
  <c r="J21" i="1"/>
  <c r="O21" i="1" s="1"/>
  <c r="T21" i="1" s="1"/>
  <c r="J22" i="1"/>
  <c r="O14" i="1"/>
  <c r="O45" i="1" l="1"/>
  <c r="O40" i="1"/>
  <c r="O44" i="1"/>
  <c r="T44" i="1" s="1"/>
  <c r="V44" i="1" s="1"/>
  <c r="O42" i="1"/>
  <c r="T42" i="1" s="1"/>
  <c r="V42" i="1" s="1"/>
  <c r="T40" i="1"/>
  <c r="V40" i="1" s="1"/>
  <c r="T38" i="1"/>
  <c r="V38" i="1" s="1"/>
  <c r="O37" i="1"/>
  <c r="T37" i="1" s="1"/>
  <c r="V37" i="1" s="1"/>
  <c r="P38" i="1"/>
  <c r="O39" i="1"/>
  <c r="T39" i="1" s="1"/>
  <c r="V39" i="1" s="1"/>
  <c r="P40" i="1"/>
  <c r="O41" i="1"/>
  <c r="T41" i="1" s="1"/>
  <c r="V41" i="1" s="1"/>
  <c r="P42" i="1"/>
  <c r="O43" i="1"/>
  <c r="T43" i="1" s="1"/>
  <c r="V43" i="1" s="1"/>
  <c r="P44" i="1"/>
  <c r="P41" i="1"/>
  <c r="P45" i="1"/>
  <c r="P39" i="1"/>
  <c r="P43" i="1"/>
  <c r="T45" i="1"/>
  <c r="V45" i="1" s="1"/>
  <c r="C15" i="1"/>
  <c r="C16" i="1"/>
  <c r="C17" i="1"/>
  <c r="C18" i="1"/>
  <c r="C19" i="1"/>
  <c r="C20" i="1"/>
  <c r="C21" i="1"/>
  <c r="C22" i="1"/>
  <c r="C14" i="1"/>
  <c r="K10" i="1"/>
  <c r="K3" i="1"/>
  <c r="K4" i="1"/>
  <c r="P16" i="1" s="1"/>
  <c r="K5" i="1"/>
  <c r="K6" i="1"/>
  <c r="K7" i="1"/>
  <c r="K8" i="1"/>
  <c r="K9" i="1"/>
  <c r="K2" i="1"/>
  <c r="P14" i="1" s="1"/>
  <c r="I10" i="1"/>
  <c r="I22" i="1" s="1"/>
  <c r="I9" i="1"/>
  <c r="I21" i="1" s="1"/>
  <c r="I8" i="1"/>
  <c r="I20" i="1" s="1"/>
  <c r="I7" i="1"/>
  <c r="I19" i="1" s="1"/>
  <c r="I6" i="1"/>
  <c r="I18" i="1" s="1"/>
  <c r="I5" i="1"/>
  <c r="I17" i="1" s="1"/>
  <c r="I4" i="1"/>
  <c r="I16" i="1" s="1"/>
  <c r="I3" i="1"/>
  <c r="I15" i="1" s="1"/>
  <c r="I2" i="1"/>
  <c r="I14" i="1" s="1"/>
  <c r="G10" i="1"/>
  <c r="G22" i="1" s="1"/>
  <c r="G9" i="1"/>
  <c r="G21" i="1" s="1"/>
  <c r="G8" i="1"/>
  <c r="G20" i="1" s="1"/>
  <c r="G7" i="1"/>
  <c r="G19" i="1" s="1"/>
  <c r="G6" i="1"/>
  <c r="G18" i="1" s="1"/>
  <c r="G5" i="1"/>
  <c r="G17" i="1" s="1"/>
  <c r="G4" i="1"/>
  <c r="G16" i="1" s="1"/>
  <c r="G3" i="1"/>
  <c r="G15" i="1" s="1"/>
  <c r="G2" i="1"/>
  <c r="G14" i="1" s="1"/>
  <c r="E19" i="1"/>
  <c r="E14" i="1"/>
  <c r="C3" i="1"/>
  <c r="C4" i="1"/>
  <c r="C5" i="1"/>
  <c r="C6" i="1"/>
  <c r="C7" i="1"/>
  <c r="C8" i="1"/>
  <c r="C9" i="1"/>
  <c r="C10" i="1"/>
  <c r="E3" i="1"/>
  <c r="E15" i="1" s="1"/>
  <c r="E4" i="1"/>
  <c r="E16" i="1" s="1"/>
  <c r="E5" i="1"/>
  <c r="E17" i="1" s="1"/>
  <c r="E6" i="1"/>
  <c r="E18" i="1" s="1"/>
  <c r="E7" i="1"/>
  <c r="E8" i="1"/>
  <c r="E20" i="1" s="1"/>
  <c r="E9" i="1"/>
  <c r="E21" i="1" s="1"/>
  <c r="E10" i="1"/>
  <c r="E22" i="1" s="1"/>
  <c r="E2" i="1"/>
  <c r="C2" i="1"/>
  <c r="B15" i="1"/>
  <c r="D15" i="1"/>
  <c r="F15" i="1"/>
  <c r="H15" i="1"/>
  <c r="B16" i="1"/>
  <c r="D16" i="1"/>
  <c r="F16" i="1"/>
  <c r="H16" i="1"/>
  <c r="B17" i="1"/>
  <c r="D17" i="1"/>
  <c r="F17" i="1"/>
  <c r="H17" i="1"/>
  <c r="B18" i="1"/>
  <c r="D18" i="1"/>
  <c r="F18" i="1"/>
  <c r="H18" i="1"/>
  <c r="B19" i="1"/>
  <c r="D19" i="1"/>
  <c r="F19" i="1"/>
  <c r="H19" i="1"/>
  <c r="B20" i="1"/>
  <c r="D20" i="1"/>
  <c r="F20" i="1"/>
  <c r="H20" i="1"/>
  <c r="B21" i="1"/>
  <c r="D21" i="1"/>
  <c r="F21" i="1"/>
  <c r="H21" i="1"/>
  <c r="B22" i="1"/>
  <c r="O22" i="1" s="1"/>
  <c r="D22" i="1"/>
  <c r="F22" i="1"/>
  <c r="H22" i="1"/>
  <c r="H14" i="1"/>
  <c r="F14" i="1"/>
  <c r="D14" i="1"/>
  <c r="B14" i="1"/>
  <c r="T22" i="1" l="1"/>
  <c r="P20" i="1"/>
  <c r="P19" i="1"/>
  <c r="P15" i="1"/>
  <c r="P21" i="1"/>
  <c r="P18" i="1"/>
  <c r="P17" i="1"/>
  <c r="P22" i="1"/>
</calcChain>
</file>

<file path=xl/comments1.xml><?xml version="1.0" encoding="utf-8"?>
<comments xmlns="http://schemas.openxmlformats.org/spreadsheetml/2006/main">
  <authors>
    <author>Автор</author>
  </authors>
  <commentList>
    <comment ref="M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<sst xmlns="http://schemas.openxmlformats.org/spreadsheetml/2006/main" count="66" uniqueCount="30">
  <si>
    <t>$x, мм$</t>
  </si>
  <si>
    <t>$U_R, В$</t>
  </si>
  <si>
    <t>$U_{R+L}, В$</t>
  </si>
  <si>
    <t>$U_{L}, В$</t>
  </si>
  <si>
    <t>$P_L, Вт$</t>
  </si>
  <si>
    <t>$I, дел$</t>
  </si>
  <si>
    <t>$U_R, дел$</t>
  </si>
  <si>
    <t>$U_{R+L}, дел$</t>
  </si>
  <si>
    <t>$U_{L}, дел$</t>
  </si>
  <si>
    <t>$P_L, дел$</t>
  </si>
  <si>
    <t>$r_l, Ом$</t>
  </si>
  <si>
    <t>$L, Гн$</t>
  </si>
  <si>
    <t>$\sigma_x, мм$</t>
  </si>
  <si>
    <t>$\sigma_{r_l}, Ом$</t>
  </si>
  <si>
    <t>$\sigma_I, дел$</t>
  </si>
  <si>
    <t>$\sigma_{U_R}, В$</t>
  </si>
  <si>
    <t>$\sigma_{U_{R+L}}, В$</t>
  </si>
  <si>
    <t>$\sigma_{U_L}, В$</t>
  </si>
  <si>
    <t>$\sigma_{U_R}, дел$</t>
  </si>
  <si>
    <t>$\sigma_{U_{R+L}}, дел$</t>
  </si>
  <si>
    <t>$\sigma_{U_L}, дел$</t>
  </si>
  <si>
    <t>$\sigma_{P_L}, дел$</t>
  </si>
  <si>
    <t>$\sigma_I, A$</t>
  </si>
  <si>
    <t>$\sigma_{P_L}, Вт$</t>
  </si>
  <si>
    <t>na60</t>
  </si>
  <si>
    <t>ДЕВАЙС</t>
  </si>
  <si>
    <t>L</t>
  </si>
  <si>
    <t>R</t>
  </si>
  <si>
    <t>ДРУГОЙ ДЕВАЙС</t>
  </si>
  <si>
    <t>$I, А$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</si>
</sst>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tabSelected="1" topLeftCell="A22" workbookViewId="0">
      <selection activeCell="O35" sqref="O35"/>
    </sheetView>
  </sheetViews>
  <sheetFormatPr defaultRowHeight="14.4" x14ac:dyDescent="0.3"/>
  <cols>
    <col min="1" max="3" width="8.88671875" style="1"/>
    <col min="4" max="4" width="9.44140625" style="1" bestFit="1" customWidth="1"/>
    <col min="5" max="5" width="9" style="1" bestFit="1" customWidth="1"/>
    <col min="6" max="6" width="9.44140625" style="1" bestFit="1" customWidth="1"/>
    <col min="7" max="7" width="9" style="1" bestFit="1" customWidth="1"/>
    <col min="8" max="8" width="9.44140625" style="1" bestFit="1" customWidth="1"/>
    <col min="9" max="9" width="9" style="1" bestFit="1" customWidth="1"/>
    <col min="10" max="10" width="9.44140625" style="1" bestFit="1" customWidth="1"/>
    <col min="11" max="12" width="8.88671875" style="1"/>
    <col min="13" max="14" width="9" style="1" bestFit="1" customWidth="1"/>
    <col min="15" max="15" width="9.44140625" style="1" bestFit="1" customWidth="1"/>
    <col min="16" max="17" width="8.88671875" style="1"/>
    <col min="18" max="18" width="9" style="1" bestFit="1" customWidth="1"/>
    <col min="19" max="19" width="9" style="1" customWidth="1"/>
    <col min="20" max="20" width="9" style="1" bestFit="1" customWidth="1"/>
    <col min="21" max="16384" width="8.88671875" style="1"/>
  </cols>
  <sheetData>
    <row r="1" spans="1:22" x14ac:dyDescent="0.3">
      <c r="A1" s="1" t="s">
        <v>0</v>
      </c>
      <c r="B1" s="1" t="s">
        <v>5</v>
      </c>
      <c r="C1" s="1" t="s">
        <v>14</v>
      </c>
      <c r="D1" s="1" t="s">
        <v>6</v>
      </c>
      <c r="E1" s="1" t="s">
        <v>18</v>
      </c>
      <c r="F1" s="1" t="s">
        <v>7</v>
      </c>
      <c r="G1" s="1" t="s">
        <v>19</v>
      </c>
      <c r="H1" s="1" t="s">
        <v>8</v>
      </c>
      <c r="I1" s="1" t="s">
        <v>20</v>
      </c>
      <c r="J1" s="1" t="s">
        <v>9</v>
      </c>
      <c r="K1" s="1" t="s">
        <v>21</v>
      </c>
    </row>
    <row r="2" spans="1:22" x14ac:dyDescent="0.3">
      <c r="A2" s="1">
        <v>5</v>
      </c>
      <c r="B2" s="1">
        <v>28</v>
      </c>
      <c r="C2" s="1">
        <f>0.005*$B$12</f>
        <v>1.2500000000000001E-2</v>
      </c>
      <c r="D2" s="2">
        <v>62</v>
      </c>
      <c r="E2" s="2">
        <f>0.005*$D$12</f>
        <v>0.75</v>
      </c>
      <c r="F2" s="2">
        <v>121</v>
      </c>
      <c r="G2" s="2">
        <f>0.005*$D$12</f>
        <v>0.75</v>
      </c>
      <c r="H2" s="2">
        <v>93</v>
      </c>
      <c r="I2" s="2">
        <f>0.005*$D$12</f>
        <v>0.75</v>
      </c>
      <c r="J2" s="2">
        <v>52</v>
      </c>
      <c r="K2" s="4">
        <f>0.005*$J$12</f>
        <v>0.125</v>
      </c>
    </row>
    <row r="3" spans="1:22" x14ac:dyDescent="0.3">
      <c r="A3" s="1">
        <v>7</v>
      </c>
      <c r="B3" s="1">
        <v>34</v>
      </c>
      <c r="C3" s="1">
        <f t="shared" ref="C3:C10" si="0">0.005*$B$12</f>
        <v>1.2500000000000001E-2</v>
      </c>
      <c r="D3" s="2">
        <v>74</v>
      </c>
      <c r="E3" s="2">
        <f t="shared" ref="E3:I10" si="1">0.005*$D$12</f>
        <v>0.75</v>
      </c>
      <c r="F3" s="2">
        <v>118</v>
      </c>
      <c r="G3" s="2">
        <f t="shared" si="1"/>
        <v>0.75</v>
      </c>
      <c r="H3" s="2">
        <v>81</v>
      </c>
      <c r="I3" s="2">
        <f t="shared" si="1"/>
        <v>0.75</v>
      </c>
      <c r="J3" s="2">
        <v>46</v>
      </c>
      <c r="K3" s="4">
        <f t="shared" ref="K3:K9" si="2">0.005*$J$12</f>
        <v>0.125</v>
      </c>
    </row>
    <row r="4" spans="1:22" x14ac:dyDescent="0.3">
      <c r="A4" s="1">
        <v>9</v>
      </c>
      <c r="B4" s="1">
        <v>36</v>
      </c>
      <c r="C4" s="1">
        <f t="shared" si="0"/>
        <v>1.2500000000000001E-2</v>
      </c>
      <c r="D4" s="2">
        <v>79</v>
      </c>
      <c r="E4" s="2">
        <f t="shared" si="1"/>
        <v>0.75</v>
      </c>
      <c r="F4" s="2">
        <v>116</v>
      </c>
      <c r="G4" s="2">
        <f t="shared" si="1"/>
        <v>0.75</v>
      </c>
      <c r="H4" s="2">
        <v>73</v>
      </c>
      <c r="I4" s="2">
        <f t="shared" si="1"/>
        <v>0.75</v>
      </c>
      <c r="J4" s="2">
        <v>42</v>
      </c>
      <c r="K4" s="4">
        <f t="shared" si="2"/>
        <v>0.125</v>
      </c>
    </row>
    <row r="5" spans="1:22" x14ac:dyDescent="0.3">
      <c r="A5" s="1">
        <v>11</v>
      </c>
      <c r="B5" s="1">
        <v>38</v>
      </c>
      <c r="C5" s="1">
        <f t="shared" si="0"/>
        <v>1.2500000000000001E-2</v>
      </c>
      <c r="D5" s="2">
        <v>84</v>
      </c>
      <c r="E5" s="2">
        <f t="shared" si="1"/>
        <v>0.75</v>
      </c>
      <c r="F5" s="2">
        <v>115</v>
      </c>
      <c r="G5" s="2">
        <f t="shared" si="1"/>
        <v>0.75</v>
      </c>
      <c r="H5" s="2">
        <v>66</v>
      </c>
      <c r="I5" s="2">
        <f t="shared" si="1"/>
        <v>0.75</v>
      </c>
      <c r="J5" s="2">
        <v>39</v>
      </c>
      <c r="K5" s="4">
        <f t="shared" si="2"/>
        <v>0.125</v>
      </c>
    </row>
    <row r="6" spans="1:22" x14ac:dyDescent="0.3">
      <c r="A6" s="1">
        <v>13</v>
      </c>
      <c r="B6" s="1">
        <v>40</v>
      </c>
      <c r="C6" s="1">
        <f t="shared" si="0"/>
        <v>1.2500000000000001E-2</v>
      </c>
      <c r="D6" s="2">
        <v>87</v>
      </c>
      <c r="E6" s="2">
        <f t="shared" si="1"/>
        <v>0.75</v>
      </c>
      <c r="F6" s="2">
        <v>113</v>
      </c>
      <c r="G6" s="2">
        <f t="shared" si="1"/>
        <v>0.75</v>
      </c>
      <c r="H6" s="2">
        <v>61</v>
      </c>
      <c r="I6" s="2">
        <f t="shared" si="1"/>
        <v>0.75</v>
      </c>
      <c r="J6" s="2">
        <v>37</v>
      </c>
      <c r="K6" s="4">
        <f t="shared" si="2"/>
        <v>0.125</v>
      </c>
    </row>
    <row r="7" spans="1:22" x14ac:dyDescent="0.3">
      <c r="A7" s="1">
        <v>15</v>
      </c>
      <c r="B7" s="1">
        <v>41</v>
      </c>
      <c r="C7" s="1">
        <f t="shared" si="0"/>
        <v>1.2500000000000001E-2</v>
      </c>
      <c r="D7" s="2">
        <v>89</v>
      </c>
      <c r="E7" s="2">
        <f t="shared" si="1"/>
        <v>0.75</v>
      </c>
      <c r="F7" s="2">
        <v>112</v>
      </c>
      <c r="G7" s="2">
        <f t="shared" si="1"/>
        <v>0.75</v>
      </c>
      <c r="H7" s="2">
        <v>56</v>
      </c>
      <c r="I7" s="2">
        <f t="shared" si="1"/>
        <v>0.75</v>
      </c>
      <c r="J7" s="2">
        <v>35</v>
      </c>
      <c r="K7" s="4">
        <f t="shared" si="2"/>
        <v>0.125</v>
      </c>
    </row>
    <row r="8" spans="1:22" x14ac:dyDescent="0.3">
      <c r="A8" s="1">
        <v>17</v>
      </c>
      <c r="B8" s="1">
        <v>42</v>
      </c>
      <c r="C8" s="1">
        <f t="shared" si="0"/>
        <v>1.2500000000000001E-2</v>
      </c>
      <c r="D8" s="2">
        <v>91</v>
      </c>
      <c r="E8" s="2">
        <f t="shared" si="1"/>
        <v>0.75</v>
      </c>
      <c r="F8" s="2">
        <v>112</v>
      </c>
      <c r="G8" s="2">
        <f t="shared" si="1"/>
        <v>0.75</v>
      </c>
      <c r="H8" s="2">
        <v>53</v>
      </c>
      <c r="I8" s="2">
        <f t="shared" si="1"/>
        <v>0.75</v>
      </c>
      <c r="J8" s="2">
        <v>33</v>
      </c>
      <c r="K8" s="4">
        <f t="shared" si="2"/>
        <v>0.125</v>
      </c>
    </row>
    <row r="9" spans="1:22" x14ac:dyDescent="0.3">
      <c r="A9" s="1">
        <v>19</v>
      </c>
      <c r="B9" s="1">
        <v>42</v>
      </c>
      <c r="C9" s="1">
        <f t="shared" si="0"/>
        <v>1.2500000000000001E-2</v>
      </c>
      <c r="D9" s="2">
        <v>92</v>
      </c>
      <c r="E9" s="2">
        <f t="shared" si="1"/>
        <v>0.75</v>
      </c>
      <c r="F9" s="2">
        <v>111</v>
      </c>
      <c r="G9" s="2">
        <f t="shared" si="1"/>
        <v>0.75</v>
      </c>
      <c r="H9" s="2">
        <v>50</v>
      </c>
      <c r="I9" s="2">
        <f t="shared" si="1"/>
        <v>0.75</v>
      </c>
      <c r="J9" s="2">
        <v>32</v>
      </c>
      <c r="K9" s="4">
        <f t="shared" si="2"/>
        <v>0.125</v>
      </c>
    </row>
    <row r="10" spans="1:22" x14ac:dyDescent="0.3">
      <c r="A10" s="1">
        <v>21</v>
      </c>
      <c r="B10" s="1">
        <v>43</v>
      </c>
      <c r="C10" s="1">
        <f t="shared" si="0"/>
        <v>1.2500000000000001E-2</v>
      </c>
      <c r="D10" s="2">
        <v>91</v>
      </c>
      <c r="E10" s="2">
        <f t="shared" si="1"/>
        <v>0.75</v>
      </c>
      <c r="F10" s="2">
        <v>109</v>
      </c>
      <c r="G10" s="2">
        <f t="shared" si="1"/>
        <v>0.75</v>
      </c>
      <c r="H10" s="2">
        <v>46</v>
      </c>
      <c r="I10" s="2">
        <f t="shared" si="1"/>
        <v>0.75</v>
      </c>
      <c r="J10" s="2">
        <v>30</v>
      </c>
      <c r="K10" s="4">
        <f>0.005*$J$12</f>
        <v>0.125</v>
      </c>
    </row>
    <row r="12" spans="1:22" x14ac:dyDescent="0.3">
      <c r="B12" s="1">
        <v>2.5</v>
      </c>
      <c r="D12" s="1">
        <v>150</v>
      </c>
      <c r="F12" s="1">
        <v>150</v>
      </c>
      <c r="H12" s="1">
        <v>150</v>
      </c>
      <c r="J12" s="1">
        <v>25</v>
      </c>
    </row>
    <row r="13" spans="1:22" x14ac:dyDescent="0.3">
      <c r="A13" s="1" t="s">
        <v>0</v>
      </c>
      <c r="B13" s="1" t="s">
        <v>5</v>
      </c>
      <c r="C13" s="1" t="s">
        <v>22</v>
      </c>
      <c r="D13" s="1" t="s">
        <v>1</v>
      </c>
      <c r="E13" s="1" t="s">
        <v>15</v>
      </c>
      <c r="F13" s="1" t="s">
        <v>2</v>
      </c>
      <c r="G13" s="1" t="s">
        <v>16</v>
      </c>
      <c r="H13" s="1" t="s">
        <v>3</v>
      </c>
      <c r="I13" s="1" t="s">
        <v>17</v>
      </c>
      <c r="J13" s="1" t="s">
        <v>4</v>
      </c>
      <c r="K13" s="1" t="s">
        <v>23</v>
      </c>
      <c r="M13" s="1" t="s">
        <v>0</v>
      </c>
      <c r="N13" s="1" t="s">
        <v>12</v>
      </c>
      <c r="O13" s="1" t="s">
        <v>10</v>
      </c>
      <c r="P13" s="1" t="s">
        <v>13</v>
      </c>
      <c r="R13" s="2" t="s">
        <v>0</v>
      </c>
      <c r="S13" s="1" t="s">
        <v>12</v>
      </c>
      <c r="T13" s="1" t="s">
        <v>11</v>
      </c>
      <c r="V13" s="1" t="s">
        <v>24</v>
      </c>
    </row>
    <row r="14" spans="1:22" x14ac:dyDescent="0.3">
      <c r="A14" s="2">
        <v>5</v>
      </c>
      <c r="B14" s="1">
        <f>B2/100 * $B$12</f>
        <v>0.70000000000000007</v>
      </c>
      <c r="C14" s="1">
        <f>C2 * $B$12</f>
        <v>3.125E-2</v>
      </c>
      <c r="D14" s="2">
        <f>D2/150*$D$12</f>
        <v>62</v>
      </c>
      <c r="E14" s="2">
        <f>E2/150*$D$12</f>
        <v>0.75</v>
      </c>
      <c r="F14" s="2">
        <f>F2/150 *$F$12</f>
        <v>121</v>
      </c>
      <c r="G14" s="2">
        <f>G2/150*$D$12</f>
        <v>0.75</v>
      </c>
      <c r="H14" s="2">
        <f>H2/150 * $H$12</f>
        <v>93</v>
      </c>
      <c r="I14" s="2">
        <f>I2/150*$D$12</f>
        <v>0.75</v>
      </c>
      <c r="J14" s="2">
        <f>J2/4</f>
        <v>13</v>
      </c>
      <c r="K14" s="2">
        <f>K2/4</f>
        <v>3.125E-2</v>
      </c>
      <c r="M14" s="2">
        <v>5</v>
      </c>
      <c r="N14" s="3">
        <v>0.5</v>
      </c>
      <c r="O14" s="1">
        <f>J14/(2*B14^2)</f>
        <v>13.265306122448976</v>
      </c>
      <c r="P14" s="1">
        <f>SQRT((1/B14^2)^2*K14^2+(2*J14/B14^3)^2*C14^2)</f>
        <v>2.3696630256885443</v>
      </c>
      <c r="R14" s="2">
        <v>5</v>
      </c>
      <c r="S14" s="3">
        <v>0.5</v>
      </c>
      <c r="T14" s="1">
        <f>1/50*SQRT((H14/B14)^2-O14^2) / (2*3.14)</f>
        <v>0.42099757190792081</v>
      </c>
      <c r="V14" s="1">
        <f>T14*5/6</f>
        <v>0.35083130992326733</v>
      </c>
    </row>
    <row r="15" spans="1:22" x14ac:dyDescent="0.3">
      <c r="A15" s="2">
        <v>7</v>
      </c>
      <c r="B15" s="1">
        <f t="shared" ref="B15:B22" si="3">B3/100 * $B$12</f>
        <v>0.85000000000000009</v>
      </c>
      <c r="C15" s="1">
        <f t="shared" ref="C15:C22" si="4">C3 * $B$12</f>
        <v>3.125E-2</v>
      </c>
      <c r="D15" s="2">
        <f t="shared" ref="D15:E22" si="5">D3/150*$D$12</f>
        <v>74</v>
      </c>
      <c r="E15" s="2">
        <f t="shared" si="5"/>
        <v>0.75</v>
      </c>
      <c r="F15" s="2">
        <f t="shared" ref="F15:F22" si="6">F3/150 *$F$12</f>
        <v>118</v>
      </c>
      <c r="G15" s="2">
        <f t="shared" ref="G15:I15" si="7">G3/150*$D$12</f>
        <v>0.75</v>
      </c>
      <c r="H15" s="2">
        <f t="shared" ref="H15:H22" si="8">H3/150 * $H$12</f>
        <v>81</v>
      </c>
      <c r="I15" s="2">
        <f t="shared" si="7"/>
        <v>0.75</v>
      </c>
      <c r="J15" s="2">
        <f t="shared" ref="J15:K22" si="9">J3/4</f>
        <v>11.5</v>
      </c>
      <c r="K15" s="2">
        <f t="shared" si="9"/>
        <v>3.125E-2</v>
      </c>
      <c r="M15" s="2">
        <v>7</v>
      </c>
      <c r="N15" s="3">
        <v>0.5</v>
      </c>
      <c r="O15" s="1">
        <f>J15/(2*B15^2)</f>
        <v>7.9584775086505175</v>
      </c>
      <c r="P15" s="1">
        <f t="shared" ref="P15:P22" si="10">SQRT((1/B15^2)^2*K15^2+(2*J15/B15^3)^2*C15^2)</f>
        <v>1.1711632995352801</v>
      </c>
      <c r="R15" s="2">
        <v>7</v>
      </c>
      <c r="S15" s="3">
        <v>0.5</v>
      </c>
      <c r="T15" s="1">
        <f t="shared" ref="T15:T22" si="11">1/50*SQRT((H15/B15)^2-O15^2) / (2*3.14)</f>
        <v>0.30242423716473571</v>
      </c>
      <c r="V15" s="1">
        <f t="shared" ref="V15:V22" si="12">T15*5/6</f>
        <v>0.25202019763727973</v>
      </c>
    </row>
    <row r="16" spans="1:22" x14ac:dyDescent="0.3">
      <c r="A16" s="2">
        <v>9</v>
      </c>
      <c r="B16" s="1">
        <f t="shared" si="3"/>
        <v>0.89999999999999991</v>
      </c>
      <c r="C16" s="1">
        <f t="shared" si="4"/>
        <v>3.125E-2</v>
      </c>
      <c r="D16" s="2">
        <f t="shared" si="5"/>
        <v>78.999999999999986</v>
      </c>
      <c r="E16" s="2">
        <f t="shared" si="5"/>
        <v>0.75</v>
      </c>
      <c r="F16" s="2">
        <f t="shared" si="6"/>
        <v>116</v>
      </c>
      <c r="G16" s="2">
        <f t="shared" ref="G16:I16" si="13">G4/150*$D$12</f>
        <v>0.75</v>
      </c>
      <c r="H16" s="2">
        <f t="shared" si="8"/>
        <v>73</v>
      </c>
      <c r="I16" s="2">
        <f t="shared" si="13"/>
        <v>0.75</v>
      </c>
      <c r="J16" s="2">
        <f t="shared" si="9"/>
        <v>10.5</v>
      </c>
      <c r="K16" s="2">
        <f t="shared" si="9"/>
        <v>3.125E-2</v>
      </c>
      <c r="M16" s="2">
        <v>9</v>
      </c>
      <c r="N16" s="3">
        <v>0.5</v>
      </c>
      <c r="O16" s="1">
        <f t="shared" ref="O15:O22" si="14">J16/(2*B16^2)</f>
        <v>6.4814814814814827</v>
      </c>
      <c r="P16" s="1">
        <f t="shared" si="10"/>
        <v>0.90103210162568748</v>
      </c>
      <c r="R16" s="2">
        <v>9</v>
      </c>
      <c r="S16" s="3">
        <v>0.5</v>
      </c>
      <c r="T16" s="1">
        <f t="shared" si="11"/>
        <v>0.25748959582463055</v>
      </c>
      <c r="V16" s="1">
        <f t="shared" si="12"/>
        <v>0.21457466318719212</v>
      </c>
    </row>
    <row r="17" spans="1:22" x14ac:dyDescent="0.3">
      <c r="A17" s="2">
        <v>11</v>
      </c>
      <c r="B17" s="1">
        <f t="shared" si="3"/>
        <v>0.95</v>
      </c>
      <c r="C17" s="1">
        <f t="shared" si="4"/>
        <v>3.125E-2</v>
      </c>
      <c r="D17" s="2">
        <f t="shared" si="5"/>
        <v>84.000000000000014</v>
      </c>
      <c r="E17" s="2">
        <f t="shared" si="5"/>
        <v>0.75</v>
      </c>
      <c r="F17" s="2">
        <f t="shared" si="6"/>
        <v>115.00000000000001</v>
      </c>
      <c r="G17" s="2">
        <f t="shared" ref="G17:I17" si="15">G5/150*$D$12</f>
        <v>0.75</v>
      </c>
      <c r="H17" s="2">
        <f t="shared" si="8"/>
        <v>66</v>
      </c>
      <c r="I17" s="2">
        <f t="shared" si="15"/>
        <v>0.75</v>
      </c>
      <c r="J17" s="2">
        <f t="shared" si="9"/>
        <v>9.75</v>
      </c>
      <c r="K17" s="2">
        <f t="shared" si="9"/>
        <v>3.125E-2</v>
      </c>
      <c r="M17" s="2">
        <v>11</v>
      </c>
      <c r="N17" s="3">
        <v>0.5</v>
      </c>
      <c r="O17" s="1">
        <f t="shared" si="14"/>
        <v>5.4016620498614962</v>
      </c>
      <c r="P17" s="1">
        <f t="shared" si="10"/>
        <v>0.71158796147256254</v>
      </c>
      <c r="R17" s="2">
        <v>11</v>
      </c>
      <c r="S17" s="3">
        <v>0.5</v>
      </c>
      <c r="T17" s="1">
        <f>SQRT((H17/B17)^2-O17^2) / (2*3.14*50)</f>
        <v>0.22058399057335926</v>
      </c>
      <c r="V17" s="1">
        <f t="shared" si="12"/>
        <v>0.18381999214446607</v>
      </c>
    </row>
    <row r="18" spans="1:22" x14ac:dyDescent="0.3">
      <c r="A18" s="2">
        <v>13</v>
      </c>
      <c r="B18" s="1">
        <f t="shared" si="3"/>
        <v>1</v>
      </c>
      <c r="C18" s="1">
        <f t="shared" si="4"/>
        <v>3.125E-2</v>
      </c>
      <c r="D18" s="2">
        <f t="shared" si="5"/>
        <v>87</v>
      </c>
      <c r="E18" s="2">
        <f t="shared" si="5"/>
        <v>0.75</v>
      </c>
      <c r="F18" s="2">
        <f t="shared" si="6"/>
        <v>113</v>
      </c>
      <c r="G18" s="2">
        <f t="shared" ref="G18:I18" si="16">G6/150*$D$12</f>
        <v>0.75</v>
      </c>
      <c r="H18" s="2">
        <f t="shared" si="8"/>
        <v>61</v>
      </c>
      <c r="I18" s="2">
        <f t="shared" si="16"/>
        <v>0.75</v>
      </c>
      <c r="J18" s="2">
        <f t="shared" si="9"/>
        <v>9.25</v>
      </c>
      <c r="K18" s="2">
        <f t="shared" si="9"/>
        <v>3.125E-2</v>
      </c>
      <c r="M18" s="2">
        <v>13</v>
      </c>
      <c r="N18" s="3">
        <v>0.5</v>
      </c>
      <c r="O18" s="1">
        <f t="shared" si="14"/>
        <v>4.625</v>
      </c>
      <c r="P18" s="1">
        <f t="shared" si="10"/>
        <v>0.57896897855152829</v>
      </c>
      <c r="R18" s="2">
        <v>13</v>
      </c>
      <c r="S18" s="3">
        <v>0.5</v>
      </c>
      <c r="T18" s="1">
        <f t="shared" si="11"/>
        <v>0.19370832579780031</v>
      </c>
      <c r="V18" s="1">
        <f t="shared" si="12"/>
        <v>0.16142360483150026</v>
      </c>
    </row>
    <row r="19" spans="1:22" x14ac:dyDescent="0.3">
      <c r="A19" s="2">
        <v>15</v>
      </c>
      <c r="B19" s="1">
        <f t="shared" si="3"/>
        <v>1.0249999999999999</v>
      </c>
      <c r="C19" s="1">
        <f t="shared" si="4"/>
        <v>3.125E-2</v>
      </c>
      <c r="D19" s="2">
        <f t="shared" si="5"/>
        <v>89</v>
      </c>
      <c r="E19" s="2">
        <f t="shared" si="5"/>
        <v>0.75</v>
      </c>
      <c r="F19" s="2">
        <f t="shared" si="6"/>
        <v>112</v>
      </c>
      <c r="G19" s="2">
        <f t="shared" ref="G19:I19" si="17">G7/150*$D$12</f>
        <v>0.75</v>
      </c>
      <c r="H19" s="2">
        <f t="shared" si="8"/>
        <v>56</v>
      </c>
      <c r="I19" s="2">
        <f t="shared" si="17"/>
        <v>0.75</v>
      </c>
      <c r="J19" s="2">
        <f t="shared" si="9"/>
        <v>8.75</v>
      </c>
      <c r="K19" s="2">
        <f t="shared" si="9"/>
        <v>3.125E-2</v>
      </c>
      <c r="M19" s="2">
        <v>15</v>
      </c>
      <c r="N19" s="3">
        <v>0.5</v>
      </c>
      <c r="O19" s="1">
        <f t="shared" si="14"/>
        <v>4.1641879833432487</v>
      </c>
      <c r="P19" s="1">
        <f t="shared" si="10"/>
        <v>0.50869813718029999</v>
      </c>
      <c r="R19" s="2">
        <v>15</v>
      </c>
      <c r="S19" s="3">
        <v>0.5</v>
      </c>
      <c r="T19" s="1">
        <f t="shared" si="11"/>
        <v>0.17348795859293431</v>
      </c>
      <c r="V19" s="1">
        <f t="shared" si="12"/>
        <v>0.14457329882744527</v>
      </c>
    </row>
    <row r="20" spans="1:22" x14ac:dyDescent="0.3">
      <c r="A20" s="2">
        <v>17</v>
      </c>
      <c r="B20" s="1">
        <f t="shared" si="3"/>
        <v>1.05</v>
      </c>
      <c r="C20" s="1">
        <f t="shared" si="4"/>
        <v>3.125E-2</v>
      </c>
      <c r="D20" s="2">
        <f t="shared" si="5"/>
        <v>91</v>
      </c>
      <c r="E20" s="2">
        <f t="shared" si="5"/>
        <v>0.75</v>
      </c>
      <c r="F20" s="2">
        <f t="shared" si="6"/>
        <v>112</v>
      </c>
      <c r="G20" s="2">
        <f t="shared" ref="G20:I20" si="18">G8/150*$D$12</f>
        <v>0.75</v>
      </c>
      <c r="H20" s="2">
        <f t="shared" si="8"/>
        <v>53</v>
      </c>
      <c r="I20" s="2">
        <f t="shared" si="18"/>
        <v>0.75</v>
      </c>
      <c r="J20" s="2">
        <f t="shared" si="9"/>
        <v>8.25</v>
      </c>
      <c r="K20" s="2">
        <f t="shared" si="9"/>
        <v>3.125E-2</v>
      </c>
      <c r="M20" s="2">
        <v>17</v>
      </c>
      <c r="N20" s="3">
        <v>0.5</v>
      </c>
      <c r="O20" s="1">
        <f t="shared" si="14"/>
        <v>3.7414965986394555</v>
      </c>
      <c r="P20" s="1">
        <f t="shared" si="10"/>
        <v>0.44631722643257071</v>
      </c>
      <c r="R20" s="2">
        <v>17</v>
      </c>
      <c r="S20" s="3">
        <v>0.5</v>
      </c>
      <c r="T20" s="1">
        <f t="shared" si="11"/>
        <v>0.16030997500669394</v>
      </c>
      <c r="V20" s="1">
        <f t="shared" si="12"/>
        <v>0.13359164583891162</v>
      </c>
    </row>
    <row r="21" spans="1:22" x14ac:dyDescent="0.3">
      <c r="A21" s="2">
        <v>19</v>
      </c>
      <c r="B21" s="1">
        <f t="shared" si="3"/>
        <v>1.05</v>
      </c>
      <c r="C21" s="1">
        <f t="shared" si="4"/>
        <v>3.125E-2</v>
      </c>
      <c r="D21" s="2">
        <f t="shared" si="5"/>
        <v>92</v>
      </c>
      <c r="E21" s="2">
        <f t="shared" si="5"/>
        <v>0.75</v>
      </c>
      <c r="F21" s="2">
        <f t="shared" si="6"/>
        <v>111</v>
      </c>
      <c r="G21" s="2">
        <f t="shared" ref="G21:I21" si="19">G9/150*$D$12</f>
        <v>0.75</v>
      </c>
      <c r="H21" s="2">
        <f t="shared" si="8"/>
        <v>50</v>
      </c>
      <c r="I21" s="2">
        <f t="shared" si="19"/>
        <v>0.75</v>
      </c>
      <c r="J21" s="2">
        <f t="shared" si="9"/>
        <v>8</v>
      </c>
      <c r="K21" s="2">
        <f t="shared" si="9"/>
        <v>3.125E-2</v>
      </c>
      <c r="M21" s="2">
        <v>19</v>
      </c>
      <c r="N21" s="3">
        <v>0.5</v>
      </c>
      <c r="O21" s="1">
        <f t="shared" si="14"/>
        <v>3.6281179138321993</v>
      </c>
      <c r="P21" s="1">
        <f t="shared" si="10"/>
        <v>0.43284785958197347</v>
      </c>
      <c r="R21" s="2">
        <v>19</v>
      </c>
      <c r="S21" s="3">
        <v>0.5</v>
      </c>
      <c r="T21" s="1">
        <f t="shared" si="11"/>
        <v>0.15121220521106035</v>
      </c>
      <c r="V21" s="1">
        <f t="shared" si="12"/>
        <v>0.12601017100921696</v>
      </c>
    </row>
    <row r="22" spans="1:22" x14ac:dyDescent="0.3">
      <c r="A22" s="2">
        <v>21</v>
      </c>
      <c r="B22" s="1">
        <f t="shared" si="3"/>
        <v>1.075</v>
      </c>
      <c r="C22" s="1">
        <f t="shared" si="4"/>
        <v>3.125E-2</v>
      </c>
      <c r="D22" s="2">
        <f t="shared" si="5"/>
        <v>91</v>
      </c>
      <c r="E22" s="2">
        <f t="shared" si="5"/>
        <v>0.75</v>
      </c>
      <c r="F22" s="2">
        <f t="shared" si="6"/>
        <v>109</v>
      </c>
      <c r="G22" s="2">
        <f t="shared" ref="G22:I22" si="20">G10/150*$D$12</f>
        <v>0.75</v>
      </c>
      <c r="H22" s="2">
        <f t="shared" si="8"/>
        <v>46</v>
      </c>
      <c r="I22" s="2">
        <f t="shared" si="20"/>
        <v>0.75</v>
      </c>
      <c r="J22" s="2">
        <f t="shared" si="9"/>
        <v>7.5</v>
      </c>
      <c r="K22" s="2">
        <f t="shared" si="9"/>
        <v>3.125E-2</v>
      </c>
      <c r="M22" s="2">
        <v>21</v>
      </c>
      <c r="N22" s="3">
        <v>0.5</v>
      </c>
      <c r="O22" s="1">
        <f t="shared" si="14"/>
        <v>3.2449972958355873</v>
      </c>
      <c r="P22" s="1">
        <f t="shared" si="10"/>
        <v>0.37829301817771338</v>
      </c>
      <c r="R22" s="2">
        <v>21</v>
      </c>
      <c r="S22" s="3">
        <v>0.5</v>
      </c>
      <c r="T22" s="1">
        <f t="shared" si="11"/>
        <v>0.13588369241879197</v>
      </c>
      <c r="V22" s="1">
        <f t="shared" si="12"/>
        <v>0.1132364103489933</v>
      </c>
    </row>
    <row r="24" spans="1:22" x14ac:dyDescent="0.3">
      <c r="A24" s="1" t="s">
        <v>0</v>
      </c>
      <c r="B24" s="1" t="s">
        <v>5</v>
      </c>
      <c r="C24" s="1" t="s">
        <v>14</v>
      </c>
      <c r="D24" s="1" t="s">
        <v>6</v>
      </c>
      <c r="E24" s="1" t="s">
        <v>18</v>
      </c>
      <c r="F24" s="1" t="s">
        <v>7</v>
      </c>
      <c r="G24" s="1" t="s">
        <v>19</v>
      </c>
      <c r="H24" s="1" t="s">
        <v>8</v>
      </c>
      <c r="I24" s="1" t="s">
        <v>20</v>
      </c>
      <c r="J24" s="1" t="s">
        <v>9</v>
      </c>
      <c r="K24" s="1" t="s">
        <v>21</v>
      </c>
    </row>
    <row r="25" spans="1:22" x14ac:dyDescent="0.3">
      <c r="A25" s="1">
        <v>5</v>
      </c>
      <c r="B25" s="2">
        <v>29</v>
      </c>
      <c r="C25" s="1">
        <f>0.005*$B$12</f>
        <v>1.2500000000000001E-2</v>
      </c>
      <c r="D25" s="2">
        <v>63</v>
      </c>
      <c r="E25" s="2">
        <f>0.005*$D$12</f>
        <v>0.75</v>
      </c>
      <c r="F25" s="2">
        <v>118</v>
      </c>
      <c r="G25" s="2">
        <f>0.005*$D$12</f>
        <v>0.75</v>
      </c>
      <c r="H25" s="2">
        <v>89</v>
      </c>
      <c r="I25" s="2">
        <f>0.005*$D$12</f>
        <v>0.75</v>
      </c>
      <c r="J25" s="2">
        <v>52</v>
      </c>
      <c r="K25" s="4">
        <f>0.005*$J$12</f>
        <v>0.125</v>
      </c>
    </row>
    <row r="26" spans="1:22" x14ac:dyDescent="0.3">
      <c r="A26" s="1">
        <v>7</v>
      </c>
      <c r="B26" s="2">
        <v>34</v>
      </c>
      <c r="C26" s="1">
        <f t="shared" ref="C26:C33" si="21">0.005*$B$12</f>
        <v>1.2500000000000001E-2</v>
      </c>
      <c r="D26" s="2">
        <v>73</v>
      </c>
      <c r="E26" s="2">
        <f t="shared" ref="E26:I33" si="22">0.005*$D$12</f>
        <v>0.75</v>
      </c>
      <c r="F26" s="2">
        <v>116</v>
      </c>
      <c r="G26" s="2">
        <f t="shared" si="22"/>
        <v>0.75</v>
      </c>
      <c r="H26" s="2">
        <v>79</v>
      </c>
      <c r="I26" s="2">
        <f t="shared" si="22"/>
        <v>0.75</v>
      </c>
      <c r="J26" s="2">
        <v>47</v>
      </c>
      <c r="K26" s="4">
        <f t="shared" ref="K26:K32" si="23">0.005*$J$12</f>
        <v>0.125</v>
      </c>
    </row>
    <row r="27" spans="1:22" x14ac:dyDescent="0.3">
      <c r="A27" s="1">
        <v>9</v>
      </c>
      <c r="B27" s="2">
        <v>36</v>
      </c>
      <c r="C27" s="1">
        <f t="shared" si="21"/>
        <v>1.2500000000000001E-2</v>
      </c>
      <c r="D27" s="2">
        <v>80</v>
      </c>
      <c r="E27" s="2">
        <f t="shared" si="22"/>
        <v>0.75</v>
      </c>
      <c r="F27" s="2">
        <v>114</v>
      </c>
      <c r="G27" s="2">
        <f t="shared" si="22"/>
        <v>0.75</v>
      </c>
      <c r="H27" s="2">
        <v>71</v>
      </c>
      <c r="I27" s="2">
        <f t="shared" si="22"/>
        <v>0.75</v>
      </c>
      <c r="J27" s="2">
        <v>43</v>
      </c>
      <c r="K27" s="4">
        <f t="shared" si="23"/>
        <v>0.125</v>
      </c>
    </row>
    <row r="28" spans="1:22" x14ac:dyDescent="0.3">
      <c r="A28" s="1">
        <v>11</v>
      </c>
      <c r="B28" s="2">
        <v>38</v>
      </c>
      <c r="C28" s="1">
        <f t="shared" si="21"/>
        <v>1.2500000000000001E-2</v>
      </c>
      <c r="D28" s="2">
        <v>83</v>
      </c>
      <c r="E28" s="2">
        <f t="shared" si="22"/>
        <v>0.75</v>
      </c>
      <c r="F28" s="2">
        <v>113</v>
      </c>
      <c r="G28" s="2">
        <f t="shared" si="22"/>
        <v>0.75</v>
      </c>
      <c r="H28" s="2">
        <v>64</v>
      </c>
      <c r="I28" s="2">
        <f t="shared" si="22"/>
        <v>0.75</v>
      </c>
      <c r="J28" s="2">
        <v>40</v>
      </c>
      <c r="K28" s="4">
        <f t="shared" si="23"/>
        <v>0.125</v>
      </c>
    </row>
    <row r="29" spans="1:22" x14ac:dyDescent="0.3">
      <c r="A29" s="1">
        <v>13</v>
      </c>
      <c r="B29" s="2">
        <v>39</v>
      </c>
      <c r="C29" s="1">
        <f t="shared" si="21"/>
        <v>1.2500000000000001E-2</v>
      </c>
      <c r="D29" s="2">
        <v>87</v>
      </c>
      <c r="E29" s="2">
        <f t="shared" si="22"/>
        <v>0.75</v>
      </c>
      <c r="F29" s="2">
        <v>112</v>
      </c>
      <c r="G29" s="2">
        <f t="shared" si="22"/>
        <v>0.75</v>
      </c>
      <c r="H29" s="2">
        <v>59</v>
      </c>
      <c r="I29" s="2">
        <f t="shared" si="22"/>
        <v>0.75</v>
      </c>
      <c r="J29" s="2">
        <v>38</v>
      </c>
      <c r="K29" s="4">
        <f t="shared" si="23"/>
        <v>0.125</v>
      </c>
    </row>
    <row r="30" spans="1:22" x14ac:dyDescent="0.3">
      <c r="A30" s="1">
        <v>15</v>
      </c>
      <c r="B30" s="2">
        <v>40</v>
      </c>
      <c r="C30" s="1">
        <f t="shared" si="21"/>
        <v>1.2500000000000001E-2</v>
      </c>
      <c r="D30" s="2">
        <v>89</v>
      </c>
      <c r="E30" s="2">
        <f t="shared" si="22"/>
        <v>0.75</v>
      </c>
      <c r="F30" s="2">
        <v>111</v>
      </c>
      <c r="G30" s="2">
        <f t="shared" si="22"/>
        <v>0.75</v>
      </c>
      <c r="H30" s="2">
        <v>55</v>
      </c>
      <c r="I30" s="2">
        <f t="shared" si="22"/>
        <v>0.75</v>
      </c>
      <c r="J30" s="2">
        <v>36</v>
      </c>
      <c r="K30" s="4">
        <f t="shared" si="23"/>
        <v>0.125</v>
      </c>
    </row>
    <row r="31" spans="1:22" x14ac:dyDescent="0.3">
      <c r="A31" s="1">
        <v>17</v>
      </c>
      <c r="B31" s="2">
        <v>41</v>
      </c>
      <c r="C31" s="1">
        <f t="shared" si="21"/>
        <v>1.2500000000000001E-2</v>
      </c>
      <c r="D31" s="2">
        <v>90</v>
      </c>
      <c r="E31" s="2">
        <f t="shared" si="22"/>
        <v>0.75</v>
      </c>
      <c r="F31" s="2">
        <v>110</v>
      </c>
      <c r="G31" s="2">
        <f t="shared" si="22"/>
        <v>0.75</v>
      </c>
      <c r="H31" s="2">
        <v>52</v>
      </c>
      <c r="I31" s="2">
        <f t="shared" si="22"/>
        <v>0.75</v>
      </c>
      <c r="J31" s="2">
        <v>34</v>
      </c>
      <c r="K31" s="4">
        <f t="shared" si="23"/>
        <v>0.125</v>
      </c>
    </row>
    <row r="32" spans="1:22" x14ac:dyDescent="0.3">
      <c r="A32" s="1">
        <v>19</v>
      </c>
      <c r="B32" s="2">
        <v>41</v>
      </c>
      <c r="C32" s="1">
        <f t="shared" si="21"/>
        <v>1.2500000000000001E-2</v>
      </c>
      <c r="D32" s="2">
        <v>91</v>
      </c>
      <c r="E32" s="2">
        <f t="shared" si="22"/>
        <v>0.75</v>
      </c>
      <c r="F32" s="2">
        <v>110</v>
      </c>
      <c r="G32" s="2">
        <f t="shared" si="22"/>
        <v>0.75</v>
      </c>
      <c r="H32" s="2">
        <v>49</v>
      </c>
      <c r="I32" s="2">
        <f t="shared" si="22"/>
        <v>0.75</v>
      </c>
      <c r="J32" s="2">
        <v>33</v>
      </c>
      <c r="K32" s="4">
        <f t="shared" si="23"/>
        <v>0.125</v>
      </c>
    </row>
    <row r="33" spans="1:28" x14ac:dyDescent="0.3">
      <c r="A33" s="1">
        <v>21</v>
      </c>
      <c r="B33" s="2">
        <v>42</v>
      </c>
      <c r="C33" s="1">
        <f t="shared" si="21"/>
        <v>1.2500000000000001E-2</v>
      </c>
      <c r="D33" s="2">
        <v>92</v>
      </c>
      <c r="E33" s="2">
        <f t="shared" si="22"/>
        <v>0.75</v>
      </c>
      <c r="F33" s="2">
        <v>109</v>
      </c>
      <c r="G33" s="2">
        <f t="shared" si="22"/>
        <v>0.75</v>
      </c>
      <c r="H33" s="2">
        <v>46</v>
      </c>
      <c r="I33" s="2">
        <f t="shared" si="22"/>
        <v>0.75</v>
      </c>
      <c r="J33" s="2">
        <v>31</v>
      </c>
      <c r="K33" s="4">
        <f>0.005*$J$12</f>
        <v>0.125</v>
      </c>
    </row>
    <row r="35" spans="1:28" x14ac:dyDescent="0.3">
      <c r="B35" s="1">
        <v>2.5</v>
      </c>
      <c r="D35" s="1">
        <v>150</v>
      </c>
      <c r="F35" s="1">
        <v>150</v>
      </c>
      <c r="H35" s="1">
        <v>150</v>
      </c>
      <c r="J35" s="1">
        <v>25</v>
      </c>
      <c r="X35" s="1" t="s">
        <v>25</v>
      </c>
      <c r="AA35" s="1" t="s">
        <v>28</v>
      </c>
    </row>
    <row r="36" spans="1:28" x14ac:dyDescent="0.3">
      <c r="A36" s="1" t="s">
        <v>0</v>
      </c>
      <c r="B36" s="1" t="s">
        <v>29</v>
      </c>
      <c r="C36" s="1" t="s">
        <v>22</v>
      </c>
      <c r="D36" s="1" t="s">
        <v>1</v>
      </c>
      <c r="E36" s="1" t="s">
        <v>15</v>
      </c>
      <c r="F36" s="1" t="s">
        <v>2</v>
      </c>
      <c r="G36" s="1" t="s">
        <v>16</v>
      </c>
      <c r="H36" s="1" t="s">
        <v>3</v>
      </c>
      <c r="I36" s="1" t="s">
        <v>17</v>
      </c>
      <c r="J36" s="1" t="s">
        <v>4</v>
      </c>
      <c r="K36" s="1" t="s">
        <v>23</v>
      </c>
      <c r="M36" s="1" t="s">
        <v>0</v>
      </c>
      <c r="N36" s="1" t="s">
        <v>12</v>
      </c>
      <c r="O36" s="1" t="s">
        <v>10</v>
      </c>
      <c r="P36" s="1" t="s">
        <v>13</v>
      </c>
      <c r="R36" s="2" t="s">
        <v>0</v>
      </c>
      <c r="S36" s="1" t="s">
        <v>12</v>
      </c>
      <c r="T36" s="1" t="s">
        <v>11</v>
      </c>
      <c r="V36" s="1" t="s">
        <v>24</v>
      </c>
      <c r="X36" s="1" t="s">
        <v>26</v>
      </c>
      <c r="Y36" s="1" t="s">
        <v>27</v>
      </c>
      <c r="AA36" s="1" t="s">
        <v>26</v>
      </c>
      <c r="AB36" s="1" t="s">
        <v>27</v>
      </c>
    </row>
    <row r="37" spans="1:28" x14ac:dyDescent="0.3">
      <c r="A37" s="2">
        <v>5</v>
      </c>
      <c r="B37" s="1">
        <f>B25/100 * $B$12</f>
        <v>0.72499999999999998</v>
      </c>
      <c r="C37" s="1">
        <f>C25 * $B$12</f>
        <v>3.125E-2</v>
      </c>
      <c r="D37" s="2">
        <f>D25/150*$D$12</f>
        <v>63</v>
      </c>
      <c r="E37" s="2">
        <f>E25/150*$D$12</f>
        <v>0.75</v>
      </c>
      <c r="F37" s="2">
        <f>F25/150 *$F$12</f>
        <v>118</v>
      </c>
      <c r="G37" s="2">
        <f>G25/150*$D$12</f>
        <v>0.75</v>
      </c>
      <c r="H37" s="2">
        <f>H25/150 * $H$12</f>
        <v>89</v>
      </c>
      <c r="I37" s="2">
        <f>I25/150*$D$12</f>
        <v>0.75</v>
      </c>
      <c r="J37" s="2">
        <f>J25/4</f>
        <v>13</v>
      </c>
      <c r="K37" s="1">
        <f>K25/4</f>
        <v>3.125E-2</v>
      </c>
      <c r="M37" s="2">
        <v>5</v>
      </c>
      <c r="N37" s="3">
        <v>0.5</v>
      </c>
      <c r="O37" s="1">
        <f>J37/(2*B37^2)</f>
        <v>12.366230677764566</v>
      </c>
      <c r="P37" s="1">
        <f>SQRT((1/B37^2)^2*K37^2+(2*J37/B37^3)^2*C37^2)</f>
        <v>2.1329374889444814</v>
      </c>
      <c r="R37" s="2">
        <v>5</v>
      </c>
      <c r="S37" s="3">
        <v>0.5</v>
      </c>
      <c r="T37" s="1">
        <f>1/50*SQRT((H37/B37)^2-O37^2) / (2*3.14)</f>
        <v>0.38896232237482803</v>
      </c>
      <c r="V37" s="1">
        <f>T37*5/6</f>
        <v>0.32413526864569003</v>
      </c>
      <c r="X37" s="1">
        <v>307</v>
      </c>
      <c r="Y37" s="1">
        <v>7.6</v>
      </c>
      <c r="AA37" s="1">
        <v>313</v>
      </c>
      <c r="AB37" s="1">
        <v>7.88</v>
      </c>
    </row>
    <row r="38" spans="1:28" x14ac:dyDescent="0.3">
      <c r="A38" s="2">
        <v>7</v>
      </c>
      <c r="B38" s="1">
        <f t="shared" ref="B38:B45" si="24">B26/100 * $B$12</f>
        <v>0.85000000000000009</v>
      </c>
      <c r="C38" s="1">
        <f t="shared" ref="C38:C45" si="25">C26 * $B$12</f>
        <v>3.125E-2</v>
      </c>
      <c r="D38" s="2">
        <f t="shared" ref="D38:E38" si="26">D26/150*$D$12</f>
        <v>73</v>
      </c>
      <c r="E38" s="2">
        <f t="shared" si="26"/>
        <v>0.75</v>
      </c>
      <c r="F38" s="2">
        <f t="shared" ref="F38:F45" si="27">F26/150 *$F$12</f>
        <v>116</v>
      </c>
      <c r="G38" s="2">
        <f t="shared" ref="G38:I38" si="28">G26/150*$D$12</f>
        <v>0.75</v>
      </c>
      <c r="H38" s="2">
        <f t="shared" ref="H38:H45" si="29">H26/150 * $H$12</f>
        <v>78.999999999999986</v>
      </c>
      <c r="I38" s="2">
        <f t="shared" ref="I38:K38" si="30">I26/150*$D$12</f>
        <v>0.75</v>
      </c>
      <c r="J38" s="2">
        <f t="shared" ref="J38:K38" si="31">J26/4</f>
        <v>11.75</v>
      </c>
      <c r="K38" s="1">
        <f t="shared" si="31"/>
        <v>3.125E-2</v>
      </c>
      <c r="M38" s="2">
        <v>7</v>
      </c>
      <c r="N38" s="3">
        <v>0.5</v>
      </c>
      <c r="O38" s="1">
        <f>J38/(2*B38^2)</f>
        <v>8.1314878892733553</v>
      </c>
      <c r="P38" s="1">
        <f t="shared" ref="P38:P45" si="32">SQRT((1/B38^2)^2*K38^2+(2*J38/B38^3)^2*C38^2)</f>
        <v>1.1965890146480711</v>
      </c>
      <c r="R38" s="2">
        <v>7</v>
      </c>
      <c r="S38" s="3">
        <v>0.5</v>
      </c>
      <c r="T38" s="1">
        <f t="shared" ref="T38:T45" si="33">1/50*SQRT((H38/B38)^2-O38^2) / (2*3.14)</f>
        <v>0.29485598211515229</v>
      </c>
      <c r="V38" s="1">
        <f t="shared" ref="V38:V45" si="34">T38*5/6</f>
        <v>0.24571331842929359</v>
      </c>
      <c r="X38" s="1">
        <v>250</v>
      </c>
      <c r="Y38" s="1">
        <v>5.86</v>
      </c>
    </row>
    <row r="39" spans="1:28" x14ac:dyDescent="0.3">
      <c r="A39" s="2">
        <v>9</v>
      </c>
      <c r="B39" s="1">
        <f t="shared" si="24"/>
        <v>0.89999999999999991</v>
      </c>
      <c r="C39" s="1">
        <f t="shared" si="25"/>
        <v>3.125E-2</v>
      </c>
      <c r="D39" s="2">
        <f t="shared" ref="D39:E39" si="35">D27/150*$D$12</f>
        <v>80</v>
      </c>
      <c r="E39" s="2">
        <f t="shared" si="35"/>
        <v>0.75</v>
      </c>
      <c r="F39" s="2">
        <f t="shared" si="27"/>
        <v>114</v>
      </c>
      <c r="G39" s="2">
        <f t="shared" ref="G39:I39" si="36">G27/150*$D$12</f>
        <v>0.75</v>
      </c>
      <c r="H39" s="2">
        <f t="shared" si="29"/>
        <v>71</v>
      </c>
      <c r="I39" s="2">
        <f t="shared" ref="I39:K39" si="37">I27/150*$D$12</f>
        <v>0.75</v>
      </c>
      <c r="J39" s="2">
        <f t="shared" ref="J39:K39" si="38">J27/4</f>
        <v>10.75</v>
      </c>
      <c r="K39" s="1">
        <f t="shared" si="38"/>
        <v>3.125E-2</v>
      </c>
      <c r="M39" s="2">
        <v>9</v>
      </c>
      <c r="N39" s="3">
        <v>0.5</v>
      </c>
      <c r="O39" s="1">
        <f t="shared" ref="O39:O45" si="39">J39/(2*B39^2)</f>
        <v>6.635802469135804</v>
      </c>
      <c r="P39" s="1">
        <f t="shared" si="32"/>
        <v>0.92244637193162338</v>
      </c>
      <c r="R39" s="2">
        <v>9</v>
      </c>
      <c r="S39" s="3">
        <v>0.5</v>
      </c>
      <c r="T39" s="1">
        <f t="shared" si="33"/>
        <v>0.2503481067794931</v>
      </c>
      <c r="V39" s="1">
        <f t="shared" si="34"/>
        <v>0.20862342231624423</v>
      </c>
      <c r="X39" s="1">
        <v>217</v>
      </c>
      <c r="Y39" s="1">
        <v>4.97</v>
      </c>
    </row>
    <row r="40" spans="1:28" x14ac:dyDescent="0.3">
      <c r="A40" s="2">
        <v>11</v>
      </c>
      <c r="B40" s="1">
        <f t="shared" si="24"/>
        <v>0.95</v>
      </c>
      <c r="C40" s="1">
        <f t="shared" si="25"/>
        <v>3.125E-2</v>
      </c>
      <c r="D40" s="2">
        <f t="shared" ref="D40:E40" si="40">D28/150*$D$12</f>
        <v>83</v>
      </c>
      <c r="E40" s="2">
        <f t="shared" si="40"/>
        <v>0.75</v>
      </c>
      <c r="F40" s="2">
        <f t="shared" si="27"/>
        <v>113</v>
      </c>
      <c r="G40" s="2">
        <f t="shared" ref="G40:I40" si="41">G28/150*$D$12</f>
        <v>0.75</v>
      </c>
      <c r="H40" s="2">
        <f t="shared" si="29"/>
        <v>64</v>
      </c>
      <c r="I40" s="2">
        <f t="shared" ref="I40:K40" si="42">I28/150*$D$12</f>
        <v>0.75</v>
      </c>
      <c r="J40" s="2">
        <f t="shared" ref="J40:K40" si="43">J28/4</f>
        <v>10</v>
      </c>
      <c r="K40" s="1">
        <f t="shared" si="43"/>
        <v>3.125E-2</v>
      </c>
      <c r="M40" s="2">
        <v>11</v>
      </c>
      <c r="N40" s="3">
        <v>0.5</v>
      </c>
      <c r="O40" s="1">
        <f t="shared" si="39"/>
        <v>5.54016620498615</v>
      </c>
      <c r="P40" s="1">
        <f t="shared" si="32"/>
        <v>0.7297911425746062</v>
      </c>
      <c r="R40" s="2">
        <v>11</v>
      </c>
      <c r="S40" s="3">
        <v>0.5</v>
      </c>
      <c r="T40" s="1">
        <f>SQRT((H40/B40)^2-O40^2) / (2*3.14*50)</f>
        <v>0.21382239396839986</v>
      </c>
      <c r="V40" s="1">
        <f t="shared" si="34"/>
        <v>0.17818532830699987</v>
      </c>
      <c r="X40" s="1">
        <v>191</v>
      </c>
      <c r="Y40" s="1">
        <v>4.3499999999999996</v>
      </c>
    </row>
    <row r="41" spans="1:28" x14ac:dyDescent="0.3">
      <c r="A41" s="2">
        <v>13</v>
      </c>
      <c r="B41" s="1">
        <f t="shared" si="24"/>
        <v>0.97500000000000009</v>
      </c>
      <c r="C41" s="1">
        <f t="shared" si="25"/>
        <v>3.125E-2</v>
      </c>
      <c r="D41" s="2">
        <f t="shared" ref="D41:E41" si="44">D29/150*$D$12</f>
        <v>87</v>
      </c>
      <c r="E41" s="2">
        <f t="shared" si="44"/>
        <v>0.75</v>
      </c>
      <c r="F41" s="2">
        <f t="shared" si="27"/>
        <v>112</v>
      </c>
      <c r="G41" s="2">
        <f t="shared" ref="G41:I41" si="45">G29/150*$D$12</f>
        <v>0.75</v>
      </c>
      <c r="H41" s="2">
        <f t="shared" si="29"/>
        <v>59</v>
      </c>
      <c r="I41" s="2">
        <f t="shared" ref="I41:K41" si="46">I29/150*$D$12</f>
        <v>0.75</v>
      </c>
      <c r="J41" s="2">
        <f t="shared" ref="J41:K41" si="47">J29/4</f>
        <v>9.5</v>
      </c>
      <c r="K41" s="1">
        <f t="shared" si="47"/>
        <v>3.125E-2</v>
      </c>
      <c r="M41" s="2">
        <v>13</v>
      </c>
      <c r="N41" s="3">
        <v>0.5</v>
      </c>
      <c r="O41" s="1">
        <f t="shared" si="39"/>
        <v>4.9967126890203808</v>
      </c>
      <c r="P41" s="1">
        <f t="shared" si="32"/>
        <v>0.641447091151233</v>
      </c>
      <c r="R41" s="2">
        <v>13</v>
      </c>
      <c r="S41" s="3">
        <v>0.5</v>
      </c>
      <c r="T41" s="1">
        <f t="shared" ref="T41:T45" si="48">1/50*SQRT((H41/B41)^2-O41^2) / (2*3.14)</f>
        <v>0.19205787069519853</v>
      </c>
      <c r="V41" s="1">
        <f t="shared" si="34"/>
        <v>0.1600482255793321</v>
      </c>
      <c r="X41" s="1">
        <v>172</v>
      </c>
      <c r="Y41" s="1">
        <v>3.94</v>
      </c>
    </row>
    <row r="42" spans="1:28" x14ac:dyDescent="0.3">
      <c r="A42" s="2">
        <v>15</v>
      </c>
      <c r="B42" s="1">
        <f t="shared" si="24"/>
        <v>1</v>
      </c>
      <c r="C42" s="1">
        <f t="shared" si="25"/>
        <v>3.125E-2</v>
      </c>
      <c r="D42" s="2">
        <f t="shared" ref="D42:E42" si="49">D30/150*$D$12</f>
        <v>89</v>
      </c>
      <c r="E42" s="2">
        <f t="shared" si="49"/>
        <v>0.75</v>
      </c>
      <c r="F42" s="2">
        <f t="shared" si="27"/>
        <v>111</v>
      </c>
      <c r="G42" s="2">
        <f t="shared" ref="G42:I42" si="50">G30/150*$D$12</f>
        <v>0.75</v>
      </c>
      <c r="H42" s="2">
        <f t="shared" si="29"/>
        <v>54.999999999999993</v>
      </c>
      <c r="I42" s="2">
        <f t="shared" ref="I42:K42" si="51">I30/150*$D$12</f>
        <v>0.75</v>
      </c>
      <c r="J42" s="2">
        <f t="shared" ref="J42:K42" si="52">J30/4</f>
        <v>9</v>
      </c>
      <c r="K42" s="1">
        <f t="shared" si="52"/>
        <v>3.125E-2</v>
      </c>
      <c r="M42" s="2">
        <v>15</v>
      </c>
      <c r="N42" s="3">
        <v>0.5</v>
      </c>
      <c r="O42" s="1">
        <f t="shared" si="39"/>
        <v>4.5</v>
      </c>
      <c r="P42" s="1">
        <f t="shared" si="32"/>
        <v>0.56336738679124831</v>
      </c>
      <c r="R42" s="2">
        <v>15</v>
      </c>
      <c r="S42" s="3">
        <v>0.5</v>
      </c>
      <c r="T42" s="1">
        <f t="shared" si="48"/>
        <v>0.17457197442468719</v>
      </c>
      <c r="V42" s="1">
        <f t="shared" si="34"/>
        <v>0.145476645353906</v>
      </c>
      <c r="X42" s="1">
        <v>159</v>
      </c>
      <c r="Y42" s="1">
        <v>3.66</v>
      </c>
    </row>
    <row r="43" spans="1:28" x14ac:dyDescent="0.3">
      <c r="A43" s="2">
        <v>17</v>
      </c>
      <c r="B43" s="1">
        <f t="shared" si="24"/>
        <v>1.0249999999999999</v>
      </c>
      <c r="C43" s="1">
        <f t="shared" si="25"/>
        <v>3.125E-2</v>
      </c>
      <c r="D43" s="2">
        <f t="shared" ref="D43:E43" si="53">D31/150*$D$12</f>
        <v>90</v>
      </c>
      <c r="E43" s="2">
        <f t="shared" si="53"/>
        <v>0.75</v>
      </c>
      <c r="F43" s="2">
        <f t="shared" si="27"/>
        <v>109.99999999999999</v>
      </c>
      <c r="G43" s="2">
        <f t="shared" ref="G43:I43" si="54">G31/150*$D$12</f>
        <v>0.75</v>
      </c>
      <c r="H43" s="2">
        <f t="shared" si="29"/>
        <v>52</v>
      </c>
      <c r="I43" s="2">
        <f t="shared" ref="I43:K43" si="55">I31/150*$D$12</f>
        <v>0.75</v>
      </c>
      <c r="J43" s="2">
        <f t="shared" ref="J43:K43" si="56">J31/4</f>
        <v>8.5</v>
      </c>
      <c r="K43" s="1">
        <f t="shared" si="56"/>
        <v>3.125E-2</v>
      </c>
      <c r="M43" s="2">
        <v>17</v>
      </c>
      <c r="N43" s="3">
        <v>0.5</v>
      </c>
      <c r="O43" s="1">
        <f t="shared" si="39"/>
        <v>4.0452111838191556</v>
      </c>
      <c r="P43" s="1">
        <f t="shared" si="32"/>
        <v>0.49421432371099761</v>
      </c>
      <c r="R43" s="2">
        <v>17</v>
      </c>
      <c r="S43" s="3">
        <v>0.5</v>
      </c>
      <c r="T43" s="1">
        <f t="shared" si="48"/>
        <v>0.16105150626027498</v>
      </c>
      <c r="V43" s="1">
        <f t="shared" si="34"/>
        <v>0.13420958855022916</v>
      </c>
      <c r="X43" s="1">
        <v>148</v>
      </c>
      <c r="Y43" s="1">
        <v>3.47</v>
      </c>
    </row>
    <row r="44" spans="1:28" x14ac:dyDescent="0.3">
      <c r="A44" s="2">
        <v>19</v>
      </c>
      <c r="B44" s="1">
        <f t="shared" si="24"/>
        <v>1.0249999999999999</v>
      </c>
      <c r="C44" s="1">
        <f t="shared" si="25"/>
        <v>3.125E-2</v>
      </c>
      <c r="D44" s="2">
        <f t="shared" ref="D44:E44" si="57">D32/150*$D$12</f>
        <v>91</v>
      </c>
      <c r="E44" s="2">
        <f t="shared" si="57"/>
        <v>0.75</v>
      </c>
      <c r="F44" s="2">
        <f t="shared" si="27"/>
        <v>109.99999999999999</v>
      </c>
      <c r="G44" s="2">
        <f t="shared" ref="G44:I44" si="58">G32/150*$D$12</f>
        <v>0.75</v>
      </c>
      <c r="H44" s="2">
        <f t="shared" si="29"/>
        <v>49</v>
      </c>
      <c r="I44" s="2">
        <f t="shared" ref="I44:K44" si="59">I32/150*$D$12</f>
        <v>0.75</v>
      </c>
      <c r="J44" s="2">
        <f t="shared" ref="J44:K44" si="60">J32/4</f>
        <v>8.25</v>
      </c>
      <c r="K44" s="1">
        <f t="shared" si="60"/>
        <v>3.125E-2</v>
      </c>
      <c r="M44" s="2">
        <v>19</v>
      </c>
      <c r="N44" s="3">
        <v>0.5</v>
      </c>
      <c r="O44" s="1">
        <f t="shared" si="39"/>
        <v>3.9262343842950629</v>
      </c>
      <c r="P44" s="1">
        <f t="shared" si="32"/>
        <v>0.479732054529518</v>
      </c>
      <c r="R44" s="2">
        <v>19</v>
      </c>
      <c r="S44" s="3">
        <v>0.5</v>
      </c>
      <c r="T44" s="1">
        <f t="shared" si="48"/>
        <v>0.15173048919968765</v>
      </c>
      <c r="V44" s="1">
        <f t="shared" si="34"/>
        <v>0.12644207433307306</v>
      </c>
      <c r="X44" s="1">
        <v>140</v>
      </c>
      <c r="Y44" s="1">
        <v>3.34</v>
      </c>
    </row>
    <row r="45" spans="1:28" x14ac:dyDescent="0.3">
      <c r="A45" s="2">
        <v>21</v>
      </c>
      <c r="B45" s="1">
        <f t="shared" si="24"/>
        <v>1.05</v>
      </c>
      <c r="C45" s="1">
        <f t="shared" si="25"/>
        <v>3.125E-2</v>
      </c>
      <c r="D45" s="2">
        <f t="shared" ref="D45:E45" si="61">D33/150*$D$12</f>
        <v>92</v>
      </c>
      <c r="E45" s="2">
        <f t="shared" si="61"/>
        <v>0.75</v>
      </c>
      <c r="F45" s="2">
        <f t="shared" si="27"/>
        <v>109</v>
      </c>
      <c r="G45" s="2">
        <f t="shared" ref="G45:I45" si="62">G33/150*$D$12</f>
        <v>0.75</v>
      </c>
      <c r="H45" s="2">
        <f t="shared" si="29"/>
        <v>46</v>
      </c>
      <c r="I45" s="2">
        <f t="shared" ref="I45:K45" si="63">I33/150*$D$12</f>
        <v>0.75</v>
      </c>
      <c r="J45" s="2">
        <f t="shared" ref="J45:K45" si="64">J33/4</f>
        <v>7.75</v>
      </c>
      <c r="K45" s="1">
        <f t="shared" si="64"/>
        <v>3.125E-2</v>
      </c>
      <c r="M45" s="2">
        <v>21</v>
      </c>
      <c r="N45" s="3">
        <v>0.5</v>
      </c>
      <c r="O45" s="1">
        <f t="shared" si="39"/>
        <v>3.5147392290249431</v>
      </c>
      <c r="P45" s="1">
        <f t="shared" si="32"/>
        <v>0.4193802993293414</v>
      </c>
      <c r="R45" s="2">
        <v>21</v>
      </c>
      <c r="S45" s="3">
        <v>0.5</v>
      </c>
      <c r="T45" s="1">
        <f t="shared" si="48"/>
        <v>0.13907103951687941</v>
      </c>
      <c r="V45" s="1">
        <f t="shared" si="34"/>
        <v>0.11589253293073283</v>
      </c>
      <c r="X45" s="1">
        <v>132</v>
      </c>
      <c r="Y45" s="1">
        <v>3.23</v>
      </c>
      <c r="AA45" s="1">
        <v>132</v>
      </c>
      <c r="AB45" s="1">
        <v>3.25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2021-10-11T11:34:47Z</dcterms:modified>
</cp:coreProperties>
</file>