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8EE60B2-5A76-4F8D-992C-048C0AFB9B37}" xr6:coauthVersionLast="36" xr6:coauthVersionMax="36" xr10:uidLastSave="{00000000-0000-0000-0000-000000000000}"/>
  <bookViews>
    <workbookView xWindow="240" yWindow="108" windowWidth="14808" windowHeight="8016" tabRatio="698" xr2:uid="{00000000-000D-0000-FFFF-FFFF00000000}"/>
  </bookViews>
  <sheets>
    <sheet name="CALCUL B2R" sheetId="1" r:id="rId1"/>
    <sheet name="FORMULAR COMANDA" sheetId="6" r:id="rId2"/>
    <sheet name="RAPORT PRODUCTIE" sheetId="5" r:id="rId3"/>
    <sheet name="CONTRACT" sheetId="7" state="hidden" r:id="rId4"/>
    <sheet name="Sheet1" sheetId="4" r:id="rId5"/>
    <sheet name="Preturi Materiale" sheetId="9" r:id="rId6"/>
    <sheet name="2Contract" sheetId="11" r:id="rId7"/>
  </sheets>
  <definedNames>
    <definedName name="PreturiGranit" comment="Partial">'Preturi Materiale'!$B$4:$H$159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2" i="1" l="1"/>
  <c r="P91" i="1"/>
  <c r="P90" i="1"/>
  <c r="P86" i="1"/>
  <c r="P73" i="1"/>
  <c r="P72" i="1"/>
  <c r="P87" i="1"/>
  <c r="O77" i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" i="9"/>
  <c r="G63" i="1"/>
  <c r="G64" i="1"/>
  <c r="G65" i="1"/>
  <c r="G66" i="1"/>
  <c r="G67" i="1"/>
  <c r="G68" i="1"/>
  <c r="G69" i="1"/>
  <c r="G70" i="1"/>
  <c r="G71" i="1"/>
  <c r="G62" i="1"/>
  <c r="P20" i="1" l="1"/>
  <c r="N20" i="1"/>
  <c r="O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0" i="1"/>
  <c r="D9" i="5"/>
  <c r="D10" i="5"/>
  <c r="D11" i="5"/>
  <c r="D12" i="5"/>
  <c r="D13" i="5"/>
  <c r="L9" i="5"/>
  <c r="P9" i="5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" i="9"/>
  <c r="M9" i="5" l="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61" i="11"/>
  <c r="E60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61" i="11"/>
  <c r="C60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61" i="11"/>
  <c r="A60" i="11"/>
  <c r="E44" i="11"/>
  <c r="E43" i="11"/>
  <c r="A22" i="11"/>
  <c r="A21" i="11"/>
  <c r="A20" i="11"/>
  <c r="J5" i="9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" i="9"/>
  <c r="A27" i="11" l="1"/>
  <c r="B55" i="11" s="1"/>
  <c r="B1" i="6"/>
  <c r="A39" i="6"/>
  <c r="C39" i="6"/>
  <c r="E39" i="6"/>
  <c r="A40" i="6"/>
  <c r="C40" i="6"/>
  <c r="E40" i="6"/>
  <c r="A21" i="6"/>
  <c r="C21" i="6"/>
  <c r="E21" i="6"/>
  <c r="A22" i="6"/>
  <c r="C22" i="6"/>
  <c r="E22" i="6"/>
  <c r="A23" i="6"/>
  <c r="C23" i="6"/>
  <c r="E23" i="6"/>
  <c r="A24" i="6"/>
  <c r="C24" i="6"/>
  <c r="E24" i="6"/>
  <c r="A25" i="6"/>
  <c r="C25" i="6"/>
  <c r="E25" i="6"/>
  <c r="A26" i="6"/>
  <c r="C26" i="6"/>
  <c r="E26" i="6"/>
  <c r="A27" i="6"/>
  <c r="C27" i="6"/>
  <c r="E27" i="6"/>
  <c r="A28" i="6"/>
  <c r="C28" i="6"/>
  <c r="E28" i="6"/>
  <c r="A29" i="6"/>
  <c r="C29" i="6"/>
  <c r="E29" i="6"/>
  <c r="A30" i="6"/>
  <c r="C30" i="6"/>
  <c r="E30" i="6"/>
  <c r="A31" i="6"/>
  <c r="C31" i="6"/>
  <c r="E31" i="6"/>
  <c r="A32" i="6"/>
  <c r="C32" i="6"/>
  <c r="E32" i="6"/>
  <c r="A33" i="6"/>
  <c r="C33" i="6"/>
  <c r="E33" i="6"/>
  <c r="A34" i="6"/>
  <c r="C34" i="6"/>
  <c r="E34" i="6"/>
  <c r="A35" i="6"/>
  <c r="C35" i="6"/>
  <c r="E35" i="6"/>
  <c r="A36" i="6"/>
  <c r="C36" i="6"/>
  <c r="E36" i="6"/>
  <c r="A37" i="6"/>
  <c r="C37" i="6"/>
  <c r="E37" i="6"/>
  <c r="A38" i="6"/>
  <c r="C38" i="6"/>
  <c r="E38" i="6"/>
  <c r="L35" i="5"/>
  <c r="L36" i="5"/>
  <c r="L37" i="5"/>
  <c r="L38" i="5"/>
  <c r="L39" i="5"/>
  <c r="L40" i="5"/>
  <c r="L41" i="5"/>
  <c r="L42" i="5"/>
  <c r="L43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6" i="6"/>
  <c r="L55" i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6" i="6"/>
  <c r="F46" i="5"/>
  <c r="F47" i="5"/>
  <c r="F48" i="5"/>
  <c r="F49" i="5"/>
  <c r="F45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B10" i="5"/>
  <c r="C10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K9" i="5"/>
  <c r="J9" i="5"/>
  <c r="I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9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B16" i="5"/>
  <c r="B17" i="5"/>
  <c r="B18" i="5"/>
  <c r="B19" i="5"/>
  <c r="P19" i="5" s="1"/>
  <c r="B20" i="5"/>
  <c r="B21" i="5"/>
  <c r="B22" i="5"/>
  <c r="P22" i="5" s="1"/>
  <c r="B23" i="5"/>
  <c r="B24" i="5"/>
  <c r="B25" i="5"/>
  <c r="B26" i="5"/>
  <c r="P26" i="5" s="1"/>
  <c r="B27" i="5"/>
  <c r="B28" i="5"/>
  <c r="B29" i="5"/>
  <c r="B30" i="5"/>
  <c r="M30" i="5" s="1"/>
  <c r="B31" i="5"/>
  <c r="B32" i="5"/>
  <c r="B33" i="5"/>
  <c r="B34" i="5"/>
  <c r="M34" i="5" s="1"/>
  <c r="B35" i="5"/>
  <c r="B36" i="5"/>
  <c r="B37" i="5"/>
  <c r="B38" i="5"/>
  <c r="B39" i="5"/>
  <c r="B40" i="5"/>
  <c r="B41" i="5"/>
  <c r="B42" i="5"/>
  <c r="B43" i="5"/>
  <c r="B11" i="5"/>
  <c r="B12" i="5"/>
  <c r="B13" i="5"/>
  <c r="B14" i="5"/>
  <c r="B15" i="5"/>
  <c r="P37" i="5" l="1"/>
  <c r="O9" i="5"/>
  <c r="E4" i="6"/>
  <c r="A26" i="11"/>
  <c r="E58" i="11"/>
  <c r="L44" i="5"/>
  <c r="M42" i="5"/>
  <c r="M38" i="5"/>
  <c r="M18" i="5"/>
  <c r="P39" i="5"/>
  <c r="M35" i="5"/>
  <c r="P31" i="5"/>
  <c r="M33" i="5"/>
  <c r="P29" i="5"/>
  <c r="P25" i="5"/>
  <c r="P21" i="5"/>
  <c r="P17" i="5"/>
  <c r="P40" i="5"/>
  <c r="P36" i="5"/>
  <c r="M28" i="5"/>
  <c r="P20" i="5"/>
  <c r="P16" i="5"/>
  <c r="P27" i="5"/>
  <c r="M14" i="5"/>
  <c r="N40" i="5"/>
  <c r="N36" i="5"/>
  <c r="N32" i="5"/>
  <c r="N28" i="5"/>
  <c r="N24" i="5"/>
  <c r="N20" i="5"/>
  <c r="N16" i="5"/>
  <c r="O42" i="5"/>
  <c r="O38" i="5"/>
  <c r="O34" i="5"/>
  <c r="O22" i="5"/>
  <c r="O18" i="5"/>
  <c r="O14" i="5"/>
  <c r="O28" i="5"/>
  <c r="M16" i="5"/>
  <c r="P23" i="5"/>
  <c r="O10" i="5"/>
  <c r="O20" i="5"/>
  <c r="O40" i="5"/>
  <c r="O36" i="5"/>
  <c r="O32" i="5"/>
  <c r="O24" i="5"/>
  <c r="O12" i="5"/>
  <c r="O16" i="5"/>
  <c r="P34" i="5"/>
  <c r="P18" i="5"/>
  <c r="P38" i="5"/>
  <c r="O30" i="5"/>
  <c r="O26" i="5"/>
  <c r="O39" i="5"/>
  <c r="O35" i="5"/>
  <c r="O15" i="5"/>
  <c r="M41" i="5"/>
  <c r="M26" i="5"/>
  <c r="P42" i="5"/>
  <c r="N33" i="5"/>
  <c r="P32" i="5"/>
  <c r="P28" i="5"/>
  <c r="P24" i="5"/>
  <c r="M20" i="5"/>
  <c r="M22" i="5"/>
  <c r="M24" i="5"/>
  <c r="P30" i="5"/>
  <c r="P14" i="5"/>
  <c r="M39" i="5"/>
  <c r="P35" i="5"/>
  <c r="M31" i="5"/>
  <c r="M27" i="5"/>
  <c r="M23" i="5"/>
  <c r="M19" i="5"/>
  <c r="N42" i="5"/>
  <c r="N38" i="5"/>
  <c r="N34" i="5"/>
  <c r="N30" i="5"/>
  <c r="N26" i="5"/>
  <c r="N22" i="5"/>
  <c r="N18" i="5"/>
  <c r="N14" i="5"/>
  <c r="M40" i="5"/>
  <c r="M36" i="5"/>
  <c r="M32" i="5"/>
  <c r="M12" i="5"/>
  <c r="P41" i="5"/>
  <c r="M37" i="5"/>
  <c r="P33" i="5"/>
  <c r="M29" i="5"/>
  <c r="M25" i="5"/>
  <c r="M21" i="5"/>
  <c r="M17" i="5"/>
  <c r="M13" i="5"/>
  <c r="N17" i="5"/>
  <c r="O41" i="5"/>
  <c r="O37" i="5"/>
  <c r="O33" i="5"/>
  <c r="O13" i="5"/>
  <c r="N12" i="5"/>
  <c r="N15" i="5"/>
  <c r="N10" i="5"/>
  <c r="M10" i="5"/>
  <c r="P13" i="5"/>
  <c r="P10" i="5"/>
  <c r="O29" i="5"/>
  <c r="O25" i="5"/>
  <c r="O21" i="5"/>
  <c r="O17" i="5"/>
  <c r="O31" i="5"/>
  <c r="O27" i="5"/>
  <c r="O23" i="5"/>
  <c r="O19" i="5"/>
  <c r="O11" i="5"/>
  <c r="N41" i="5"/>
  <c r="N25" i="5"/>
  <c r="N37" i="5"/>
  <c r="N29" i="5"/>
  <c r="N21" i="5"/>
  <c r="N39" i="5"/>
  <c r="N35" i="5"/>
  <c r="N31" i="5"/>
  <c r="N27" i="5"/>
  <c r="N23" i="5"/>
  <c r="N19" i="5"/>
  <c r="N11" i="5"/>
  <c r="N13" i="5"/>
  <c r="N9" i="5"/>
  <c r="P15" i="5"/>
  <c r="P11" i="5"/>
  <c r="M11" i="5"/>
  <c r="P12" i="5"/>
  <c r="M15" i="5"/>
  <c r="P54" i="1" l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O43" i="5" l="1"/>
  <c r="O44" i="5" s="1"/>
  <c r="P53" i="5" s="1"/>
  <c r="P43" i="5"/>
  <c r="P44" i="5" s="1"/>
  <c r="N43" i="5"/>
  <c r="N44" i="5" s="1"/>
  <c r="P52" i="5" s="1"/>
  <c r="M43" i="5"/>
  <c r="M44" i="5" s="1"/>
  <c r="P51" i="5" s="1"/>
  <c r="M55" i="1"/>
  <c r="O55" i="1"/>
  <c r="N55" i="1"/>
  <c r="P55" i="1"/>
  <c r="B58" i="11" l="1"/>
  <c r="B4" i="6"/>
  <c r="N63" i="5"/>
  <c r="L77" i="1"/>
  <c r="P62" i="1" l="1"/>
  <c r="P64" i="1"/>
  <c r="P65" i="1"/>
  <c r="P77" i="1"/>
  <c r="P83" i="1" l="1"/>
  <c r="P84" i="1" s="1"/>
  <c r="C58" i="11"/>
  <c r="D4" i="6"/>
  <c r="D58" i="11"/>
  <c r="P71" i="1"/>
  <c r="P80" i="1" s="1"/>
  <c r="P81" i="1" s="1"/>
  <c r="C4" i="6"/>
  <c r="P78" i="1"/>
  <c r="T89" i="1" s="1"/>
  <c r="A34" i="11" l="1"/>
  <c r="A30" i="11"/>
</calcChain>
</file>

<file path=xl/sharedStrings.xml><?xml version="1.0" encoding="utf-8"?>
<sst xmlns="http://schemas.openxmlformats.org/spreadsheetml/2006/main" count="2643" uniqueCount="914">
  <si>
    <t>Nr</t>
  </si>
  <si>
    <t>Dimensiuni (cm)</t>
  </si>
  <si>
    <t>Numar bucati</t>
  </si>
  <si>
    <t>Suprafata (MP)</t>
  </si>
  <si>
    <t>Crt</t>
  </si>
  <si>
    <t>Lungime</t>
  </si>
  <si>
    <t>Latime</t>
  </si>
  <si>
    <t>BUC</t>
  </si>
  <si>
    <t>Total</t>
  </si>
  <si>
    <t>Total cantitativ</t>
  </si>
  <si>
    <t>M2</t>
  </si>
  <si>
    <t xml:space="preserve">Pret </t>
  </si>
  <si>
    <t>Material</t>
  </si>
  <si>
    <t xml:space="preserve">TOTAL   </t>
  </si>
  <si>
    <t>SEMIBASTON</t>
  </si>
  <si>
    <t>BIZOT</t>
  </si>
  <si>
    <t>PICURATOR</t>
  </si>
  <si>
    <t>TAIAT</t>
  </si>
  <si>
    <t>Total general fara TVA</t>
  </si>
  <si>
    <t>Total general cu TVA</t>
  </si>
  <si>
    <t>LEI/ML</t>
  </si>
  <si>
    <t>MATERIAL</t>
  </si>
  <si>
    <t>DEBITARE 2/3 CM</t>
  </si>
  <si>
    <t xml:space="preserve">                                 12.50$ </t>
  </si>
  <si>
    <t>DEBITARE</t>
  </si>
  <si>
    <t xml:space="preserve">                                   2.50$ </t>
  </si>
  <si>
    <t>ML</t>
  </si>
  <si>
    <t>DEBITARE GR.&gt;3 CM</t>
  </si>
  <si>
    <t xml:space="preserve">                                   1.25$ </t>
  </si>
  <si>
    <t>ML/CM</t>
  </si>
  <si>
    <t xml:space="preserve">                                   5.00$ </t>
  </si>
  <si>
    <t xml:space="preserve">                                   6.25$ </t>
  </si>
  <si>
    <t>BASTON</t>
  </si>
  <si>
    <t xml:space="preserve">                                   8.75$ </t>
  </si>
  <si>
    <t>PICURATOR 8 mm</t>
  </si>
  <si>
    <t xml:space="preserve">                                   1.88$ </t>
  </si>
  <si>
    <t>CANAL ANTIDERAPANT</t>
  </si>
  <si>
    <t>BUCIARDARE 5 cm</t>
  </si>
  <si>
    <t>LIPIRE ADAOS</t>
  </si>
  <si>
    <t>NUT</t>
  </si>
  <si>
    <t>DECUPAJE LAVOARE</t>
  </si>
  <si>
    <t xml:space="preserve">                                 31.25$ </t>
  </si>
  <si>
    <t>DECUPAJE PE CURB</t>
  </si>
  <si>
    <t xml:space="preserve">                                 10.00$ </t>
  </si>
  <si>
    <t>GAURI</t>
  </si>
  <si>
    <t xml:space="preserve">                                 18.75$ </t>
  </si>
  <si>
    <t>LUSTRUIRE LASTRE</t>
  </si>
  <si>
    <t>MP</t>
  </si>
  <si>
    <t>BUCIARDARE GRANIT</t>
  </si>
  <si>
    <t xml:space="preserve">                                 15.00$ </t>
  </si>
  <si>
    <t>BUCIARDARE MARMURA</t>
  </si>
  <si>
    <t xml:space="preserve">                                   7.50$ </t>
  </si>
  <si>
    <t>PERIAT 3 GR.</t>
  </si>
  <si>
    <t>PERIAT 7 GR.</t>
  </si>
  <si>
    <t>L1</t>
  </si>
  <si>
    <t>L2</t>
  </si>
  <si>
    <t>PROFILARE</t>
  </si>
  <si>
    <t>lstg</t>
  </si>
  <si>
    <t>ldr</t>
  </si>
  <si>
    <t>Manopera finisaj BIZOT</t>
  </si>
  <si>
    <t xml:space="preserve">Manopera finisaj SEMIBASTON </t>
  </si>
  <si>
    <t>TAIERE ML</t>
  </si>
  <si>
    <t>METRI LINIARI</t>
  </si>
  <si>
    <t>PROFILAT</t>
  </si>
  <si>
    <t>AVANS</t>
  </si>
  <si>
    <t>CALCUL PIESE FINITE B2R</t>
  </si>
  <si>
    <t>NUMAR COMANDA</t>
  </si>
  <si>
    <t>GAURI CAROTA</t>
  </si>
  <si>
    <t>BUCATI</t>
  </si>
  <si>
    <t xml:space="preserve">Manopera finisaj  </t>
  </si>
  <si>
    <t>NR COMANDA</t>
  </si>
  <si>
    <t>TAIERE MP</t>
  </si>
  <si>
    <t xml:space="preserve">PICURATOR </t>
  </si>
  <si>
    <t>LUNGIME CM</t>
  </si>
  <si>
    <t>LATIME CM</t>
  </si>
  <si>
    <t>NR DE BUCATI</t>
  </si>
  <si>
    <t>NUMAR DE BUC TOTAL</t>
  </si>
  <si>
    <t>şi</t>
  </si>
  <si>
    <t xml:space="preserve">CONTRACT DE VANZARE-CUMPARARE  NR  / </t>
  </si>
  <si>
    <t xml:space="preserve">Incheiat intre: </t>
  </si>
  <si>
    <t xml:space="preserve">cont nr RO78BTRLRONCRT0252264601 deschis la.BANCA TRANSILVANIA BRASOV, </t>
  </si>
  <si>
    <t xml:space="preserve">reprezentata de DL.BOGDAN STOICA in calitate de ADMINISTRATOR, denumita în prezentul </t>
  </si>
  <si>
    <t xml:space="preserve"> contract VANZATOR</t>
  </si>
  <si>
    <t>BRASOV Str Grigore Ureche nr 38, tel./fax 0755618287, CF RO 26490046 RC J08/159/2010</t>
  </si>
  <si>
    <t xml:space="preserve">S.C. LEMET-STONE SRL, cu sediul in HALCHIU, STR. Bodului Nr 628I,  punct de lucru </t>
  </si>
  <si>
    <r>
      <t xml:space="preserve">.......................cu sediul in........................................., CF </t>
    </r>
    <r>
      <rPr>
        <b/>
        <sz val="10"/>
        <color rgb="FF000000"/>
        <rFont val="Arial"/>
        <family val="2"/>
      </rPr>
      <t>RO ………………</t>
    </r>
    <r>
      <rPr>
        <sz val="10"/>
        <color theme="1"/>
        <rFont val="Arial"/>
        <family val="2"/>
      </rPr>
      <t xml:space="preserve"> RC </t>
    </r>
    <r>
      <rPr>
        <b/>
        <sz val="10"/>
        <color rgb="FF000000"/>
        <rFont val="Arial"/>
        <family val="2"/>
      </rPr>
      <t xml:space="preserve">J …………… </t>
    </r>
  </si>
  <si>
    <t xml:space="preserve">cont nr.................................................... deschis la ........................., reprezentata de </t>
  </si>
  <si>
    <t>................................., in calitate de .................., denumita în prezentul contract CUMPARATOR.</t>
  </si>
  <si>
    <t>1. OBIECTUL CONTRACTULUI .</t>
  </si>
  <si>
    <t>1. 1.Obiectul contractului este vânzarea-cumpărarea a ............... bucati piese din ……………….</t>
  </si>
  <si>
    <t xml:space="preserve">1.2. Părţile contractante sunt de acord ca VÂNZATORUL sa vândă şi CUMPARATORUL sa </t>
  </si>
  <si>
    <t xml:space="preserve">cumpere.  </t>
  </si>
  <si>
    <t xml:space="preserve">2. CONDITII DE LIVRARE </t>
  </si>
  <si>
    <r>
      <t xml:space="preserve">2.1.Marfa se livrează în următoarele condiţii </t>
    </r>
    <r>
      <rPr>
        <b/>
        <sz val="10"/>
        <color theme="1"/>
        <rFont val="Arial"/>
        <family val="2"/>
      </rPr>
      <t>: Depozit Brasov</t>
    </r>
  </si>
  <si>
    <t>1.3.Pretul mărfii este ……………………………..lei +TVA depozit Brasov.</t>
  </si>
  <si>
    <t xml:space="preserve">3. VALOAREA CONTRACTULUI </t>
  </si>
  <si>
    <t>3.1.Valoarea totală a contractului este de ................................ LEI ( fără TVA ).</t>
  </si>
  <si>
    <t xml:space="preserve">4. CONDITII DE PLATA </t>
  </si>
  <si>
    <t>4.1. CUMPARATORUL va achita  30% din valoarea marfii și restul de 70% la LIVRARE</t>
  </si>
  <si>
    <t>5.OBLIGATIILE VANZATORULUI</t>
  </si>
  <si>
    <t>5.1.  Să anunţe CUMPARATORUL cu cel puţÎn 2 zile lucrătoare înainte de sosirea mărfii.</t>
  </si>
  <si>
    <t>Denumirea</t>
  </si>
  <si>
    <r>
      <t>Grosime/ cm</t>
    </r>
    <r>
      <rPr>
        <b/>
        <sz val="10"/>
        <color theme="1"/>
        <rFont val="Arial"/>
        <family val="2"/>
      </rPr>
      <t xml:space="preserve"> </t>
    </r>
  </si>
  <si>
    <t>TIPO</t>
  </si>
  <si>
    <t>DIM.</t>
  </si>
  <si>
    <t>Finisaj</t>
  </si>
  <si>
    <t>Pret faraT.V.A</t>
  </si>
  <si>
    <t>Lei</t>
  </si>
  <si>
    <t>Pret cuT.V.A</t>
  </si>
  <si>
    <t>GRANIT</t>
  </si>
  <si>
    <t>ALLURE ROYALE</t>
  </si>
  <si>
    <t>LUSTRUIT</t>
  </si>
  <si>
    <t>LASTRE</t>
  </si>
  <si>
    <t xml:space="preserve">ALMOND MAUVE </t>
  </si>
  <si>
    <t>SEMILASTRE</t>
  </si>
  <si>
    <t>AMARELLO ROSA</t>
  </si>
  <si>
    <t>FIAMAT</t>
  </si>
  <si>
    <t>AMARULA</t>
  </si>
  <si>
    <t>AMAZONIA V/C</t>
  </si>
  <si>
    <t>ANTICO BORDEAUX</t>
  </si>
  <si>
    <t>ARACRUZ BLACK</t>
  </si>
  <si>
    <t xml:space="preserve">ARUBA GOLD </t>
  </si>
  <si>
    <t>ASCON WHITE</t>
  </si>
  <si>
    <t>ASH BLUE</t>
  </si>
  <si>
    <t>ASHEN WHITE</t>
  </si>
  <si>
    <t>ASPEN WHITE</t>
  </si>
  <si>
    <t>ASTORIA</t>
  </si>
  <si>
    <t>AUDAX LIGHT</t>
  </si>
  <si>
    <t>AVORIO</t>
  </si>
  <si>
    <t xml:space="preserve">AZUL NOCHE </t>
  </si>
  <si>
    <t xml:space="preserve">AZUL PLATINO </t>
  </si>
  <si>
    <t>AZUL WHITE</t>
  </si>
  <si>
    <t>AZURITE</t>
  </si>
  <si>
    <t xml:space="preserve">BALTIC BROWN </t>
  </si>
  <si>
    <t>BIANCO ANTICO</t>
  </si>
  <si>
    <t>BIANCO CRYSTAL</t>
  </si>
  <si>
    <t>BIANCO PRIMATA</t>
  </si>
  <si>
    <t>BIANCO TAUPE</t>
  </si>
  <si>
    <t>BIANCO TROPICAL</t>
  </si>
  <si>
    <t>BLACK GALAXY</t>
  </si>
  <si>
    <t>BLACK MIST</t>
  </si>
  <si>
    <t>PERIAT</t>
  </si>
  <si>
    <t>BLANC DU BLANC</t>
  </si>
  <si>
    <t xml:space="preserve">BLUE BAHIA </t>
  </si>
  <si>
    <t>BLUE PEARL</t>
  </si>
  <si>
    <t>BORDEAUX DREAM</t>
  </si>
  <si>
    <t xml:space="preserve">BRANCO CEARA </t>
  </si>
  <si>
    <t>BRAZILIAN ARABESCATO</t>
  </si>
  <si>
    <t>BRAZILIAN BLACK</t>
  </si>
  <si>
    <t>BROWN ITABIRA</t>
  </si>
  <si>
    <t>BROWN PEARL</t>
  </si>
  <si>
    <t xml:space="preserve">BUTTERFLY GREEN </t>
  </si>
  <si>
    <t>CALEDONIA</t>
  </si>
  <si>
    <t xml:space="preserve">CARAVELAS </t>
  </si>
  <si>
    <t>CIANITUS</t>
  </si>
  <si>
    <t>CIELO</t>
  </si>
  <si>
    <t>COFEE BROWN</t>
  </si>
  <si>
    <t>COLONIAL CREAM</t>
  </si>
  <si>
    <t>COLONIAL GOLD</t>
  </si>
  <si>
    <t>COLONIAL WHITE</t>
  </si>
  <si>
    <t>CREMA GOLD</t>
  </si>
  <si>
    <t>CRISTALLO</t>
  </si>
  <si>
    <t>CRYSTAL YELLOW</t>
  </si>
  <si>
    <t>DALLAS WHITE</t>
  </si>
  <si>
    <t>DELIRIUM</t>
  </si>
  <si>
    <t>DIAMOND GALAXY</t>
  </si>
  <si>
    <t>DIAMOND GREEN</t>
  </si>
  <si>
    <t>DUETTO</t>
  </si>
  <si>
    <t>ELEGANT BROWN</t>
  </si>
  <si>
    <t>EMERALD PEARL</t>
  </si>
  <si>
    <t>EXODUS BLUE</t>
  </si>
  <si>
    <t>EXOTIC GOLD</t>
  </si>
  <si>
    <t>EXOTIC JUPARANA</t>
  </si>
  <si>
    <t>EXOTIC WHITE</t>
  </si>
  <si>
    <t>FLASH GREEN</t>
  </si>
  <si>
    <t>FROZEN PREMIUM</t>
  </si>
  <si>
    <t>FUSION</t>
  </si>
  <si>
    <t>GAYA</t>
  </si>
  <si>
    <t>GERIBA</t>
  </si>
  <si>
    <t>GIALLO ANTICO 2.5 CM</t>
  </si>
  <si>
    <t>GIALLO CALIFORNIA</t>
  </si>
  <si>
    <t>GIALLO CECILIA LIGHT S</t>
  </si>
  <si>
    <t>GIALLO FIORITO S</t>
  </si>
  <si>
    <t>GIALLO FIORITO</t>
  </si>
  <si>
    <t>GIALLI NAPOLI</t>
  </si>
  <si>
    <t>GIALLO ORNAMENTAL S</t>
  </si>
  <si>
    <t xml:space="preserve">GIALLO ORNAMENTAL </t>
  </si>
  <si>
    <t>GIALLO VICENZA</t>
  </si>
  <si>
    <t>GIALLO VENEZIANO</t>
  </si>
  <si>
    <t>GIALLO YASMINE</t>
  </si>
  <si>
    <t>GIBLEE GOLD</t>
  </si>
  <si>
    <t>GOLDEN BEACH</t>
  </si>
  <si>
    <t>GOLDEN CRYSTAL</t>
  </si>
  <si>
    <t>GOLDEN TYPHOON</t>
  </si>
  <si>
    <t>GREY GOOSE</t>
  </si>
  <si>
    <t>GRIS CADALSO</t>
  </si>
  <si>
    <t>GRIS MONDARIZ</t>
  </si>
  <si>
    <t>IMPERIAL GOLD</t>
  </si>
  <si>
    <t>JACARANDA</t>
  </si>
  <si>
    <t>JAGUAR</t>
  </si>
  <si>
    <t>MAT</t>
  </si>
  <si>
    <t>LEOPARD WHITE  g603</t>
  </si>
  <si>
    <t>MACAUBAS FANTASY</t>
  </si>
  <si>
    <t>MAGMA GOLD</t>
  </si>
  <si>
    <t>MAGMA</t>
  </si>
  <si>
    <t>MASCALZONE</t>
  </si>
  <si>
    <t>METEORUS</t>
  </si>
  <si>
    <t>MIRACLE WHITE</t>
  </si>
  <si>
    <t>MOON WHITE</t>
  </si>
  <si>
    <t>NAPOLI CREAM</t>
  </si>
  <si>
    <t>NAPOLI</t>
  </si>
  <si>
    <t>NERO ZAMBIA</t>
  </si>
  <si>
    <t>NETUNO BORDEAUX</t>
  </si>
  <si>
    <t>NEW CALEDONIA</t>
  </si>
  <si>
    <t>NEW VENETIAN GOLD</t>
  </si>
  <si>
    <t>NEW WHITE TUULLUM</t>
  </si>
  <si>
    <t>OPERETA CREAM</t>
  </si>
  <si>
    <t>OPUS PEARL</t>
  </si>
  <si>
    <t>ORO BRASIL S</t>
  </si>
  <si>
    <t>ORO BRASIL</t>
  </si>
  <si>
    <t>PAU BRASIL</t>
  </si>
  <si>
    <t>PEACOCK GREEN</t>
  </si>
  <si>
    <t>PEARL FLOWER</t>
  </si>
  <si>
    <t>PEGASUS</t>
  </si>
  <si>
    <t>PLATINIUM</t>
  </si>
  <si>
    <t>PORTOFINO BROWN</t>
  </si>
  <si>
    <t>RED DRAGON</t>
  </si>
  <si>
    <t>REVOLUTION WAVE</t>
  </si>
  <si>
    <t>ROCKY MOUNTAIN</t>
  </si>
  <si>
    <t>ROMA IMPERIALE</t>
  </si>
  <si>
    <t>ROSA PORRINO</t>
  </si>
  <si>
    <t>ROYAL WHITE</t>
  </si>
  <si>
    <t>RUBY RED</t>
  </si>
  <si>
    <t>SANDALUS</t>
  </si>
  <si>
    <t>SANTA CECILIA S</t>
  </si>
  <si>
    <t>SANTA CECILIA</t>
  </si>
  <si>
    <t>SANTA HELENA</t>
  </si>
  <si>
    <t>SANTORINI</t>
  </si>
  <si>
    <t>SHIVA GOLD</t>
  </si>
  <si>
    <t>SMOOGA RED</t>
  </si>
  <si>
    <t>SNOW FALL</t>
  </si>
  <si>
    <t>SOFT YELLOW</t>
  </si>
  <si>
    <t>SPLENDOUR WHITE</t>
  </si>
  <si>
    <t>STEEL GREY</t>
  </si>
  <si>
    <t>STRAWBERRY</t>
  </si>
  <si>
    <t>SURF GREEN</t>
  </si>
  <si>
    <t>TAN BLACK</t>
  </si>
  <si>
    <t>TAN BROWN</t>
  </si>
  <si>
    <t>TEMPEST GOLD</t>
  </si>
  <si>
    <t>TIBET WHITE</t>
  </si>
  <si>
    <t>TIGER BROWN</t>
  </si>
  <si>
    <t>TIGER SKIN RED</t>
  </si>
  <si>
    <t>TIJUCA CREAM</t>
  </si>
  <si>
    <t>TITANIUM</t>
  </si>
  <si>
    <t>TOBLERONE BIANCO</t>
  </si>
  <si>
    <t>TYPHOON BORDEAUX LIGHT</t>
  </si>
  <si>
    <t>TYPHOON BORDEAUX SIENNA</t>
  </si>
  <si>
    <t>VALLE NEVADO</t>
  </si>
  <si>
    <t>VERDE BAHIA S</t>
  </si>
  <si>
    <t xml:space="preserve">VERDE BAHIA </t>
  </si>
  <si>
    <t>VEYRON</t>
  </si>
  <si>
    <t>VIENNA</t>
  </si>
  <si>
    <t>VOLCANO RED</t>
  </si>
  <si>
    <t>WHITE GALAXY</t>
  </si>
  <si>
    <t>WHITE ICE</t>
  </si>
  <si>
    <t>WHITE PERSA</t>
  </si>
  <si>
    <t>WHITE SPLASH</t>
  </si>
  <si>
    <t>IRAN GRI</t>
  </si>
  <si>
    <t>IRAN VERDE</t>
  </si>
  <si>
    <t>MARMURA</t>
  </si>
  <si>
    <t>ALEXANDER</t>
  </si>
  <si>
    <t>ALIGATOR</t>
  </si>
  <si>
    <t>ARABESCATO BEIGE</t>
  </si>
  <si>
    <t>ARABESQUE</t>
  </si>
  <si>
    <t>ARTESIAN</t>
  </si>
  <si>
    <t>ATHENS GREY</t>
  </si>
  <si>
    <t>BIANCO SARDA</t>
  </si>
  <si>
    <t>BLANCO IBIZA</t>
  </si>
  <si>
    <t>BOTTICINO</t>
  </si>
  <si>
    <t>CARRARA CD</t>
  </si>
  <si>
    <t>CARRARA VENATINO</t>
  </si>
  <si>
    <t>CIPOLINO</t>
  </si>
  <si>
    <t xml:space="preserve">CREMA MARFIL </t>
  </si>
  <si>
    <t>CREMA NOVA</t>
  </si>
  <si>
    <t>CRYSTAL WHITE</t>
  </si>
  <si>
    <t>EMPERADOR DARK</t>
  </si>
  <si>
    <t>EMPERADOR LIGHT</t>
  </si>
  <si>
    <t>ERA SILVER</t>
  </si>
  <si>
    <t>ERAMOSA C/C</t>
  </si>
  <si>
    <t>ERAMOSA V/C</t>
  </si>
  <si>
    <t>FANTASTICO BEJ</t>
  </si>
  <si>
    <t>FANTASY BROWN</t>
  </si>
  <si>
    <t>GOLDEN SPIDER</t>
  </si>
  <si>
    <t>GRAFITE</t>
  </si>
  <si>
    <t>GRIGIO</t>
  </si>
  <si>
    <t>KARNEZEIKA</t>
  </si>
  <si>
    <t>LAZIZE</t>
  </si>
  <si>
    <t>LOTUS BEIGE</t>
  </si>
  <si>
    <t>MARFILIO</t>
  </si>
  <si>
    <t>NOTTE STELLATA</t>
  </si>
  <si>
    <t>NUVOLA BIANCO</t>
  </si>
  <si>
    <t>OLYMPUS COFFEE</t>
  </si>
  <si>
    <t>PERLA</t>
  </si>
  <si>
    <t>PIRGON ARABESQUE</t>
  </si>
  <si>
    <t>PIRGON NIMBUS</t>
  </si>
  <si>
    <t>PITSILA</t>
  </si>
  <si>
    <t>NELUSTRUIT</t>
  </si>
  <si>
    <t>PRATA</t>
  </si>
  <si>
    <t>PURPLE BROWN</t>
  </si>
  <si>
    <t>SHADOW STORM</t>
  </si>
  <si>
    <t>SIENA BROWN</t>
  </si>
  <si>
    <t>SUPER CALACATA</t>
  </si>
  <si>
    <t>TABACCO</t>
  </si>
  <si>
    <t>TESORO BLUE</t>
  </si>
  <si>
    <t>THASSOS SELECT</t>
  </si>
  <si>
    <t>TIMBER BROWN</t>
  </si>
  <si>
    <t>TIMBER YELLOW</t>
  </si>
  <si>
    <t>VENATINO STATUARIETTO</t>
  </si>
  <si>
    <t>VERDE INDIA</t>
  </si>
  <si>
    <t>VERDE TROPICUS</t>
  </si>
  <si>
    <t>VERIA GREEN</t>
  </si>
  <si>
    <t>SYLVIA MENIA</t>
  </si>
  <si>
    <t>TRIESTA/SINAI PEARL</t>
  </si>
  <si>
    <t>GALLALA</t>
  </si>
  <si>
    <t>TRAVERTINE BEIGE Vc</t>
  </si>
  <si>
    <t>TRAVERTINE BEIGE CC</t>
  </si>
  <si>
    <t>TRAVERTINE NOCE</t>
  </si>
  <si>
    <t>TRAVERTINE YELLOW</t>
  </si>
  <si>
    <t>VOLAKAS</t>
  </si>
  <si>
    <t>KAVALA</t>
  </si>
  <si>
    <t>THASSOS CRYSTAL</t>
  </si>
  <si>
    <t>PIGHES WHITE</t>
  </si>
  <si>
    <t>si</t>
  </si>
  <si>
    <t>Str.</t>
  </si>
  <si>
    <t>CF RO</t>
  </si>
  <si>
    <t xml:space="preserve">deschis la </t>
  </si>
  <si>
    <t>SC. LEMET STONE SRL</t>
  </si>
  <si>
    <t>BOGDAN STOICA</t>
  </si>
  <si>
    <t>CONTRACT DE VANZARE-CUMPARARE  NR  _______________/_____________</t>
  </si>
  <si>
    <t>Societatea</t>
  </si>
  <si>
    <t>Localitate Sediu</t>
  </si>
  <si>
    <t>Nr.</t>
  </si>
  <si>
    <t>RC</t>
  </si>
  <si>
    <t>Cont nr.</t>
  </si>
  <si>
    <t>Reprezentata de</t>
  </si>
  <si>
    <t>In calitate de</t>
  </si>
  <si>
    <t>J08/1224/1997</t>
  </si>
  <si>
    <t>RO22BTRL0012345678</t>
  </si>
  <si>
    <t>cumpere.</t>
  </si>
  <si>
    <t>5.1.  Să anunţe CUMPARATORUL cu cel puţin 2 zile lucrătoare înainte de sosirea mărfii.</t>
  </si>
  <si>
    <t>contract CUMPARATOR.</t>
  </si>
  <si>
    <t>Baicoi</t>
  </si>
  <si>
    <t>Debitarii</t>
  </si>
  <si>
    <t>BCR</t>
  </si>
  <si>
    <t>Gigi Marmoratu'</t>
  </si>
  <si>
    <t>Sef de trib</t>
  </si>
  <si>
    <t>Pietricica lucioasa SRL</t>
  </si>
  <si>
    <t>Tip</t>
  </si>
  <si>
    <t>ANEXA 1 la CONTRACT DE VANZARE-CUMPARARE  NR  _______________/_____________</t>
  </si>
  <si>
    <t>SEMNATURA si STAMPILA</t>
  </si>
  <si>
    <t>BAHAMA GOLD</t>
  </si>
  <si>
    <t>AVALANCHE</t>
  </si>
  <si>
    <t>BIANCO ROMANO</t>
  </si>
  <si>
    <t>CALIFORNIA DREAM</t>
  </si>
  <si>
    <t>GRIS PERLA</t>
  </si>
  <si>
    <t>ICARAI</t>
  </si>
  <si>
    <t xml:space="preserve">IMPERIAL RED </t>
  </si>
  <si>
    <t>INDIANA GOLD</t>
  </si>
  <si>
    <t>IVORY BROWN</t>
  </si>
  <si>
    <t>IVORY FANTASY</t>
  </si>
  <si>
    <t>IVORY GOLD</t>
  </si>
  <si>
    <t>IVORY WAVES</t>
  </si>
  <si>
    <t>KASHMIR WHITE</t>
  </si>
  <si>
    <t xml:space="preserve">MAPLE RED </t>
  </si>
  <si>
    <t>MARON COHIBA</t>
  </si>
  <si>
    <t>MONT BLANC</t>
  </si>
  <si>
    <t>MONTEROSA</t>
  </si>
  <si>
    <t xml:space="preserve">MULTICOLOR </t>
  </si>
  <si>
    <t>NAPOLITTO</t>
  </si>
  <si>
    <t>NEGRO SAN RAFAEL</t>
  </si>
  <si>
    <t>NEW MADURA GOLD</t>
  </si>
  <si>
    <t>NEW SOLARIUS</t>
  </si>
  <si>
    <t>ORNAMENTAL LIGHT S</t>
  </si>
  <si>
    <t xml:space="preserve">PADANG BROWN </t>
  </si>
  <si>
    <t>PADANG DARK</t>
  </si>
  <si>
    <t xml:space="preserve">PADANG YELLOW </t>
  </si>
  <si>
    <t>PALOMINO</t>
  </si>
  <si>
    <t>PARADISO BASH</t>
  </si>
  <si>
    <t>PARADISO CLASSIC</t>
  </si>
  <si>
    <t xml:space="preserve">PEACH RED </t>
  </si>
  <si>
    <t xml:space="preserve">PEARL FLOWER </t>
  </si>
  <si>
    <t>TIMBALADA</t>
  </si>
  <si>
    <t>TROPIC BROWN</t>
  </si>
  <si>
    <t>VIA LACTEA</t>
  </si>
  <si>
    <t>FOUR SEASONS</t>
  </si>
  <si>
    <t>JUPARANA COLOMBO</t>
  </si>
  <si>
    <t>JUPARANA GREY</t>
  </si>
  <si>
    <t>JUPARANA VENEZIANO</t>
  </si>
  <si>
    <t>NORMANDY</t>
  </si>
  <si>
    <t>VIOLETA</t>
  </si>
  <si>
    <t>VIZAG BLUE</t>
  </si>
  <si>
    <t>WHITE TORRONCINO</t>
  </si>
  <si>
    <t>WHITE VIENA</t>
  </si>
  <si>
    <t>WILD SEA</t>
  </si>
  <si>
    <t>ALASKA A1</t>
  </si>
  <si>
    <t>ALASKA A2</t>
  </si>
  <si>
    <t>ARABESCATO WHITE</t>
  </si>
  <si>
    <t>BLACK TORROS</t>
  </si>
  <si>
    <t>BLUE SKY</t>
  </si>
  <si>
    <t>CAPUCCINO</t>
  </si>
  <si>
    <t>EQUADOR</t>
  </si>
  <si>
    <t>LILAC</t>
  </si>
  <si>
    <t>MARON EMPERADOR</t>
  </si>
  <si>
    <t>MISTY WHITE</t>
  </si>
  <si>
    <t>NERO MARQUINA</t>
  </si>
  <si>
    <t>OLYMPUS BEIGE</t>
  </si>
  <si>
    <t>RAINFOREST BROWN</t>
  </si>
  <si>
    <t>RAINFOREST GREEN</t>
  </si>
  <si>
    <t>ROSALIA</t>
  </si>
  <si>
    <t>ROSO ALICANTE</t>
  </si>
  <si>
    <t>ROYAL YELLOW</t>
  </si>
  <si>
    <t>WHITE TIGER BRINDLE SEBERIANO</t>
  </si>
  <si>
    <t>SUNNY MENIA</t>
  </si>
  <si>
    <t>CAT S EYE</t>
  </si>
  <si>
    <t>INSERT INTO MATERIALS(type, name, thickness, surface, finish, price, priceVat) VALUES('GRANIT', 'ALLURE ROYALE', '2', 'LUSTRUIT', 'LASTRE', '838.13', '997.37');</t>
  </si>
  <si>
    <t>INSERT INTO MATERIALS(type, name, thickness, surface, finish, price, priceVat) VALUES('GRANIT', 'ALMOND MAUVE ', '2', 'LUSTRUIT', 'SEMILASTRE', '416.25', '495.34');</t>
  </si>
  <si>
    <t>INSERT INTO MATERIALS(type, name, thickness, surface, finish, price, priceVat) VALUES('GRANIT', 'AMARELLO ROSA', '2', 'LUSTRUIT', 'LASTRE', '416.25', '495.34');</t>
  </si>
  <si>
    <t>INSERT INTO MATERIALS(type, name, thickness, surface, finish, price, priceVat) VALUES('GRANIT', 'AMARELLO ROSA', '3', 'LUSTRUIT', 'LASTRE', '556.88', '662.68');</t>
  </si>
  <si>
    <t>INSERT INTO MATERIALS(type, name, thickness, surface, finish, price, priceVat) VALUES('GRANIT', 'AMARELLO ROSA', '2', 'LUSTRUIT', 'SEMILASTRE', '309.38', '368.16');</t>
  </si>
  <si>
    <t>INSERT INTO MATERIALS(type, name, thickness, surface, finish, price, priceVat) VALUES('GRANIT', 'AMARELLO ROSA', '2', 'FIAMAT', 'SEMILASTRE', '292.5', '348.08');</t>
  </si>
  <si>
    <t>INSERT INTO MATERIALS(type, name, thickness, surface, finish, price, priceVat) VALUES('GRANIT', 'AMARELLO ROSA', '3', 'LUSTRUIT', 'SEMILASTRE', '393.75', '468.56');</t>
  </si>
  <si>
    <t>INSERT INTO MATERIALS(type, name, thickness, surface, finish, price, priceVat) VALUES('GRANIT', 'AMARELLO ROSA', '3', 'FIAMAT', 'SEMILASTRE', '393.75', '468.56');</t>
  </si>
  <si>
    <t>INSERT INTO MATERIALS(type, name, thickness, surface, finish, price, priceVat) VALUES('GRANIT', 'AMARULA', '2', 'LUSTRUIT', 'LASTRE', '708.75', '843.41');</t>
  </si>
  <si>
    <t>INSERT INTO MATERIALS(type, name, thickness, surface, finish, price, priceVat) VALUES('GRANIT', 'AMAZONIA V/C', '2', 'LUSTRUIT', 'LASTRE', '855', '1017.45');</t>
  </si>
  <si>
    <t>INSERT INTO MATERIALS(type, name, thickness, surface, finish, price, priceVat) VALUES('GRANIT', 'ANTICO BORDEAUX', '2', 'LUSTRUIT', 'LASTRE', '675', '803.25');</t>
  </si>
  <si>
    <t>INSERT INTO MATERIALS(type, name, thickness, surface, finish, price, priceVat) VALUES('GRANIT', 'ANTICO BORDEAUX', '1.8', 'LUSTRUIT', 'SEMILASTRE', '427.5', '508.73');</t>
  </si>
  <si>
    <t>INSERT INTO MATERIALS(type, name, thickness, surface, finish, price, priceVat) VALUES('GRANIT', 'ARACRUZ BLACK', '2', 'LUSTRUIT', 'LASTRE', '675', '803.25');</t>
  </si>
  <si>
    <t>INSERT INTO MATERIALS(type, name, thickness, surface, finish, price, priceVat) VALUES('GRANIT', 'ARUBA GOLD ', '2', 'LUSTRUIT', 'LASTRE', '978.75', '1164.71');</t>
  </si>
  <si>
    <t>INSERT INTO MATERIALS(type, name, thickness, surface, finish, price, priceVat) VALUES('GRANIT', 'ARUBA GOLD ', '3', 'LUSTRUIT', 'LASTRE', '1395', '1660.05');</t>
  </si>
  <si>
    <t>INSERT INTO MATERIALS(type, name, thickness, surface, finish, price, priceVat) VALUES('GRANIT', 'ASCON WHITE', '2', 'LUSTRUIT', 'LASTRE', '618.75', '736.31');</t>
  </si>
  <si>
    <t>INSERT INTO MATERIALS(type, name, thickness, surface, finish, price, priceVat) VALUES('GRANIT', 'ASH BLUE', '2', 'LUSTRUIT', 'LASTRE', '483.75', '575.66');</t>
  </si>
  <si>
    <t>INSERT INTO MATERIALS(type, name, thickness, surface, finish, price, priceVat) VALUES('GRANIT', 'ASHEN WHITE', '3', 'LUSTRUIT', 'LASTRE', '472.5', '562.28');</t>
  </si>
  <si>
    <t>INSERT INTO MATERIALS(type, name, thickness, surface, finish, price, priceVat) VALUES('GRANIT', 'ASPEN WHITE', '2', 'LUSTRUIT', 'LASTRE', '382.5', '455.18');</t>
  </si>
  <si>
    <t>INSERT INTO MATERIALS(type, name, thickness, surface, finish, price, priceVat) VALUES('GRANIT', 'ASTORIA', '2', 'LUSTRUIT', 'LASTRE', '506.25', '602.44');</t>
  </si>
  <si>
    <t>INSERT INTO MATERIALS(type, name, thickness, surface, finish, price, priceVat) VALUES('GRANIT', 'AUDAX LIGHT', '2', 'LUSTRUIT', 'LASTRE', '618.75', '736.31');</t>
  </si>
  <si>
    <t>INSERT INTO MATERIALS(type, name, thickness, surface, finish, price, priceVat) VALUES('GRANIT', 'AVALANCHE', '2', 'LUSTRUIT', 'LASTRE', '776.25', '923.74');</t>
  </si>
  <si>
    <t>INSERT INTO MATERIALS(type, name, thickness, surface, finish, price, priceVat) VALUES('GRANIT', 'AVORIO', '2', 'LUSTRUIT', 'LASTRE', '1125', '1338.75');</t>
  </si>
  <si>
    <t>INSERT INTO MATERIALS(type, name, thickness, surface, finish, price, priceVat) VALUES('GRANIT', 'AVORIO', '3', 'LUSTRUIT', 'LASTRE', '776.25', '923.74');</t>
  </si>
  <si>
    <t>INSERT INTO MATERIALS(type, name, thickness, surface, finish, price, priceVat) VALUES('GRANIT', 'AZUL NOCHE ', '2', 'LUSTRUIT', 'LASTRE', '787.5', '937.13');</t>
  </si>
  <si>
    <t>INSERT INTO MATERIALS(type, name, thickness, surface, finish, price, priceVat) VALUES('GRANIT', 'AZUL PLATINO ', '2', 'LUSTRUIT', 'LASTRE', '618.75', '736.31');</t>
  </si>
  <si>
    <t>INSERT INTO MATERIALS(type, name, thickness, surface, finish, price, priceVat) VALUES('GRANIT', 'AZUL PLATINO ', '2', 'FIAMAT', 'LASTRE', '613.13', '729.62');</t>
  </si>
  <si>
    <t>INSERT INTO MATERIALS(type, name, thickness, surface, finish, price, priceVat) VALUES('GRANIT', 'AZUL PLATINO ', '3', 'LUSTRUIT', 'LASTRE', '888.75', '1057.61');</t>
  </si>
  <si>
    <t>INSERT INTO MATERIALS(type, name, thickness, surface, finish, price, priceVat) VALUES('GRANIT', 'AZUL WHITE', '2', 'LUSTRUIT', 'LASTRE', '675', '803.25');</t>
  </si>
  <si>
    <t>INSERT INTO MATERIALS(type, name, thickness, surface, finish, price, priceVat) VALUES('GRANIT', 'AZUL WHITE', '1.8', 'LUSTRUIT', 'SEMILASTRE', '427.5', '508.73');</t>
  </si>
  <si>
    <t>INSERT INTO MATERIALS(type, name, thickness, surface, finish, price, priceVat) VALUES('GRANIT', 'AZURITE', '2', 'LUSTRUIT', 'LASTRE', '2221.88', '2644.03');</t>
  </si>
  <si>
    <t>INSERT INTO MATERIALS(type, name, thickness, surface, finish, price, priceVat) VALUES('GRANIT', 'BAHAMA GOLD', '2', 'LUSTRUIT', 'LASTRE', '697.5', '830.03');</t>
  </si>
  <si>
    <t>INSERT INTO MATERIALS(type, name, thickness, surface, finish, price, priceVat) VALUES('GRANIT', 'BALTIC BROWN ', '2', 'LUSTRUIT', 'LASTRE', '686.25', '816.64');</t>
  </si>
  <si>
    <t>INSERT INTO MATERIALS(type, name, thickness, surface, finish, price, priceVat) VALUES('GRANIT', 'BALTIC BROWN ', '3', 'LUSTRUIT', 'LASTRE', '1068.75', '1271.81');</t>
  </si>
  <si>
    <t>INSERT INTO MATERIALS(type, name, thickness, surface, finish, price, priceVat) VALUES('GRANIT', 'BIANCO ANTICO', '2', 'LUSTRUIT', 'LASTRE', '838.13', '997.37');</t>
  </si>
  <si>
    <t>INSERT INTO MATERIALS(type, name, thickness, surface, finish, price, priceVat) VALUES('GRANIT', 'BIANCO ANTICO', '3', 'LUSTRUIT', 'LASTRE', '1743.75', '2075.06');</t>
  </si>
  <si>
    <t>INSERT INTO MATERIALS(type, name, thickness, surface, finish, price, priceVat) VALUES('GRANIT', 'BIANCO CRYSTAL', '2', 'LUSTRUIT', 'LASTRE', '360', '428.4');</t>
  </si>
  <si>
    <t>INSERT INTO MATERIALS(type, name, thickness, surface, finish, price, priceVat) VALUES('GRANIT', 'BIANCO CRYSTAL', '3', 'LUSTRUIT', 'LASTRE', '495', '589.05');</t>
  </si>
  <si>
    <t>INSERT INTO MATERIALS(type, name, thickness, surface, finish, price, priceVat) VALUES('GRANIT', 'BIANCO CRYSTAL', '2', 'FIAMAT', 'SEMILASTRE', '264.38', '314.61');</t>
  </si>
  <si>
    <t>INSERT INTO MATERIALS(type, name, thickness, surface, finish, price, priceVat) VALUES('GRANIT', 'BIANCO CRYSTAL', '2', 'LUSTRUIT', 'SEMILASTRE', '247.5', '294.53');</t>
  </si>
  <si>
    <t>INSERT INTO MATERIALS(type, name, thickness, surface, finish, price, priceVat) VALUES('GRANIT', 'BIANCO CRYSTAL', '3', 'FIAMAT', 'SEMILASTRE', '360', '428.4');</t>
  </si>
  <si>
    <t>INSERT INTO MATERIALS(type, name, thickness, surface, finish, price, priceVat) VALUES('GRANIT', 'BIANCO CRYSTAL', '3', 'LUSTRUIT', 'SEMILASTRE', '348.75', '415.01');</t>
  </si>
  <si>
    <t>INSERT INTO MATERIALS(type, name, thickness, surface, finish, price, priceVat) VALUES('GRANIT', 'BIANCO PRIMATA', '2', 'LUSTRUIT', 'LASTRE', '388.13', '461.87');</t>
  </si>
  <si>
    <t>INSERT INTO MATERIALS(type, name, thickness, surface, finish, price, priceVat) VALUES('GRANIT', 'BIANCO PRIMATA', '3', 'LUSTRUIT', 'LASTRE', '405', '481.95');</t>
  </si>
  <si>
    <t>INSERT INTO MATERIALS(type, name, thickness, surface, finish, price, priceVat) VALUES('GRANIT', 'BIANCO ROMANO', '2', 'LUSTRUIT', 'LASTRE', '483.75', '575.66');</t>
  </si>
  <si>
    <t>INSERT INTO MATERIALS(type, name, thickness, surface, finish, price, priceVat) VALUES('GRANIT', 'BIANCO ROMANO', '3', 'LUSTRUIT', 'LASTRE', '776.25', '923.74');</t>
  </si>
  <si>
    <t>INSERT INTO MATERIALS(type, name, thickness, surface, finish, price, priceVat) VALUES('GRANIT', 'BIANCO TAUPE', '2', 'LUSTRUIT', 'LASTRE', '798.75', '950.51');</t>
  </si>
  <si>
    <t>INSERT INTO MATERIALS(type, name, thickness, surface, finish, price, priceVat) VALUES('GRANIT', 'BIANCO TROPICAL', '2', 'LUSTRUIT', 'LASTRE', '388.13', '461.87');</t>
  </si>
  <si>
    <t>INSERT INTO MATERIALS(type, name, thickness, surface, finish, price, priceVat) VALUES('GRANIT', 'BIANCO TROPICAL', '3', 'LUSTRUIT', 'LASTRE', '405', '481.95');</t>
  </si>
  <si>
    <t>INSERT INTO MATERIALS(type, name, thickness, surface, finish, price, priceVat) VALUES('GRANIT', 'BLACK GALAXY', '2', 'LUSTRUIT', 'LASTRE', '517.5', '615.83');</t>
  </si>
  <si>
    <t>INSERT INTO MATERIALS(type, name, thickness, surface, finish, price, priceVat) VALUES('GRANIT', 'BLACK GALAXY', '3', 'LUSTRUIT', 'LASTRE', '767.5', '913.33');</t>
  </si>
  <si>
    <t>INSERT INTO MATERIALS(type, name, thickness, surface, finish, price, priceVat) VALUES('GRANIT', 'BLACK GALAXY', '2', 'LUSTRUIT', 'SEMILASTRE', '432.5', '514.68');</t>
  </si>
  <si>
    <t>INSERT INTO MATERIALS(type, name, thickness, surface, finish, price, priceVat) VALUES('GRANIT', 'BLACK GALAXY', '3', 'LUSTRUIT', 'SEMILASTRE', '618.75', '736.31');</t>
  </si>
  <si>
    <t>INSERT INTO MATERIALS(type, name, thickness, surface, finish, price, priceVat) VALUES('GRANIT', 'BLACK MIST', '2', 'PERIAT', 'LASTRE', '821.25', '977.29');</t>
  </si>
  <si>
    <t>INSERT INTO MATERIALS(type, name, thickness, surface, finish, price, priceVat) VALUES('GRANIT', 'BLANC DU BLANC', '2', 'LUSTRUIT', 'LASTRE', '405', '481.95');</t>
  </si>
  <si>
    <t>INSERT INTO MATERIALS(type, name, thickness, surface, finish, price, priceVat) VALUES('GRANIT', 'BLANC DU BLANC', '3', 'LUSTRUIT', 'LASTRE', '489.38', '582.36');</t>
  </si>
  <si>
    <t>INSERT INTO MATERIALS(type, name, thickness, surface, finish, price, priceVat) VALUES('GRANIT', 'BLUE BAHIA ', '2', 'LUSTRUIT', 'LASTRE', '4106.25', '4886.44');</t>
  </si>
  <si>
    <t>INSERT INTO MATERIALS(type, name, thickness, surface, finish, price, priceVat) VALUES('GRANIT', 'BLUE PEARL', '2', 'LUSTRUIT', 'LASTRE', '1006.88', '1198.18');</t>
  </si>
  <si>
    <t>INSERT INTO MATERIALS(type, name, thickness, surface, finish, price, priceVat) VALUES('GRANIT', 'BLUE PEARL', '3', 'LUSTRUIT', 'LASTRE', '1501.88', '1787.23');</t>
  </si>
  <si>
    <t>INSERT INTO MATERIALS(type, name, thickness, surface, finish, price, priceVat) VALUES('GRANIT', 'BORDEAUX DREAM', '3', 'LUSTRUIT', 'LASTRE', '1743.75', '2075.06');</t>
  </si>
  <si>
    <t>INSERT INTO MATERIALS(type, name, thickness, surface, finish, price, priceVat) VALUES('GRANIT', 'BRANCO CEARA ', '2', 'LUSTRUIT', 'LASTRE', '382.5', '455.18');</t>
  </si>
  <si>
    <t>INSERT INTO MATERIALS(type, name, thickness, surface, finish, price, priceVat) VALUES('GRANIT', 'BRAZILIAN ARABESCATO', '2', 'LUSTRUIT', 'LASTRE', '618.75', '736.31');</t>
  </si>
  <si>
    <t>INSERT INTO MATERIALS(type, name, thickness, surface, finish, price, priceVat) VALUES('GRANIT', 'BRAZILIAN BLACK', '2', 'LUSTRUIT', 'LASTRE', '596.25', '709.54');</t>
  </si>
  <si>
    <t>INSERT INTO MATERIALS(type, name, thickness, surface, finish, price, priceVat) VALUES('GRANIT', 'BRAZILIAN BLACK', '2', 'PERIAT', 'LASTRE', '483.75', '575.66');</t>
  </si>
  <si>
    <t>INSERT INTO MATERIALS(type, name, thickness, surface, finish, price, priceVat) VALUES('GRANIT', 'BROWN ITABIRA', '3', 'LUSTRUIT', 'LASTRE', '686.25', '816.64');</t>
  </si>
  <si>
    <t>INSERT INTO MATERIALS(type, name, thickness, surface, finish, price, priceVat) VALUES('GRANIT', 'BROWN PEARL', '2', 'LUSTRUIT', 'LASTRE', '405', '481.95');</t>
  </si>
  <si>
    <t>INSERT INTO MATERIALS(type, name, thickness, surface, finish, price, priceVat) VALUES('GRANIT', 'BROWN PEARL', '3', 'LUSTRUIT', 'LASTRE', '472.5', '562.28');</t>
  </si>
  <si>
    <t>INSERT INTO MATERIALS(type, name, thickness, surface, finish, price, priceVat) VALUES('GRANIT', 'BUTTERFLY GREEN ', '2', 'LUSTRUIT', 'LASTRE', '607.5', '722.93');</t>
  </si>
  <si>
    <t>INSERT INTO MATERIALS(type, name, thickness, surface, finish, price, priceVat) VALUES('GRANIT', 'BUTTERFLY GREEN ', '3', 'LUSTRUIT', 'LASTRE', '877.5', '1044.23');</t>
  </si>
  <si>
    <t>INSERT INTO MATERIALS(type, name, thickness, surface, finish, price, priceVat) VALUES('GRANIT', 'CALEDONIA', '3', 'LUSTRUIT', 'LASTRE', '405', '481.95');</t>
  </si>
  <si>
    <t>INSERT INTO MATERIALS(type, name, thickness, surface, finish, price, priceVat) VALUES('GRANIT', 'CALIFORNIA DREAM', '2', 'LUSTRUIT', 'LASTRE', '1080', '1285.2');</t>
  </si>
  <si>
    <t>INSERT INTO MATERIALS(type, name, thickness, surface, finish, price, priceVat) VALUES('GRANIT', 'CARAVELAS ', '2', 'LUSTRUIT', 'LASTRE', '573.75', '682.76');</t>
  </si>
  <si>
    <t>INSERT INTO MATERIALS(type, name, thickness, surface, finish, price, priceVat) VALUES('GRANIT', 'CAT S EYE', '2', 'LUSTRUIT', 'LASTRE', '765', '910.35');</t>
  </si>
  <si>
    <t>INSERT INTO MATERIALS(type, name, thickness, surface, finish, price, priceVat) VALUES('GRANIT', 'CAT S EYE', '3', 'LUSTRUIT', 'LASTRE', '1057.5', '1258.43');</t>
  </si>
  <si>
    <t>INSERT INTO MATERIALS(type, name, thickness, surface, finish, price, priceVat) VALUES('GRANIT', 'CIANITUS', '2', 'LUSTRUIT', 'LASTRE', '1237.5', '1472.63');</t>
  </si>
  <si>
    <t>INSERT INTO MATERIALS(type, name, thickness, surface, finish, price, priceVat) VALUES('GRANIT', 'CIELO', '2', 'LUSTRUIT', 'LASTRE', '675', '803.25');</t>
  </si>
  <si>
    <t>INSERT INTO MATERIALS(type, name, thickness, surface, finish, price, priceVat) VALUES('GRANIT', 'COFEE BROWN', '2', 'LUSTRUIT', 'LASTRE', '392.5', '467.08');</t>
  </si>
  <si>
    <t>INSERT INTO MATERIALS(type, name, thickness, surface, finish, price, priceVat) VALUES('GRANIT', 'COFEE BROWN', '3', 'LUSTRUIT', 'LASTRE', '455', '541.45');</t>
  </si>
  <si>
    <t>INSERT INTO MATERIALS(type, name, thickness, surface, finish, price, priceVat) VALUES('GRANIT', 'COLONIAL CREAM', '3', 'LUSTRUIT', 'LASTRE', '455', '541.45');</t>
  </si>
  <si>
    <t>INSERT INTO MATERIALS(type, name, thickness, surface, finish, price, priceVat) VALUES('GRANIT', 'COLONIAL GOLD', '3', 'LUSTRUIT', 'LASTRE', '455', '541.45');</t>
  </si>
  <si>
    <t>INSERT INTO MATERIALS(type, name, thickness, surface, finish, price, priceVat) VALUES('GRANIT', 'COLONIAL WHITE', '3', 'LUSTRUIT', 'LASTRE', '455', '541.45');</t>
  </si>
  <si>
    <t>INSERT INTO MATERIALS(type, name, thickness, surface, finish, price, priceVat) VALUES('GRANIT', 'CREMA GOLD', '2', 'LUSTRUIT', 'LASTRE', '393.75', '468.56');</t>
  </si>
  <si>
    <t>INSERT INTO MATERIALS(type, name, thickness, surface, finish, price, priceVat) VALUES('GRANIT', 'CREMA GOLD', '3', 'LUSTRUIT', 'LASTRE', '686.25', '816.64');</t>
  </si>
  <si>
    <t>INSERT INTO MATERIALS(type, name, thickness, surface, finish, price, priceVat) VALUES('GRANIT', 'CRISTALLO', '2', 'LUSTRUIT', 'LASTRE', '1113.75', '1325.36');</t>
  </si>
  <si>
    <t>INSERT INTO MATERIALS(type, name, thickness, surface, finish, price, priceVat) VALUES('GRANIT', 'CRYSTAL YELLOW', '1.8', 'FIAMAT', 'SEMILASTRE', '331.88', '394.93');</t>
  </si>
  <si>
    <t>INSERT INTO MATERIALS(type, name, thickness, surface, finish, price, priceVat) VALUES('GRANIT', 'CRYSTAL YELLOW', '1.8', 'LUSTRUIT', 'SEMILASTRE', '315', '374.85');</t>
  </si>
  <si>
    <t>INSERT INTO MATERIALS(type, name, thickness, surface, finish, price, priceVat) VALUES('GRANIT', 'DALLAS WHITE', '2', 'LUSTRUIT', 'LASTRE', '405', '481.95');</t>
  </si>
  <si>
    <t>INSERT INTO MATERIALS(type, name, thickness, surface, finish, price, priceVat) VALUES('GRANIT', 'DALLAS WHITE', '3', 'LUSTRUIT', 'LASTRE', '472.5', '562.28');</t>
  </si>
  <si>
    <t>INSERT INTO MATERIALS(type, name, thickness, surface, finish, price, priceVat) VALUES('GRANIT', 'DELIRIUM', '2', 'LUSTRUIT', 'LASTRE', '928.13', '1104.47');</t>
  </si>
  <si>
    <t>INSERT INTO MATERIALS(type, name, thickness, surface, finish, price, priceVat) VALUES('GRANIT', 'DIAMOND GALAXY', '2', 'LUSTRUIT', 'LASTRE', '596.25', '709.54');</t>
  </si>
  <si>
    <t>INSERT INTO MATERIALS(type, name, thickness, surface, finish, price, priceVat) VALUES('GRANIT', 'DIAMOND GALAXY', '2', 'PERIAT', 'LASTRE', '630', '749.7');</t>
  </si>
  <si>
    <t>INSERT INTO MATERIALS(type, name, thickness, surface, finish, price, priceVat) VALUES('GRANIT', 'DIAMOND GREEN', '2', 'LUSTRUIT', 'LASTRE', '517.5', '615.83');</t>
  </si>
  <si>
    <t>INSERT INTO MATERIALS(type, name, thickness, surface, finish, price, priceVat) VALUES('GRANIT', 'DIAMOND GREEN', '3', 'LUSTRUIT', 'LASTRE', '765', '910.35');</t>
  </si>
  <si>
    <t>INSERT INTO MATERIALS(type, name, thickness, surface, finish, price, priceVat) VALUES('GRANIT', 'DUETTO', '2', 'LUSTRUIT', 'LASTRE', '1721.25', '2048.29');</t>
  </si>
  <si>
    <t>INSERT INTO MATERIALS(type, name, thickness, surface, finish, price, priceVat) VALUES('GRANIT', 'ELEGANT BROWN', '2', 'LUSTRUIT', 'LASTRE', '838.13', '997.37');</t>
  </si>
  <si>
    <t>INSERT INTO MATERIALS(type, name, thickness, surface, finish, price, priceVat) VALUES('GRANIT', 'EMERALD PEARL', '2', 'LUSTRUIT', 'LASTRE', '1147.5', '1365.53');</t>
  </si>
  <si>
    <t>INSERT INTO MATERIALS(type, name, thickness, surface, finish, price, priceVat) VALUES('GRANIT', 'EMERALD PEARL', '3', 'LUSTRUIT', 'LASTRE', '1665', '1981.35');</t>
  </si>
  <si>
    <t>INSERT INTO MATERIALS(type, name, thickness, surface, finish, price, priceVat) VALUES('GRANIT', 'EXODUS BLUE', '2', 'LUSTRUIT', 'LASTRE', '815.63', '970.59');</t>
  </si>
  <si>
    <t>INSERT INTO MATERIALS(type, name, thickness, surface, finish, price, priceVat) VALUES('GRANIT', 'EXOTIC GOLD', '2', 'LUSTRUIT', 'LASTRE', '613.13', '729.62');</t>
  </si>
  <si>
    <t>INSERT INTO MATERIALS(type, name, thickness, surface, finish, price, priceVat) VALUES('GRANIT', 'EXOTIC GOLD', '1.8', 'LUSTRUIT', 'SEMILASTRE', '522.5', '621.78');</t>
  </si>
  <si>
    <t>INSERT INTO MATERIALS(type, name, thickness, surface, finish, price, priceVat) VALUES('GRANIT', 'EXOTIC JUPARANA', '2', 'LUSTRUIT', 'LASTRE', '706.88', '841.18');</t>
  </si>
  <si>
    <t>INSERT INTO MATERIALS(type, name, thickness, surface, finish, price, priceVat) VALUES('GRANIT', 'EXOTIC JUPARANA', '1.8', 'LUSTRUIT', 'SEMILASTRE', '337.5', '401.63');</t>
  </si>
  <si>
    <t>INSERT INTO MATERIALS(type, name, thickness, surface, finish, price, priceVat) VALUES('GRANIT', 'EXOTIC WHITE', '2', 'LUSTRUIT', 'LASTRE', '749.38', '891.76');</t>
  </si>
  <si>
    <t>INSERT INTO MATERIALS(type, name, thickness, surface, finish, price, priceVat) VALUES('GRANIT', 'EXOTIC WHITE', '1.8', 'LUSTRUIT', 'SEMILASTRE', '427.5', '508.73');</t>
  </si>
  <si>
    <t>INSERT INTO MATERIALS(type, name, thickness, surface, finish, price, priceVat) VALUES('GRANIT', 'FLASH GREEN', '2', 'LUSTRUIT', 'LASTRE', '618.75', '736.31');</t>
  </si>
  <si>
    <t>INSERT INTO MATERIALS(type, name, thickness, surface, finish, price, priceVat) VALUES('GRANIT', 'FLASH GREEN', '3', 'LUSTRUIT', 'LASTRE', '888.75', '1057.61');</t>
  </si>
  <si>
    <t>INSERT INTO MATERIALS(type, name, thickness, surface, finish, price, priceVat) VALUES('GRANIT', 'FOUR SEASONS', '2', 'LUSTRUIT', 'LASTRE', '585', '696.15');</t>
  </si>
  <si>
    <t>INSERT INTO MATERIALS(type, name, thickness, surface, finish, price, priceVat) VALUES('GRANIT', 'FROZEN PREMIUM', '3', 'PERIAT', 'LASTRE', '776.25', '923.74');</t>
  </si>
  <si>
    <t>INSERT INTO MATERIALS(type, name, thickness, surface, finish, price, priceVat) VALUES('GRANIT', 'FUSION', '2', 'LUSTRUIT', 'LASTRE', '3307.5', '3935.93');</t>
  </si>
  <si>
    <t>INSERT INTO MATERIALS(type, name, thickness, surface, finish, price, priceVat) VALUES('GRANIT', 'GAYA', '2', 'LUSTRUIT', 'LASTRE', '1715.63', '2041.59');</t>
  </si>
  <si>
    <t>INSERT INTO MATERIALS(type, name, thickness, surface, finish, price, priceVat) VALUES('GRANIT', 'GERIBA', '3', 'LUSTRUIT', 'LASTRE', '562.5', '669.38');</t>
  </si>
  <si>
    <t>INSERT INTO MATERIALS(type, name, thickness, surface, finish, price, priceVat) VALUES('GRANIT', 'GIALLO ANTICO 2.5', '2.5', 'LUSTRUIT', 'LASTRE', '551.25', '655.99');</t>
  </si>
  <si>
    <t>INSERT INTO MATERIALS(type, name, thickness, surface, finish, price, priceVat) VALUES('GRANIT', 'GIALLO CALIFORNIA', '2', 'LUSTRUIT', 'LASTRE', '810', '963.9');</t>
  </si>
  <si>
    <t>INSERT INTO MATERIALS(type, name, thickness, surface, finish, price, priceVat) VALUES('GRANIT', 'GIALLO CALIFORNIA', '3', 'LUSTRUIT', 'LASTRE', '1248.75', '1486.01');</t>
  </si>
  <si>
    <t>INSERT INTO MATERIALS(type, name, thickness, surface, finish, price, priceVat) VALUES('GRANIT', 'GIALLO CECILIA LIGHT S', '2', 'LUSTRUIT', 'LASTRE', '371.25', '441.79');</t>
  </si>
  <si>
    <t>INSERT INTO MATERIALS(type, name, thickness, surface, finish, price, priceVat) VALUES('GRANIT', 'GIALLO CECILIA LIGHT S', '3', 'LUSTRUIT', 'LASTRE', '551.25', '655.99');</t>
  </si>
  <si>
    <t>INSERT INTO MATERIALS(type, name, thickness, surface, finish, price, priceVat) VALUES('GRANIT', 'GIALLO FIORITO S', '2', 'LUSTRUIT', 'LASTRE', '393.75', '468.56');</t>
  </si>
  <si>
    <t>INSERT INTO MATERIALS(type, name, thickness, surface, finish, price, priceVat) VALUES('GRANIT', 'GIALLO FIORITO S', '3', 'LUSTRUIT', 'LASTRE', '585', '696.15');</t>
  </si>
  <si>
    <t>INSERT INTO MATERIALS(type, name, thickness, surface, finish, price, priceVat) VALUES('GRANIT', 'GIALLO FIORITO', '2', 'LUSTRUIT', 'LASTRE', '432.5', '514.68');</t>
  </si>
  <si>
    <t>INSERT INTO MATERIALS(type, name, thickness, surface, finish, price, priceVat) VALUES('GRANIT', 'GIALLO FIORITO', '3', 'LUSTRUIT', 'LASTRE', '1164.38', '1385.61');</t>
  </si>
  <si>
    <t>INSERT INTO MATERIALS(type, name, thickness, surface, finish, price, priceVat) VALUES('GRANIT', 'GIALLI NAPOLI', '2', 'LUSTRUIT', 'LASTRE', '412.5', '490.88');</t>
  </si>
  <si>
    <t>INSERT INTO MATERIALS(type, name, thickness, surface, finish, price, priceVat) VALUES('GRANIT', 'GIALLO ORNAMENTAL S', '2', 'LUSTRUIT', 'LASTRE', '393.75', '468.56');</t>
  </si>
  <si>
    <t>INSERT INTO MATERIALS(type, name, thickness, surface, finish, price, priceVat) VALUES('GRANIT', 'GIALLO ORNAMENTAL S', '3', 'LUSTRUIT', 'LASTRE', '585', '696.15');</t>
  </si>
  <si>
    <t>INSERT INTO MATERIALS(type, name, thickness, surface, finish, price, priceVat) VALUES('GRANIT', 'GIALLO ORNAMENTAL ', '2', 'LUSTRUIT', 'LASTRE', '810', '963.9');</t>
  </si>
  <si>
    <t>INSERT INTO MATERIALS(type, name, thickness, surface, finish, price, priceVat) VALUES('GRANIT', 'GIALLO VICENZA', '2', 'LUSTRUIT', 'LASTRE', '412.5', '490.88');</t>
  </si>
  <si>
    <t>INSERT INTO MATERIALS(type, name, thickness, surface, finish, price, priceVat) VALUES('GRANIT', 'GIALLO VENEZIANO', '2', 'LUSTRUIT', 'LASTRE', '551.25', '655.99');</t>
  </si>
  <si>
    <t>INSERT INTO MATERIALS(type, name, thickness, surface, finish, price, priceVat) VALUES('GRANIT', 'GIALLO YASMINE', '3', 'LUSTRUIT', 'LASTRE', '483.75', '575.66');</t>
  </si>
  <si>
    <t>INSERT INTO MATERIALS(type, name, thickness, surface, finish, price, priceVat) VALUES('GRANIT', 'GIBLEE GOLD', '2', 'LUSTRUIT', 'LASTRE', '506.25', '602.44');</t>
  </si>
  <si>
    <t>INSERT INTO MATERIALS(type, name, thickness, surface, finish, price, priceVat) VALUES('GRANIT', 'GOLDEN BEACH', '3', 'LUSTRUIT', 'LASTRE', '455', '541.45');</t>
  </si>
  <si>
    <t>INSERT INTO MATERIALS(type, name, thickness, surface, finish, price, priceVat) VALUES('GRANIT', 'GOLDEN CRYSTAL', '2', 'LUSTRUIT', 'LASTRE', '708.75', '843.41');</t>
  </si>
  <si>
    <t>INSERT INTO MATERIALS(type, name, thickness, surface, finish, price, priceVat) VALUES('GRANIT', 'GOLDEN CRYSTAL', '2', 'PERIAT', 'LASTRE', '708.75', '843.41');</t>
  </si>
  <si>
    <t>INSERT INTO MATERIALS(type, name, thickness, surface, finish, price, priceVat) VALUES('GRANIT', 'GOLDEN CRYSTAL', '3', 'LUSTRUIT', 'LASTRE', '776.25', '923.74');</t>
  </si>
  <si>
    <t>INSERT INTO MATERIALS(type, name, thickness, surface, finish, price, priceVat) VALUES('GRANIT', 'GOLDEN TYPHOON', '2', 'LUSTRUIT', 'LASTRE', '900', '1071');</t>
  </si>
  <si>
    <t>INSERT INTO MATERIALS(type, name, thickness, surface, finish, price, priceVat) VALUES('GRANIT', 'GOLDEN TYPHOON', '3', 'LUSTRUIT', 'LASTRE', '776.25', '923.74');</t>
  </si>
  <si>
    <t>INSERT INTO MATERIALS(type, name, thickness, surface, finish, price, priceVat) VALUES('GRANIT', 'GREY GOOSE', '2', 'LUSTRUIT', 'LASTRE', '948.75', '1129.01');</t>
  </si>
  <si>
    <t>INSERT INTO MATERIALS(type, name, thickness, surface, finish, price, priceVat) VALUES('GRANIT', 'GRIS CADALSO', '2', 'LUSTRUIT', 'LASTRE', '472.5', '562.28');</t>
  </si>
  <si>
    <t>INSERT INTO MATERIALS(type, name, thickness, surface, finish, price, priceVat) VALUES('GRANIT', 'GRIS MONDARIZ', '2', 'LUSTRUIT', 'LASTRE', '393.75', '468.56');</t>
  </si>
  <si>
    <t>INSERT INTO MATERIALS(type, name, thickness, surface, finish, price, priceVat) VALUES('GRANIT', 'GRIS MONDARIZ', '3', 'LUSTRUIT', 'LASTRE', '517.5', '615.83');</t>
  </si>
  <si>
    <t>INSERT INTO MATERIALS(type, name, thickness, surface, finish, price, priceVat) VALUES('GRANIT', 'GRIS MONDARIZ', '2', 'FIAMAT', 'LASTRE', '393.75', '468.56');</t>
  </si>
  <si>
    <t>INSERT INTO MATERIALS(type, name, thickness, surface, finish, price, priceVat) VALUES('GRANIT', 'GRIS MONDARIZ', '3', 'FIAMAT', 'LASTRE', '517.5', '615.83');</t>
  </si>
  <si>
    <t>INSERT INTO MATERIALS(type, name, thickness, surface, finish, price, priceVat) VALUES('GRANIT', 'GRIS PERLA', '2', 'LUSTRUIT', 'LASTRE', '427.5', '508.73');</t>
  </si>
  <si>
    <t>INSERT INTO MATERIALS(type, name, thickness, surface, finish, price, priceVat) VALUES('GRANIT', 'GRIS PERLA', '3', 'LUSTRUIT', 'LASTRE', '607.5', '722.93');</t>
  </si>
  <si>
    <t>INSERT INTO MATERIALS(type, name, thickness, surface, finish, price, priceVat) VALUES('GRANIT', 'GRIS PERLA', '2', 'FIAMAT', 'LASTRE', '450', '535.5');</t>
  </si>
  <si>
    <t>INSERT INTO MATERIALS(type, name, thickness, surface, finish, price, priceVat) VALUES('GRANIT', 'GRIS PERLA', '3', 'FIAMAT', 'LASTRE', '607.5', '722.93');</t>
  </si>
  <si>
    <t>INSERT INTO MATERIALS(type, name, thickness, surface, finish, price, priceVat) VALUES('GRANIT', 'ICARAI', '3', 'LUSTRUIT', 'LASTRE', '855', '1017.45');</t>
  </si>
  <si>
    <t>INSERT INTO MATERIALS(type, name, thickness, surface, finish, price, priceVat) VALUES('GRANIT', 'IMPERIAL RED ', '2', 'LUSTRUIT', 'LASTRE', '652.5', '776.48');</t>
  </si>
  <si>
    <t>INSERT INTO MATERIALS(type, name, thickness, surface, finish, price, priceVat) VALUES('GRANIT', 'IMPERIAL RED ', '3', 'FIAMAT', 'LASTRE', '911.25', '1084.39');</t>
  </si>
  <si>
    <t>INSERT INTO MATERIALS(type, name, thickness, surface, finish, price, priceVat) VALUES('GRANIT', 'IMPERIAL RED ', '2', 'LUSTRUIT', 'SEMILASTRE', '506.25', '602.44');</t>
  </si>
  <si>
    <t>INSERT INTO MATERIALS(type, name, thickness, surface, finish, price, priceVat) VALUES('GRANIT', 'IMPERIAL RED ', '2', 'FIAMAT', 'SEMILASTRE', '540', '642.6');</t>
  </si>
  <si>
    <t>INSERT INTO MATERIALS(type, name, thickness, surface, finish, price, priceVat) VALUES('GRANIT', 'IMPERIAL RED ', '3', 'FIAMAT', 'SEMILASTRE', '787.5', '937.13');</t>
  </si>
  <si>
    <t>INSERT INTO MATERIALS(type, name, thickness, surface, finish, price, priceVat) VALUES('GRANIT', 'IMPERIAL RED ', '3', 'LUSTRUIT', 'SEMILASTRE', '720', '856.8');</t>
  </si>
  <si>
    <t>INSERT INTO MATERIALS(type, name, thickness, surface, finish, price, priceVat) VALUES('GRANIT', 'IMPERIAL GOLD', '3', 'LUSTRUIT', 'LASTRE', '455', '541.45');</t>
  </si>
  <si>
    <t>INSERT INTO MATERIALS(type, name, thickness, surface, finish, price, priceVat) VALUES('GRANIT', 'INDIANA GOLD', '2', 'LUSTRUIT', 'LASTRE', '596.25', '709.54');</t>
  </si>
  <si>
    <t>INSERT INTO MATERIALS(type, name, thickness, surface, finish, price, priceVat) VALUES('GRANIT', 'IVORY BROWN', '2', 'LUSTRUIT', 'LASTRE', '618.75', '736.31');</t>
  </si>
  <si>
    <t>INSERT INTO MATERIALS(type, name, thickness, surface, finish, price, priceVat) VALUES('GRANIT', 'IVORY BROWN', '2', 'LUSTRUIT', 'SEMILASTRE', '367.5', '437.33');</t>
  </si>
  <si>
    <t>INSERT INTO MATERIALS(type, name, thickness, surface, finish, price, priceVat) VALUES('GRANIT', 'IVORY BROWN', '3', 'LUSTRUIT', 'SEMILASTRE', '607.5', '722.93');</t>
  </si>
  <si>
    <t>INSERT INTO MATERIALS(type, name, thickness, surface, finish, price, priceVat) VALUES('GRANIT', 'IVORY FANTASY', '2', 'LUSTRUIT', 'LASTRE', '618.75', '736.31');</t>
  </si>
  <si>
    <t>INSERT INTO MATERIALS(type, name, thickness, surface, finish, price, priceVat) VALUES('GRANIT', 'IVORY GOLD', '2', 'LUSTRUIT', 'LASTRE', '540', '642.6');</t>
  </si>
  <si>
    <t>INSERT INTO MATERIALS(type, name, thickness, surface, finish, price, priceVat) VALUES('GRANIT', 'IVORY WAVES', '2', 'LUSTRUIT', 'LASTRE', '540', '642.6');</t>
  </si>
  <si>
    <t>INSERT INTO MATERIALS(type, name, thickness, surface, finish, price, priceVat) VALUES('GRANIT', 'JACARANDA', '2', 'LUSTRUIT', 'LASTRE', '2486.25', '2958.64');</t>
  </si>
  <si>
    <t>INSERT INTO MATERIALS(type, name, thickness, surface, finish, price, priceVat) VALUES('GRANIT', 'JAGUAR', '2', 'LUSTRUIT', 'LASTRE', '798.75', '950.51');</t>
  </si>
  <si>
    <t>INSERT INTO MATERIALS(type, name, thickness, surface, finish, price, priceVat) VALUES('GRANIT', 'JAGUAR', '3', 'LUSTRUIT', 'LASTRE', '1051.88', '1251.73');</t>
  </si>
  <si>
    <t>INSERT INTO MATERIALS(type, name, thickness, surface, finish, price, priceVat) VALUES('GRANIT', 'JUPARANA COLOMBO', '2', 'LUSTRUIT', 'LASTRE', '585', '696.15');</t>
  </si>
  <si>
    <t>INSERT INTO MATERIALS(type, name, thickness, surface, finish, price, priceVat) VALUES('GRANIT', 'JUPARANA COLOMBO', '3', 'LUSTRUIT', 'LASTRE', '832.5', '990.68');</t>
  </si>
  <si>
    <t>INSERT INTO MATERIALS(type, name, thickness, surface, finish, price, priceVat) VALUES('GRANIT', 'JUPARANA COLOMBO', '2', 'LUSTRUIT', 'SEMILASTRE', '382.5', '455.18');</t>
  </si>
  <si>
    <t>INSERT INTO MATERIALS(type, name, thickness, surface, finish, price, priceVat) VALUES('GRANIT', 'JUPARANA COLOMBO', '2', 'FIAMAT', 'SEMILASTRE', '382.5', '455.18');</t>
  </si>
  <si>
    <t>INSERT INTO MATERIALS(type, name, thickness, surface, finish, price, priceVat) VALUES('GRANIT', 'JUPARANA GREY', '2', 'LUSTRUIT', 'LASTRE', '495', '589.05');</t>
  </si>
  <si>
    <t>INSERT INTO MATERIALS(type, name, thickness, surface, finish, price, priceVat) VALUES('GRANIT', 'JUPARANA GREY', '3', 'LUSTRUIT', 'LASTRE', '686.25', '816.64');</t>
  </si>
  <si>
    <t>INSERT INTO MATERIALS(type, name, thickness, surface, finish, price, priceVat) VALUES('GRANIT', 'JUPARANA VENEZIANO', '3', 'LUSTRUIT', 'LASTRE', '438.75', '522.11');</t>
  </si>
  <si>
    <t>INSERT INTO MATERIALS(type, name, thickness, surface, finish, price, priceVat) VALUES('GRANIT', 'JUPARANA VENEZIANO', '3', 'MAT', 'LASTRE', '495', '589.05');</t>
  </si>
  <si>
    <t>INSERT INTO MATERIALS(type, name, thickness, surface, finish, price, priceVat) VALUES('GRANIT', 'JUPARANA VENEZIANO', '3', 'PERIAT', 'LASTRE', '495', '589.05');</t>
  </si>
  <si>
    <t>INSERT INTO MATERIALS(type, name, thickness, surface, finish, price, priceVat) VALUES('GRANIT', 'KASHMIR WHITE', '2', 'LUSTRUIT', 'SEMILASTRE', '438.75', '522.11');</t>
  </si>
  <si>
    <t>INSERT INTO MATERIALS(type, name, thickness, surface, finish, price, priceVat) VALUES('GRANIT', 'KASHMIR WHITE', '3', 'LUSTRUIT', 'SEMILASTRE', '641.25', '763.09');</t>
  </si>
  <si>
    <t>INSERT INTO MATERIALS(type, name, thickness, surface, finish, price, priceVat) VALUES('GRANIT', 'LEOPARD WHITE g603', '2', 'LUSTRUIT', 'LASTRE', '450', '535.5');</t>
  </si>
  <si>
    <t>INSERT INTO MATERIALS(type, name, thickness, surface, finish, price, priceVat) VALUES('GRANIT', 'LEOPARD WHITE g603', '3', 'LUSTRUIT', 'LASTRE', '551.25', '655.99');</t>
  </si>
  <si>
    <t>INSERT INTO MATERIALS(type, name, thickness, surface, finish, price, priceVat) VALUES('GRANIT', 'LEOPARD WHITE g603', '2', 'LUSTRUIT', 'SEMILASTRE', '168.75', '200.81');</t>
  </si>
  <si>
    <t>INSERT INTO MATERIALS(type, name, thickness, surface, finish, price, priceVat) VALUES('GRANIT', 'LEOPARD WHITE g603', '3', 'LUSTRUIT', 'SEMILASTRE', '365.63', '435.09');</t>
  </si>
  <si>
    <t>INSERT INTO MATERIALS(type, name, thickness, surface, finish, price, priceVat) VALUES('GRANIT', 'LEOPARD WHITE g603', '2', 'FIAMAT', 'SEMILASTRE', '253.13', '301.22');</t>
  </si>
  <si>
    <t>INSERT INTO MATERIALS(type, name, thickness, surface, finish, price, priceVat) VALUES('GRANIT', 'LEOPARD WHITE g603', '3', 'FIAMAT', 'SEMILASTRE', '348.75', '415.01');</t>
  </si>
  <si>
    <t>INSERT INTO MATERIALS(type, name, thickness, surface, finish, price, priceVat) VALUES('GRANIT', 'MACAUBAS FANTASY', '2', 'LUSTRUIT', 'LASTRE', '1080', '1285.2');</t>
  </si>
  <si>
    <t>INSERT INTO MATERIALS(type, name, thickness, surface, finish, price, priceVat) VALUES('GRANIT', 'MAGMA GOLD', '3', 'LUSTRUIT', 'LASTRE', '1136.25', '1352.14');</t>
  </si>
  <si>
    <t>INSERT INTO MATERIALS(type, name, thickness, surface, finish, price, priceVat) VALUES('GRANIT', 'MAGMA', '2', 'LUSTRUIT', 'LASTRE', '1130.63', '1345.44');</t>
  </si>
  <si>
    <t>INSERT INTO MATERIALS(type, name, thickness, surface, finish, price, priceVat) VALUES('GRANIT', 'MAGMA', '2', 'PERIAT', 'LASTRE', '933.75', '1111.16');</t>
  </si>
  <si>
    <t>INSERT INTO MATERIALS(type, name, thickness, surface, finish, price, priceVat) VALUES('GRANIT', 'MAPLE RED ', '2', 'LUSTRUIT', 'LASTRE', '528.75', '629.21');</t>
  </si>
  <si>
    <t>INSERT INTO MATERIALS(type, name, thickness, surface, finish, price, priceVat) VALUES('GRANIT', 'MAPLE RED ', '2', 'FIAMAT', 'SEMILASTRE', '348.75', '415.01');</t>
  </si>
  <si>
    <t>INSERT INTO MATERIALS(type, name, thickness, surface, finish, price, priceVat) VALUES('GRANIT', 'MAPLE RED ', '2', 'LUSTRUIT', 'SEMILASTRE', '360', '428.4');</t>
  </si>
  <si>
    <t>INSERT INTO MATERIALS(type, name, thickness, surface, finish, price, priceVat) VALUES('GRANIT', 'MAPLE RED ', '3', 'FIAMAT', 'SEMILASTRE', '472.5', '562.28');</t>
  </si>
  <si>
    <t>INSERT INTO MATERIALS(type, name, thickness, surface, finish, price, priceVat) VALUES('GRANIT', 'MAPLE RED ', '3', 'LUSTRUIT', 'SEMILASTRE', '461.25', '548.89');</t>
  </si>
  <si>
    <t>INSERT INTO MATERIALS(type, name, thickness, surface, finish, price, priceVat) VALUES('GRANIT', 'MARON COHIBA', '2', 'LUSTRUIT', 'LASTRE', '1383.75', '1646.66');</t>
  </si>
  <si>
    <t>INSERT INTO MATERIALS(type, name, thickness, surface, finish, price, priceVat) VALUES('GRANIT', 'MARON COHIBA', '3', 'LUSTRUIT', 'LASTRE', '1968.75', '2342.81');</t>
  </si>
  <si>
    <t>INSERT INTO MATERIALS(type, name, thickness, surface, finish, price, priceVat) VALUES('GRANIT', 'MASCALZONE', '2', 'LUSTRUIT', 'LASTRE', '1530', '1820.7');</t>
  </si>
  <si>
    <t>INSERT INTO MATERIALS(type, name, thickness, surface, finish, price, priceVat) VALUES('GRANIT', 'MASCALZONE', '3', 'LUSTRUIT', 'LASTRE', '1293.75', '1539.56');</t>
  </si>
  <si>
    <t>INSERT INTO MATERIALS(type, name, thickness, surface, finish, price, priceVat) VALUES('GRANIT', 'METEORUS', '2', 'LUSTRUIT', 'LASTRE', '585', '696.15');</t>
  </si>
  <si>
    <t>INSERT INTO MATERIALS(type, name, thickness, surface, finish, price, priceVat) VALUES('GRANIT', 'MIRACLE WHITE', '2', 'LUSTRUIT', 'LASTRE', '585', '696.15');</t>
  </si>
  <si>
    <t>INSERT INTO MATERIALS(type, name, thickness, surface, finish, price, priceVat) VALUES('GRANIT', 'MIRACLE WHITE', '3', 'LUSTRUIT', 'LASTRE', '855', '1017.45');</t>
  </si>
  <si>
    <t>INSERT INTO MATERIALS(type, name, thickness, surface, finish, price, priceVat) VALUES('GRANIT', 'MIRACLE WHITE', '2', 'LUSTRUIT', 'SEMILASTRE', '382.5', '455.18');</t>
  </si>
  <si>
    <t>INSERT INTO MATERIALS(type, name, thickness, surface, finish, price, priceVat) VALUES('GRANIT', 'MONT BLANC', '2', 'LUSTRUIT', 'LASTRE', '708.75', '843.41');</t>
  </si>
  <si>
    <t>INSERT INTO MATERIALS(type, name, thickness, surface, finish, price, priceVat) VALUES('GRANIT', 'MONT BLANC', '1.8', 'LUSTRUIT', 'SEMILASTRE', '483.75', '575.66');</t>
  </si>
  <si>
    <t>INSERT INTO MATERIALS(type, name, thickness, surface, finish, price, priceVat) VALUES('GRANIT', 'MONTEROSA', '2', 'FIAMAT', 'SEMILASTRE', '315', '374.85');</t>
  </si>
  <si>
    <t>INSERT INTO MATERIALS(type, name, thickness, surface, finish, price, priceVat) VALUES('GRANIT', 'MONTEROSA', '2', 'LUSTRUIT', 'SEMILASTRE', '303.75', '361.46');</t>
  </si>
  <si>
    <t>INSERT INTO MATERIALS(type, name, thickness, surface, finish, price, priceVat) VALUES('GRANIT', 'MONTEROSA', '3', 'FIAMAT', 'SEMILASTRE', '495', '589.05');</t>
  </si>
  <si>
    <t>INSERT INTO MATERIALS(type, name, thickness, surface, finish, price, priceVat) VALUES('GRANIT', 'MONTEROSA', '3', 'LUSTRUIT', 'SEMILASTRE', '472.5', '562.28');</t>
  </si>
  <si>
    <t>INSERT INTO MATERIALS(type, name, thickness, surface, finish, price, priceVat) VALUES('GRANIT', 'MOON WHITE', '2', 'LUSTRUIT', 'LASTRE', '517.5', '615.83');</t>
  </si>
  <si>
    <t>INSERT INTO MATERIALS(type, name, thickness, surface, finish, price, priceVat) VALUES('GRANIT', 'MOON WHITE', '3', 'LUSTRUIT', 'LASTRE', '753.75', '896.96');</t>
  </si>
  <si>
    <t>INSERT INTO MATERIALS(type, name, thickness, surface, finish, price, priceVat) VALUES('GRANIT', 'MULTICOLOR ', '2', 'LUSTRUIT', 'LASTRE', '392.5', '467.08');</t>
  </si>
  <si>
    <t>INSERT INTO MATERIALS(type, name, thickness, surface, finish, price, priceVat) VALUES('GRANIT', 'MULTICOLOR ', '3', 'LUSTRUIT', 'LASTRE', '455', '541.45');</t>
  </si>
  <si>
    <t>INSERT INTO MATERIALS(type, name, thickness, surface, finish, price, priceVat) VALUES('GRANIT', 'MULTICOLOR ', '2', 'FIAMAT', 'SEMILASTRE', '427.5', '508.73');</t>
  </si>
  <si>
    <t>INSERT INTO MATERIALS(type, name, thickness, surface, finish, price, priceVat) VALUES('GRANIT', 'MULTICOLOR ', '2', 'LUSTRUIT', 'SEMILASTRE', '326.25', '388.24');</t>
  </si>
  <si>
    <t>INSERT INTO MATERIALS(type, name, thickness, surface, finish, price, priceVat) VALUES('GRANIT', 'MULTICOLOR ', '3', 'FIAMAT', 'SEMILASTRE', '472.5', '562.28');</t>
  </si>
  <si>
    <t>INSERT INTO MATERIALS(type, name, thickness, surface, finish, price, priceVat) VALUES('GRANIT', 'NAPOLI CREAM', '2', 'LUSTRUIT', 'LASTRE', '483.75', '575.66');</t>
  </si>
  <si>
    <t>INSERT INTO MATERIALS(type, name, thickness, surface, finish, price, priceVat) VALUES('GRANIT', 'NAPOLI', '3', 'LUSTRUIT', 'LASTRE', '472.5', '562.28');</t>
  </si>
  <si>
    <t>INSERT INTO MATERIALS(type, name, thickness, surface, finish, price, priceVat) VALUES('GRANIT', 'NAPOLITTO', '2', 'LUSTRUIT', 'LASTRE', '393.75', '468.56');</t>
  </si>
  <si>
    <t>INSERT INTO MATERIALS(type, name, thickness, surface, finish, price, priceVat) VALUES('GRANIT', 'NAPOLITTO', '3', 'LUSTRUIT', 'LASTRE', '686.25', '816.64');</t>
  </si>
  <si>
    <t>INSERT INTO MATERIALS(type, name, thickness, surface, finish, price, priceVat) VALUES('GRANIT', 'NEGRO SAN RAFAEL', '3', 'PERIAT', 'LASTRE', '472.5', '562.28');</t>
  </si>
  <si>
    <t>INSERT INTO MATERIALS(type, name, thickness, surface, finish, price, priceVat) VALUES('GRANIT', 'NERO ZAMBIA', '2', 'LUSTRUIT', 'LASTRE', '675', '803.25');</t>
  </si>
  <si>
    <t>INSERT INTO MATERIALS(type, name, thickness, surface, finish, price, priceVat) VALUES('GRANIT', 'NERO ZAMBIA', '3', 'LUSTRUIT', 'LASTRE', '642.5', '764.58');</t>
  </si>
  <si>
    <t>INSERT INTO MATERIALS(type, name, thickness, surface, finish, price, priceVat) VALUES('GRANIT', 'NERO ZAMBIA', '2', 'LUSTRUIT', 'SEMILASTRE', '495', '589.05');</t>
  </si>
  <si>
    <t>INSERT INTO MATERIALS(type, name, thickness, surface, finish, price, priceVat) VALUES('GRANIT', 'NERO ZAMBIA', '3', 'LUSTRUIT', 'SEMILASTRE', '686.25', '816.64');</t>
  </si>
  <si>
    <t>INSERT INTO MATERIALS(type, name, thickness, surface, finish, price, priceVat) VALUES('GRANIT', 'NETUNO BORDEAUX', '2', 'LUSTRUIT', 'LASTRE', '1080', '1285.2');</t>
  </si>
  <si>
    <t>INSERT INTO MATERIALS(type, name, thickness, surface, finish, price, priceVat) VALUES('GRANIT', 'NETUNO BORDEAUX', '3', 'LUSTRUIT', 'LASTRE', '1552.5', '1847.48');</t>
  </si>
  <si>
    <t>INSERT INTO MATERIALS(type, name, thickness, surface, finish, price, priceVat) VALUES('GRANIT', 'NEW CALEDONIA', '2', 'LUSTRUIT', 'LASTRE', '382.5', '455.18');</t>
  </si>
  <si>
    <t>INSERT INTO MATERIALS(type, name, thickness, surface, finish, price, priceVat) VALUES('GRANIT', 'NEW MADURA GOLD', '2', 'LUSTRUIT', 'LASTRE', '641.25', '763.09');</t>
  </si>
  <si>
    <t>INSERT INTO MATERIALS(type, name, thickness, surface, finish, price, priceVat) VALUES('GRANIT', 'NEW SOLARIUS', '2', 'LUSTRUIT', 'LASTRE', '528.75', '629.21');</t>
  </si>
  <si>
    <t>INSERT INTO MATERIALS(type, name, thickness, surface, finish, price, priceVat) VALUES('GRANIT', 'NEW VENETIAN GOLD', '2', 'LUSTRUIT', 'LASTRE', '412.5', '490.88');</t>
  </si>
  <si>
    <t>INSERT INTO MATERIALS(type, name, thickness, surface, finish, price, priceVat) VALUES('GRANIT', 'NEW WHITE TUULLUM', '2', 'LUSTRUIT', 'LASTRE', '405', '481.95');</t>
  </si>
  <si>
    <t>INSERT INTO MATERIALS(type, name, thickness, surface, finish, price, priceVat) VALUES('GRANIT', 'NORMANDY', '3', 'LUSTRUIT', 'LASTRE', '1743.75', '2075.06');</t>
  </si>
  <si>
    <t>INSERT INTO MATERIALS(type, name, thickness, surface, finish, price, priceVat) VALUES('GRANIT', 'OPERETA CREAM', '2', 'LUSTRUIT', 'LASTRE', '618.75', '736.31');</t>
  </si>
  <si>
    <t>INSERT INTO MATERIALS(type, name, thickness, surface, finish, price, priceVat) VALUES('GRANIT', 'OPERETA CREAM', '3', 'LUSTRUIT', 'LASTRE', '618.75', '736.31');</t>
  </si>
  <si>
    <t>INSERT INTO MATERIALS(type, name, thickness, surface, finish, price, priceVat) VALUES('GRANIT', 'OPUS PEARL', '3', 'LUSTRUIT', 'LASTRE', '776.25', '923.74');</t>
  </si>
  <si>
    <t>INSERT INTO MATERIALS(type, name, thickness, surface, finish, price, priceVat) VALUES('GRANIT', 'ORNAMENTAL LIGHT S', '2', 'PERIAT', 'LASTRE', '675', '803.25');</t>
  </si>
  <si>
    <t>INSERT INTO MATERIALS(type, name, thickness, surface, finish, price, priceVat) VALUES('GRANIT', 'ORO BRASIL S', '2', 'LUSTRUIT', 'LASTRE', '393.75', '468.56');</t>
  </si>
  <si>
    <t>INSERT INTO MATERIALS(type, name, thickness, surface, finish, price, priceVat) VALUES('GRANIT', 'ORO BRASIL S', '3', 'LUSTRUIT', 'LASTRE', '585', '696.15');</t>
  </si>
  <si>
    <t>INSERT INTO MATERIALS(type, name, thickness, surface, finish, price, priceVat) VALUES('GRANIT', 'ORO BRASIL', '2', 'LUSTRUIT', 'LASTRE', '412.5', '490.88');</t>
  </si>
  <si>
    <t>INSERT INTO MATERIALS(type, name, thickness, surface, finish, price, priceVat) VALUES('GRANIT', 'PADANG BROWN ', '2', 'LUSTRUIT', 'LASTRE', '337.5', '401.63');</t>
  </si>
  <si>
    <t>INSERT INTO MATERIALS(type, name, thickness, surface, finish, price, priceVat) VALUES('GRANIT', 'PADANG BROWN ', '3', 'LUSTRUIT', 'LASTRE', '495', '589.05');</t>
  </si>
  <si>
    <t>INSERT INTO MATERIALS(type, name, thickness, surface, finish, price, priceVat) VALUES('GRANIT', 'PADANG BROWN ', '2', 'FIAMAT', 'SEMILASTRE', '236.25', '281.14');</t>
  </si>
  <si>
    <t>INSERT INTO MATERIALS(type, name, thickness, surface, finish, price, priceVat) VALUES('GRANIT', 'PADANG BROWN ', '2', 'LUSTRUIT', 'SEMILASTRE', '225', '267.75');</t>
  </si>
  <si>
    <t>INSERT INTO MATERIALS(type, name, thickness, surface, finish, price, priceVat) VALUES('GRANIT', 'PADANG BROWN ', '3', 'FIAMAT', 'SEMILASTRE', '326.25', '388.24');</t>
  </si>
  <si>
    <t>INSERT INTO MATERIALS(type, name, thickness, surface, finish, price, priceVat) VALUES('GRANIT', 'PADANG BROWN ', '3', 'LUSTRUIT', 'SEMILASTRE', '303.75', '361.46');</t>
  </si>
  <si>
    <t>INSERT INTO MATERIALS(type, name, thickness, surface, finish, price, priceVat) VALUES('GRANIT', 'PADANG DARK', '2', 'LUSTRUIT', 'LASTRE', '422.5', '502.78');</t>
  </si>
  <si>
    <t>INSERT INTO MATERIALS(type, name, thickness, surface, finish, price, priceVat) VALUES('GRANIT', 'PADANG DARK', '3', 'LUSTRUIT', 'LASTRE', '675', '803.25');</t>
  </si>
  <si>
    <t>INSERT INTO MATERIALS(type, name, thickness, surface, finish, price, priceVat) VALUES('GRANIT', 'PADANG DARK', '2', 'FIAMAT', 'SEMILASTRE', '275', '327.25');</t>
  </si>
  <si>
    <t>INSERT INTO MATERIALS(type, name, thickness, surface, finish, price, priceVat) VALUES('GRANIT', 'PADANG DARK', '2', 'LUSTRUIT', 'SEMILASTRE', '265', '315.35');</t>
  </si>
  <si>
    <t>INSERT INTO MATERIALS(type, name, thickness, surface, finish, price, priceVat) VALUES('GRANIT', 'PADANG DARK', '3', 'FIAMAT', 'SEMILASTRE', '489.38', '582.36');</t>
  </si>
  <si>
    <t>INSERT INTO MATERIALS(type, name, thickness, surface, finish, price, priceVat) VALUES('GRANIT', 'PADANG DARK', '3', 'LUSTRUIT', 'SEMILASTRE', '528.75', '629.21');</t>
  </si>
  <si>
    <t>INSERT INTO MATERIALS(type, name, thickness, surface, finish, price, priceVat) VALUES('GRANIT', 'PADANG YELLOW ', '2', 'LUSTRUIT', 'LASTRE', '605', '719.95');</t>
  </si>
  <si>
    <t>INSERT INTO MATERIALS(type, name, thickness, surface, finish, price, priceVat) VALUES('GRANIT', 'PADANG YELLOW ', '3', 'LUSTRUIT', 'LASTRE', '1056.25', '1256.94');</t>
  </si>
  <si>
    <t>INSERT INTO MATERIALS(type, name, thickness, surface, finish, price, priceVat) VALUES('GRANIT', 'PADANG YELLOW ', '2', 'FIAMAT', 'SEMILASTRE', '317.5', '377.83');</t>
  </si>
  <si>
    <t>INSERT INTO MATERIALS(type, name, thickness, surface, finish, price, priceVat) VALUES('GRANIT', 'PADANG YELLOW ', '2', 'LUSTRUIT', 'SEMILASTRE', '317.5', '377.83');</t>
  </si>
  <si>
    <t>INSERT INTO MATERIALS(type, name, thickness, surface, finish, price, priceVat) VALUES('GRANIT', 'PADANG YELLOW ', '3', 'FIAMAT', 'SEMILASTRE', '416.25', '495.34');</t>
  </si>
  <si>
    <t>INSERT INTO MATERIALS(type, name, thickness, surface, finish, price, priceVat) VALUES('GRANIT', 'PADANG YELLOW ', '3', 'LUSTRUIT', 'SEMILASTRE', '427.5', '508.73');</t>
  </si>
  <si>
    <t>INSERT INTO MATERIALS(type, name, thickness, surface, finish, price, priceVat) VALUES('GRANIT', 'PALOMINO', '2', 'LUSTRUIT', 'LASTRE', '2205', '2623.95');</t>
  </si>
  <si>
    <t>INSERT INTO MATERIALS(type, name, thickness, surface, finish, price, priceVat) VALUES('GRANIT', 'PARADISO BASH', '2', 'LUSTRUIT', 'LASTRE', '517.5', '615.83');</t>
  </si>
  <si>
    <t>INSERT INTO MATERIALS(type, name, thickness, surface, finish, price, priceVat) VALUES('GRANIT', 'PARADISO BASH', '3', 'LUSTRUIT', 'LASTRE', '753.75', '896.96');</t>
  </si>
  <si>
    <t>INSERT INTO MATERIALS(type, name, thickness, surface, finish, price, priceVat) VALUES('GRANIT', 'PARADISO BASH', '2', 'LUSTRUIT', 'SEMILASTRE', '337.5', '401.63');</t>
  </si>
  <si>
    <t>INSERT INTO MATERIALS(type, name, thickness, surface, finish, price, priceVat) VALUES('GRANIT', 'PARADISO CLASSIC', '2', 'LUSTRUIT', 'LASTRE', '517.5', '615.83');</t>
  </si>
  <si>
    <t>INSERT INTO MATERIALS(type, name, thickness, surface, finish, price, priceVat) VALUES('GRANIT', 'PARADISO CLASSIC', '3', 'LUSTRUIT', 'LASTRE', '753.75', '896.96');</t>
  </si>
  <si>
    <t>INSERT INTO MATERIALS(type, name, thickness, surface, finish, price, priceVat) VALUES('GRANIT', 'PARADISO CLASSIC', '2', 'LUSTRUIT', 'SEMILASTRE', '337.5', '401.63');</t>
  </si>
  <si>
    <t>INSERT INTO MATERIALS(type, name, thickness, surface, finish, price, priceVat) VALUES('GRANIT', 'PARADISO CLASSIC', '3', 'LUSTRUIT', 'SEMILASTRE', '489.38', '582.36');</t>
  </si>
  <si>
    <t>INSERT INTO MATERIALS(type, name, thickness, surface, finish, price, priceVat) VALUES('GRANIT', 'PEACH RED ', '2', 'FIAMAT', 'SEMILASTRE', '202.5', '240.98');</t>
  </si>
  <si>
    <t>INSERT INTO MATERIALS(type, name, thickness, surface, finish, price, priceVat) VALUES('GRANIT', 'PEACH RED ', '2', 'LUSTRUIT', 'SEMILASTRE', '202.5', '240.98');</t>
  </si>
  <si>
    <t>INSERT INTO MATERIALS(type, name, thickness, surface, finish, price, priceVat) VALUES('GRANIT', 'PEACH RED ', '3', 'FIAMAT', 'SEMILASTRE', '360', '428.4');</t>
  </si>
  <si>
    <t>INSERT INTO MATERIALS(type, name, thickness, surface, finish, price, priceVat) VALUES('GRANIT', 'PEACH RED ', '3', 'LUSTRUIT', 'SEMILASTRE', '360', '428.4');</t>
  </si>
  <si>
    <t>INSERT INTO MATERIALS(type, name, thickness, surface, finish, price, priceVat) VALUES('GRANIT', 'PAU BRASIL', '3', 'LUSTRUIT', 'LASTRE', '450', '535.5');</t>
  </si>
  <si>
    <t>INSERT INTO MATERIALS(type, name, thickness, surface, finish, price, priceVat) VALUES('GRANIT', 'PEACOCK GREEN', '2', 'LUSTRUIT', 'LASTRE', '686.25', '816.64');</t>
  </si>
  <si>
    <t>INSERT INTO MATERIALS(type, name, thickness, surface, finish, price, priceVat) VALUES('GRANIT', 'PEARL FLOWER ', '2', 'FIAMAT', 'SEMILASTRE', '168.75', '200.81');</t>
  </si>
  <si>
    <t>INSERT INTO MATERIALS(type, name, thickness, surface, finish, price, priceVat) VALUES('GRANIT', 'PEARL FLOWER ', '2', 'LUSTRUIT', 'SEMILASTRE', '168.75', '200.81');</t>
  </si>
  <si>
    <t>INSERT INTO MATERIALS(type, name, thickness, surface, finish, price, priceVat) VALUES('GRANIT', 'PEARL FLOWER ', '3', 'FIAMAT', 'SEMILASTRE', '326.25', '388.24');</t>
  </si>
  <si>
    <t>INSERT INTO MATERIALS(type, name, thickness, surface, finish, price, priceVat) VALUES('GRANIT', 'PEARL FLOWER', '3', 'LUSTRUIT', 'SEMILASTRE', '303.75', '361.46');</t>
  </si>
  <si>
    <t>INSERT INTO MATERIALS(type, name, thickness, surface, finish, price, priceVat) VALUES('GRANIT', 'PEGASUS', '2', 'LUSTRUIT', 'LASTRE', '708.75', '843.41');</t>
  </si>
  <si>
    <t>INSERT INTO MATERIALS(type, name, thickness, surface, finish, price, priceVat) VALUES('GRANIT', 'PEGASUS', '3', 'LUSTRUIT', 'LASTRE', '770.63', '917.04');</t>
  </si>
  <si>
    <t>INSERT INTO MATERIALS(type, name, thickness, surface, finish, price, priceVat) VALUES('GRANIT', 'PLATINIUM', '2', 'LUSTRUIT', 'LASTRE', '1327.5', '1579.73');</t>
  </si>
  <si>
    <t>INSERT INTO MATERIALS(type, name, thickness, surface, finish, price, priceVat) VALUES('GRANIT', 'PORTOFINO BROWN', '3', 'LUSTRUIT', 'LASTRE', '450', '535.5');</t>
  </si>
  <si>
    <t>INSERT INTO MATERIALS(type, name, thickness, surface, finish, price, priceVat) VALUES('GRANIT', 'RED DRAGON', '2', 'LUSTRUIT', 'LASTRE', '1642.5', '1954.58');</t>
  </si>
  <si>
    <t>INSERT INTO MATERIALS(type, name, thickness, surface, finish, price, priceVat) VALUES('GRANIT', 'REVOLUTION WAVE', '2', 'LUSTRUIT', 'LASTRE', '2362.5', '2811.38');</t>
  </si>
  <si>
    <t>INSERT INTO MATERIALS(type, name, thickness, surface, finish, price, priceVat) VALUES('GRANIT', 'ROCKY MOUNTAIN', '2', 'LUSTRUIT', 'LASTRE', '618.75', '736.31');</t>
  </si>
  <si>
    <t>INSERT INTO MATERIALS(type, name, thickness, surface, finish, price, priceVat) VALUES('GRANIT', 'ROMA IMPERIALE', '3', 'LUSTRUIT', 'LASTRE', '1113.75', '1325.36');</t>
  </si>
  <si>
    <t>INSERT INTO MATERIALS(type, name, thickness, surface, finish, price, priceVat) VALUES('GRANIT', 'ROSA PORRINO', '2', 'FIAMAT', 'LASTRE', '348.75', '415.01');</t>
  </si>
  <si>
    <t>INSERT INTO MATERIALS(type, name, thickness, surface, finish, price, priceVat) VALUES('GRANIT', 'ROSA PORRINO', '2', 'LUSTRUIT', 'LASTRE', '348.75', '415.01');</t>
  </si>
  <si>
    <t>INSERT INTO MATERIALS(type, name, thickness, surface, finish, price, priceVat) VALUES('GRANIT', 'ROSA PORRINO', '3', 'FIAMAT', 'LASTRE', '573.75', '682.76');</t>
  </si>
  <si>
    <t>INSERT INTO MATERIALS(type, name, thickness, surface, finish, price, priceVat) VALUES('GRANIT', 'ROSA PORRINO', '3', 'LUSTRUIT', 'LASTRE', '562.5', '669.38');</t>
  </si>
  <si>
    <t>INSERT INTO MATERIALS(type, name, thickness, surface, finish, price, priceVat) VALUES('GRANIT', 'ROYAL WHITE', '2', 'LUSTRUIT', 'LASTRE', '663.75', '789.86');</t>
  </si>
  <si>
    <t>INSERT INTO MATERIALS(type, name, thickness, surface, finish, price, priceVat) VALUES('GRANIT', 'ROYAL WHITE', '3', 'LUSTRUIT', 'LASTRE', '776.25', '923.74');</t>
  </si>
  <si>
    <t>INSERT INTO MATERIALS(type, name, thickness, surface, finish, price, priceVat) VALUES('GRANIT', 'RUBY RED', '2', 'FIAMAT', 'LASTRE', '663.75', '789.86');</t>
  </si>
  <si>
    <t>INSERT INTO MATERIALS(type, name, thickness, surface, finish, price, priceVat) VALUES('GRANIT', 'RUBY RED', '2', 'LUSTRUIT', 'LASTRE', '618.75', '736.31');</t>
  </si>
  <si>
    <t>INSERT INTO MATERIALS(type, name, thickness, surface, finish, price, priceVat) VALUES('GRANIT', 'RUBY RED', '3', 'FIAMAT', 'LASTRE', '945', '1124.55');</t>
  </si>
  <si>
    <t>INSERT INTO MATERIALS(type, name, thickness, surface, finish, price, priceVat) VALUES('GRANIT', 'RUBY RED', '3', 'LUSTRUIT', 'LASTRE', '855', '1017.45');</t>
  </si>
  <si>
    <t>INSERT INTO MATERIALS(type, name, thickness, surface, finish, price, priceVat) VALUES('GRANIT', 'SANDALUS', '2', 'PERIAT', 'LASTRE', '1113.75', '1325.36');</t>
  </si>
  <si>
    <t>INSERT INTO MATERIALS(type, name, thickness, surface, finish, price, priceVat) VALUES('GRANIT', 'SANTA CECILIA S', '3', 'LUSTRUIT', 'LASTRE', '686.25', '816.64');</t>
  </si>
  <si>
    <t>INSERT INTO MATERIALS(type, name, thickness, surface, finish, price, priceVat) VALUES('GRANIT', 'SANTA CECILIA S', '3', 'PERIAT', 'LASTRE', '716.25', '852.34');</t>
  </si>
  <si>
    <t>INSERT INTO MATERIALS(type, name, thickness, surface, finish, price, priceVat) VALUES('GRANIT', 'SANTA CECILIA', '2', 'LUSTRUIT', 'LASTRE', '412.5', '490.88');</t>
  </si>
  <si>
    <t>INSERT INTO MATERIALS(type, name, thickness, surface, finish, price, priceVat) VALUES('GRANIT', 'SANTA CECILIA', '2', 'PERIAT', 'LASTRE', '547.5', '651.53');</t>
  </si>
  <si>
    <t>INSERT INTO MATERIALS(type, name, thickness, surface, finish, price, priceVat) VALUES('GRANIT', 'SANTA HELENA', '3', 'LUSTRUIT', 'LASTRE', '495', '589.05');</t>
  </si>
  <si>
    <t>INSERT INTO MATERIALS(type, name, thickness, surface, finish, price, priceVat) VALUES('GRANIT', 'SANTORINI', '2', 'LUSTRUIT', 'LASTRE', '2385', '2838.15');</t>
  </si>
  <si>
    <t>INSERT INTO MATERIALS(type, name, thickness, surface, finish, price, priceVat) VALUES('GRANIT', 'SHIVA GOLD', '2', 'LUSTRUIT', 'LASTRE', '573.75', '682.76');</t>
  </si>
  <si>
    <t>INSERT INTO MATERIALS(type, name, thickness, surface, finish, price, priceVat) VALUES('GRANIT', 'SMOOGA RED', '2', 'LUSTRUIT', 'LASTRE', '613.13', '729.62');</t>
  </si>
  <si>
    <t>INSERT INTO MATERIALS(type, name, thickness, surface, finish, price, priceVat) VALUES('GRANIT', 'SNOW FALL', '2', 'LUSTRUIT', 'LASTRE', '618.75', '736.31');</t>
  </si>
  <si>
    <t>INSERT INTO MATERIALS(type, name, thickness, surface, finish, price, priceVat) VALUES('GRANIT', 'SNOW FALL', '3', 'LUSTRUIT', 'LASTRE', '753.75', '896.96');</t>
  </si>
  <si>
    <t>INSERT INTO MATERIALS(type, name, thickness, surface, finish, price, priceVat) VALUES('GRANIT', 'SOFT YELLOW', '3', 'LUSTRUIT', 'LASTRE', '855', '1017.45');</t>
  </si>
  <si>
    <t>INSERT INTO MATERIALS(type, name, thickness, surface, finish, price, priceVat) VALUES('GRANIT', 'SPLENDOUR WHITE', '3', 'LUSTRUIT', 'LASTRE', '1743.75', '2075.06');</t>
  </si>
  <si>
    <t>INSERT INTO MATERIALS(type, name, thickness, surface, finish, price, priceVat) VALUES('GRANIT', 'STEEL GREY', '2', 'LUSTRUIT', 'LASTRE', '506.25', '602.44');</t>
  </si>
  <si>
    <t>INSERT INTO MATERIALS(type, name, thickness, surface, finish, price, priceVat) VALUES('GRANIT', 'STEEL GREY', '2', 'PERIAT', 'LASTRE', '540', '642.6');</t>
  </si>
  <si>
    <t>INSERT INTO MATERIALS(type, name, thickness, surface, finish, price, priceVat) VALUES('GRANIT', 'STEEL GREY', '3', 'LUSTRUIT', 'LASTRE', '680.63', '809.94');</t>
  </si>
  <si>
    <t>INSERT INTO MATERIALS(type, name, thickness, surface, finish, price, priceVat) VALUES('GRANIT', 'STEEL GREY', '3', 'PERIAT', 'LASTRE', '776.25', '923.74');</t>
  </si>
  <si>
    <t>INSERT INTO MATERIALS(type, name, thickness, surface, finish, price, priceVat) VALUES('GRANIT', 'STRAWBERRY', '2', 'LUSTRUIT', 'LASTRE', '540', '642.6');</t>
  </si>
  <si>
    <t>INSERT INTO MATERIALS(type, name, thickness, surface, finish, price, priceVat) VALUES('GRANIT', 'SURF GREEN', '2', 'LUSTRUIT', 'LASTRE', '585', '696.15');</t>
  </si>
  <si>
    <t>INSERT INTO MATERIALS(type, name, thickness, surface, finish, price, priceVat) VALUES('GRANIT', 'SURF GREEN', '3', 'LUSTRUIT', 'LASTRE', '855', '1017.45');</t>
  </si>
  <si>
    <t>INSERT INTO MATERIALS(type, name, thickness, surface, finish, price, priceVat) VALUES('GRANIT', 'TAN BLACK', '2', 'LUSTRUIT', 'LASTRE', '483.75', '575.66');</t>
  </si>
  <si>
    <t>INSERT INTO MATERIALS(type, name, thickness, surface, finish, price, priceVat) VALUES('GRANIT', 'TAN BLACK', '3', 'LUSTRUIT', 'LASTRE', '675', '803.25');</t>
  </si>
  <si>
    <t>INSERT INTO MATERIALS(type, name, thickness, surface, finish, price, priceVat) VALUES('GRANIT', 'TAN BLACK', '2', 'LUSTRUIT', 'SEMILASTRE', '348.75', '415.01');</t>
  </si>
  <si>
    <t>INSERT INTO MATERIALS(type, name, thickness, surface, finish, price, priceVat) VALUES('GRANIT', 'TAN BROWN', '2', 'LUSTRUIT', 'LASTRE', '483.75', '575.66');</t>
  </si>
  <si>
    <t>INSERT INTO MATERIALS(type, name, thickness, surface, finish, price, priceVat) VALUES('GRANIT', 'TAN BROWN', '3', 'LUSTRUIT', 'LASTRE', '455', '541.45');</t>
  </si>
  <si>
    <t>INSERT INTO MATERIALS(type, name, thickness, surface, finish, price, priceVat) VALUES('GRANIT', 'TAN BROWN', '2', 'FIAMAT', 'SEMILASTRE', '365.63', '435.09');</t>
  </si>
  <si>
    <t>INSERT INTO MATERIALS(type, name, thickness, surface, finish, price, priceVat) VALUES('GRANIT', 'TAN BROWN', '2', 'LUSTRUIT', 'SEMILASTRE', '350', '416.5');</t>
  </si>
  <si>
    <t>INSERT INTO MATERIALS(type, name, thickness, surface, finish, price, priceVat) VALUES('GRANIT', 'TAN BROWN', '3', 'LUSTRUIT', 'SEMILASTRE', '506.25', '602.44');</t>
  </si>
  <si>
    <t>INSERT INTO MATERIALS(type, name, thickness, surface, finish, price, priceVat) VALUES('GRANIT', 'TEMPEST GOLD', '2', 'LUSTRUIT', 'LASTRE', '585', '696.15');</t>
  </si>
  <si>
    <t>INSERT INTO MATERIALS(type, name, thickness, surface, finish, price, priceVat) VALUES('GRANIT', 'TIBET WHITE', '3', 'LUSTRUIT', 'LASTRE', '1046.25', '1245.04');</t>
  </si>
  <si>
    <t>INSERT INTO MATERIALS(type, name, thickness, surface, finish, price, priceVat) VALUES('GRANIT', 'TIGER BROWN', '2', 'LUSTRUIT', 'LASTRE', '506.25', '602.44');</t>
  </si>
  <si>
    <t>INSERT INTO MATERIALS(type, name, thickness, surface, finish, price, priceVat) VALUES('GRANIT', 'TIGER BROWN', '1.8', 'LUSTRUIT', 'SEMILASTRE', '360', '428.4');</t>
  </si>
  <si>
    <t>INSERT INTO MATERIALS(type, name, thickness, surface, finish, price, priceVat) VALUES('GRANIT', 'TIGER SKIN RED', '2', 'FIAMAT', 'SEMILASTRE', '292.5', '348.08');</t>
  </si>
  <si>
    <t>INSERT INTO MATERIALS(type, name, thickness, surface, finish, price, priceVat) VALUES('GRANIT', 'TIGER SKIN RED', '2', 'LUSTRUIT', 'SEMILASTRE', '292.5', '348.08');</t>
  </si>
  <si>
    <t>INSERT INTO MATERIALS(type, name, thickness, surface, finish, price, priceVat) VALUES('GRANIT', 'TIGER SKIN RED', '3', 'FIAMAT', 'SEMILASTRE', '433.13', '515.42');</t>
  </si>
  <si>
    <t>INSERT INTO MATERIALS(type, name, thickness, surface, finish, price, priceVat) VALUES('GRANIT', 'TIGER SKIN RED', '3', 'LUSTRUIT', 'SEMILASTRE', '438.75', '522.11');</t>
  </si>
  <si>
    <t>INSERT INTO MATERIALS(type, name, thickness, surface, finish, price, priceVat) VALUES('GRANIT', 'TIJUCA CREAM', '2', 'LUSTRUIT', 'LASTRE', '742.5', '883.58');</t>
  </si>
  <si>
    <t>INSERT INTO MATERIALS(type, name, thickness, surface, finish, price, priceVat) VALUES('GRANIT', 'TIJUCA CREAM', '3', 'LUSTRUIT', 'LASTRE', '967.5', '1151.33');</t>
  </si>
  <si>
    <t>INSERT INTO MATERIALS(type, name, thickness, surface, finish, price, priceVat) VALUES('GRANIT', 'TIMBALADA', '2', 'LUSTRUIT', 'LASTRE', '776.25', '923.74');</t>
  </si>
  <si>
    <t>INSERT INTO MATERIALS(type, name, thickness, surface, finish, price, priceVat) VALUES('GRANIT', 'TITANIUM', '2', 'LUSTRUIT', 'LASTRE', '843.75', '1004.06');</t>
  </si>
  <si>
    <t>INSERT INTO MATERIALS(type, name, thickness, surface, finish, price, priceVat) VALUES('GRANIT', 'TITANIUM', '2', 'PERIAT', 'LASTRE', '843.75', '1004.06');</t>
  </si>
  <si>
    <t>INSERT INTO MATERIALS(type, name, thickness, surface, finish, price, priceVat) VALUES('GRANIT', 'TITANIUM', '3', 'LUSTRUIT', 'LASTRE', '1288.13', '1532.87');</t>
  </si>
  <si>
    <t>INSERT INTO MATERIALS(type, name, thickness, surface, finish, price, priceVat) VALUES('GRANIT', 'TOBLERONE BIANCO', '2', 'LUSTRUIT', 'LASTRE', '427.5', '508.73');</t>
  </si>
  <si>
    <t>INSERT INTO MATERIALS(type, name, thickness, surface, finish, price, priceVat) VALUES('GRANIT', 'TROPIC BROWN', '3', 'LUSTRUIT', 'LASTRE', '821.25', '977.29');</t>
  </si>
  <si>
    <t>INSERT INTO MATERIALS(type, name, thickness, surface, finish, price, priceVat) VALUES('GRANIT', 'TYPHOON BORDEAUX LIGHT', '2', 'LUSTRUIT', 'LASTRE', '483.75', '575.66');</t>
  </si>
  <si>
    <t>INSERT INTO MATERIALS(type, name, thickness, surface, finish, price, priceVat) VALUES('GRANIT', 'TYPHOON BORDEAUX SIENNA', '2', 'LUSTRUIT', 'LASTRE', '618.75', '736.31');</t>
  </si>
  <si>
    <t>INSERT INTO MATERIALS(type, name, thickness, surface, finish, price, priceVat) VALUES('GRANIT', 'VALLE NEVADO', '2', 'LUSTRUIT', 'LASTRE', '382.5', '455.18');</t>
  </si>
  <si>
    <t>INSERT INTO MATERIALS(type, name, thickness, surface, finish, price, priceVat) VALUES('GRANIT', 'VALLE NEVADO', '3', 'LUSTRUIT', 'LASTRE', '450', '535.5');</t>
  </si>
  <si>
    <t>INSERT INTO MATERIALS(type, name, thickness, surface, finish, price, priceVat) VALUES('GRANIT', 'VERDE BAHIA S', '2', 'LUSTRUIT', 'LASTRE', '393.75', '468.56');</t>
  </si>
  <si>
    <t>INSERT INTO MATERIALS(type, name, thickness, surface, finish, price, priceVat) VALUES('GRANIT', 'VERDE BAHIA S', '3', 'LUSTRUIT', 'LASTRE', '585', '696.15');</t>
  </si>
  <si>
    <t>INSERT INTO MATERIALS(type, name, thickness, surface, finish, price, priceVat) VALUES('GRANIT', 'VERDE BAHIA ', '2', 'LUSTRUIT', 'LASTRE', '551.25', '655.99');</t>
  </si>
  <si>
    <t>INSERT INTO MATERIALS(type, name, thickness, surface, finish, price, priceVat) VALUES('GRANIT', 'VERDE BAHIA ', '3', 'LUSTRUIT', 'LASTRE', '798.75', '950.51');</t>
  </si>
  <si>
    <t>INSERT INTO MATERIALS(type, name, thickness, surface, finish, price, priceVat) VALUES('GRANIT', 'VEYRON', '3', 'LUSTRUIT', 'LASTRE', '967.5', '1151.33');</t>
  </si>
  <si>
    <t>INSERT INTO MATERIALS(type, name, thickness, surface, finish, price, priceVat) VALUES('GRANIT', 'VIA LACTEA', '2', 'LUSTRUIT', 'LASTRE', '585', '696.15');</t>
  </si>
  <si>
    <t>INSERT INTO MATERIALS(type, name, thickness, surface, finish, price, priceVat) VALUES('GRANIT', 'VIA LACTEA', '3', 'LUSTRUIT', 'LASTRE', '708.75', '843.41');</t>
  </si>
  <si>
    <t>INSERT INTO MATERIALS(type, name, thickness, surface, finish, price, priceVat) VALUES('GRANIT', 'VIENNA', '3', 'LUSTRUIT', 'LASTRE', '1046.25', '1245.04');</t>
  </si>
  <si>
    <t>INSERT INTO MATERIALS(type, name, thickness, surface, finish, price, priceVat) VALUES('GRANIT', 'VIOLETA', '2', 'LUSTRUIT', 'LASTRE', '585', '696.15');</t>
  </si>
  <si>
    <t>INSERT INTO MATERIALS(type, name, thickness, surface, finish, price, priceVat) VALUES('GRANIT', 'VIZAG BLUE', '2', 'LUSTRUIT', 'LASTRE', '585', '696.15');</t>
  </si>
  <si>
    <t>INSERT INTO MATERIALS(type, name, thickness, surface, finish, price, priceVat) VALUES('GRANIT', 'VIZAG BLUE', '3', 'LUSTRUIT', 'LASTRE', '855', '1017.45');</t>
  </si>
  <si>
    <t>INSERT INTO MATERIALS(type, name, thickness, surface, finish, price, priceVat) VALUES('GRANIT', 'VOLCANO RED', '2', 'LUSTRUIT', 'LASTRE', '720', '856.8');</t>
  </si>
  <si>
    <t>INSERT INTO MATERIALS(type, name, thickness, surface, finish, price, priceVat) VALUES('GRANIT', 'VOLCANO RED', '1.8', 'LUSTRUIT', 'LASTRE', '495', '589.05');</t>
  </si>
  <si>
    <t>INSERT INTO MATERIALS(type, name, thickness, surface, finish, price, priceVat) VALUES('GRANIT', 'WHITE GALAXY', '3', 'LUSTRUIT', 'LASTRE', '663.75', '789.86');</t>
  </si>
  <si>
    <t>INSERT INTO MATERIALS(type, name, thickness, surface, finish, price, priceVat) VALUES('GRANIT', 'WHITE ICE', '2', 'LUSTRUIT', 'LASTRE', '618.75', '736.31');</t>
  </si>
  <si>
    <t>INSERT INTO MATERIALS(type, name, thickness, surface, finish, price, priceVat) VALUES('GRANIT', 'WHITE ICE', '3', 'LUSTRUIT', 'LASTRE', '1305', '1552.95');</t>
  </si>
  <si>
    <t>INSERT INTO MATERIALS(type, name, thickness, surface, finish, price, priceVat) VALUES('GRANIT', 'WHITE PERSA', '2', 'LUSTRUIT', 'LASTRE', '708.75', '843.41');</t>
  </si>
  <si>
    <t>INSERT INTO MATERIALS(type, name, thickness, surface, finish, price, priceVat) VALUES('GRANIT', 'WHITE SPLASH', '2', 'LUSTRUIT', 'LASTRE', '618.75', '736.31');</t>
  </si>
  <si>
    <t>INSERT INTO MATERIALS(type, name, thickness, surface, finish, price, priceVat) VALUES('GRANIT', 'WHITE SPLASH', '3', 'LUSTRUIT', 'LASTRE', '1305', '1552.95');</t>
  </si>
  <si>
    <t>INSERT INTO MATERIALS(type, name, thickness, surface, finish, price, priceVat) VALUES('GRANIT', 'WHITE SPLASH', '2', 'PERIAT', 'LASTRE', '618.75', '736.31');</t>
  </si>
  <si>
    <t>INSERT INTO MATERIALS(type, name, thickness, surface, finish, price, priceVat) VALUES('GRANIT', 'WHITE TORRONCINO', '2', 'LUSTRUIT', 'LASTRE', '618.75', '736.31');</t>
  </si>
  <si>
    <t>INSERT INTO MATERIALS(type, name, thickness, surface, finish, price, priceVat) VALUES('GRANIT', 'WHITE VIENA', '2', 'LUSTRUIT', 'LASTRE', '618.75', '736.31');</t>
  </si>
  <si>
    <t>INSERT INTO MATERIALS(type, name, thickness, surface, finish, price, priceVat) VALUES('GRANIT', 'WILD SEA', '2', 'LUSTRUIT', 'LASTRE', '1327.5', '1579.73');</t>
  </si>
  <si>
    <t>INSERT INTO MATERIALS(type, name, thickness, surface, finish, price, priceVat) VALUES('GRANIT', 'IRAN GRI', '2', 'LUSTRUIT', 'LASTRE', '200', '238');</t>
  </si>
  <si>
    <t>INSERT INTO MATERIALS(type, name, thickness, surface, finish, price, priceVat) VALUES('GRANIT', 'IRAN VERDE', '2', 'LUSTRUIT', 'LASTRE', '200', '238');</t>
  </si>
  <si>
    <t>INSERT INTO MATERIALS(type, name, thickness, surface, finish, price, priceVat) VALUES('MARMURA', 'ALASKA A1', '2', 'LUSTRUIT', 'LASTRE', '500.63', '595.74');</t>
  </si>
  <si>
    <t>INSERT INTO MATERIALS(type, name, thickness, surface, finish, price, priceVat) VALUES('MARMURA', 'ALASKA A2', '2', 'LUSTRUIT', 'LASTRE', '438.75', '522.11');</t>
  </si>
  <si>
    <t>INSERT INTO MATERIALS(type, name, thickness, surface, finish, price, priceVat) VALUES('MARMURA', 'ALEXANDER', '2', 'LUSTRUIT', 'LASTRE', '371.25', '441.79');</t>
  </si>
  <si>
    <t>INSERT INTO MATERIALS(type, name, thickness, surface, finish, price, priceVat) VALUES('MARMURA', 'ALEXANDER', '3', 'LUSTRUIT', 'LASTRE', '517.5', '615.83');</t>
  </si>
  <si>
    <t>INSERT INTO MATERIALS(type, name, thickness, surface, finish, price, priceVat) VALUES('MARMURA', 'ALIGATOR', '2', 'LUSTRUIT', 'LASTRE', '573.75', '682.76');</t>
  </si>
  <si>
    <t>INSERT INTO MATERIALS(type, name, thickness, surface, finish, price, priceVat) VALUES('MARMURA', 'ARABESCATO BEIGE', '2', 'LUSTRUIT', 'LASTRE', '371.25', '441.79');</t>
  </si>
  <si>
    <t>INSERT INTO MATERIALS(type, name, thickness, surface, finish, price, priceVat) VALUES('MARMURA', 'ARABESCATO WHITE', '2', 'LUSTRUIT', 'LASTRE', '517.5', '615.83');</t>
  </si>
  <si>
    <t>INSERT INTO MATERIALS(type, name, thickness, surface, finish, price, priceVat) VALUES('MARMURA', 'ARABESQUE', '2', 'LUSTRUIT', 'LASTRE', '438.75', '522.11');</t>
  </si>
  <si>
    <t>INSERT INTO MATERIALS(type, name, thickness, surface, finish, price, priceVat) VALUES('MARMURA', 'ARTESIAN', '2', 'LUSTRUIT', 'LASTRE', '922.5', '1097.78');</t>
  </si>
  <si>
    <t>INSERT INTO MATERIALS(type, name, thickness, surface, finish, price, priceVat) VALUES('MARMURA', 'ATHENS GREY', '2', 'LUSTRUIT', 'LASTRE', '472.5', '562.28');</t>
  </si>
  <si>
    <t>INSERT INTO MATERIALS(type, name, thickness, surface, finish, price, priceVat) VALUES('MARMURA', 'ATHENS GREY', '3', 'LUSTRUIT', 'LASTRE', '641.25', '763.09');</t>
  </si>
  <si>
    <t>INSERT INTO MATERIALS(type, name, thickness, surface, finish, price, priceVat) VALUES('MARMURA', 'BIANCO SARDA', '2', 'LUSTRUIT', 'LASTRE', '450', '535.5');</t>
  </si>
  <si>
    <t>INSERT INTO MATERIALS(type, name, thickness, surface, finish, price, priceVat) VALUES('MARMURA', 'BLACK TORROS', '2', 'LUSTRUIT', 'LASTRE', '607.5', '722.93');</t>
  </si>
  <si>
    <t>INSERT INTO MATERIALS(type, name, thickness, surface, finish, price, priceVat) VALUES('MARMURA', 'BLANCO IBIZA', '2', 'LUSTRUIT', 'LASTRE', '348.75', '415.01');</t>
  </si>
  <si>
    <t>INSERT INTO MATERIALS(type, name, thickness, surface, finish, price, priceVat) VALUES('MARMURA', 'BLUE SKY', '2', 'LUSTRUIT', 'LASTRE', '438.75', '522.11');</t>
  </si>
  <si>
    <t>INSERT INTO MATERIALS(type, name, thickness, surface, finish, price, priceVat) VALUES('MARMURA', 'BOTTICINO', '2', 'LUSTRUIT', 'LASTRE', '573.75', '682.76');</t>
  </si>
  <si>
    <t>INSERT INTO MATERIALS(type, name, thickness, surface, finish, price, priceVat) VALUES('MARMURA', 'BOTTICINO', '3', 'LUSTRUIT', 'LASTRE', '1001.25', '1191.49');</t>
  </si>
  <si>
    <t>INSERT INTO MATERIALS(type, name, thickness, surface, finish, price, priceVat) VALUES('MARMURA', 'CAPUCCINO', '2', 'LUSTRUIT', 'LASTRE', '416.25', '495.34');</t>
  </si>
  <si>
    <t>INSERT INTO MATERIALS(type, name, thickness, surface, finish, price, priceVat) VALUES('MARMURA', 'CARRARA CD', '2', 'LUSTRUIT', 'LASTRE', '731.25', '870.19');</t>
  </si>
  <si>
    <t>INSERT INTO MATERIALS(type, name, thickness, surface, finish, price, priceVat) VALUES('MARMURA', 'CARRARA VENATINO', '2', 'LUSTRUIT', 'LASTRE', '1822.5', '2168.78');</t>
  </si>
  <si>
    <t>INSERT INTO MATERIALS(type, name, thickness, surface, finish, price, priceVat) VALUES('MARMURA', 'CIPOLINO', '2', 'LUSTRUIT', 'LASTRE', '1901.25', '2262.49');</t>
  </si>
  <si>
    <t>INSERT INTO MATERIALS(type, name, thickness, surface, finish, price, priceVat) VALUES('MARMURA', 'CREMA MARFIL ', '2', 'LUSTRUIT', 'LASTRE', '315', '374.85');</t>
  </si>
  <si>
    <t>INSERT INTO MATERIALS(type, name, thickness, surface, finish, price, priceVat) VALUES('MARMURA', 'CREMA MARFIL ', '3', 'LUSTRUIT', 'LASTRE', '697.5', '830.03');</t>
  </si>
  <si>
    <t>INSERT INTO MATERIALS(type, name, thickness, surface, finish, price, priceVat) VALUES('MARMURA', 'CREMA NOVA', '2', 'LUSTRUIT', 'LASTRE', '528.75', '629.21');</t>
  </si>
  <si>
    <t>INSERT INTO MATERIALS(type, name, thickness, surface, finish, price, priceVat) VALUES('MARMURA', 'CREMA NOVA', '3', 'LUSTRUIT', 'LASTRE', '753.75', '896.96');</t>
  </si>
  <si>
    <t>INSERT INTO MATERIALS(type, name, thickness, surface, finish, price, priceVat) VALUES('MARMURA', 'CRYSTAL WHITE', '2', 'LUSTRUIT', 'LASTRE', '393.75', '468.56');</t>
  </si>
  <si>
    <t>INSERT INTO MATERIALS(type, name, thickness, surface, finish, price, priceVat) VALUES('MARMURA', 'CRYSTAL WHITE', '3', 'LUSTRUIT', 'LASTRE', '495', '589.05');</t>
  </si>
  <si>
    <t>INSERT INTO MATERIALS(type, name, thickness, surface, finish, price, priceVat) VALUES('MARMURA', 'EMPERADOR DARK', '2', 'LUSTRUIT', 'LASTRE', '405', '481.95');</t>
  </si>
  <si>
    <t>INSERT INTO MATERIALS(type, name, thickness, surface, finish, price, priceVat) VALUES('MARMURA', 'EMPERADOR DARK', '3', 'LUSTRUIT', 'LASTRE', '641.25', '763.09');</t>
  </si>
  <si>
    <t>INSERT INTO MATERIALS(type, name, thickness, surface, finish, price, priceVat) VALUES('MARMURA', 'EMPERADOR LIGHT', '2', 'LUSTRUIT', 'LASTRE', '461.25', '548.89');</t>
  </si>
  <si>
    <t>INSERT INTO MATERIALS(type, name, thickness, surface, finish, price, priceVat) VALUES('MARMURA', 'EMPERADOR LIGHT', '3', 'LUSTRUIT', 'LASTRE', '742.5', '883.58');</t>
  </si>
  <si>
    <t>INSERT INTO MATERIALS(type, name, thickness, surface, finish, price, priceVat) VALUES('MARMURA', 'ERA SILVER', '3', 'LUSTRUIT', 'LASTRE', '1001.25', '1191.49');</t>
  </si>
  <si>
    <t>INSERT INTO MATERIALS(type, name, thickness, surface, finish, price, priceVat) VALUES('MARMURA', 'EQUADOR', '2', 'LUSTRUIT', 'LASTRE', '534.38', '635.91');</t>
  </si>
  <si>
    <t>INSERT INTO MATERIALS(type, name, thickness, surface, finish, price, priceVat) VALUES('MARMURA', 'ERAMOSA C/C', '2', 'LUSTRUIT', 'LASTRE', '2767.5', '3293.33');</t>
  </si>
  <si>
    <t>INSERT INTO MATERIALS(type, name, thickness, surface, finish, price, priceVat) VALUES('MARMURA', 'ERAMOSA V/C', '2', 'LUSTRUIT', 'LASTRE', '2666.25', '3172.84');</t>
  </si>
  <si>
    <t>INSERT INTO MATERIALS(type, name, thickness, surface, finish, price, priceVat) VALUES('MARMURA', 'FANTASTICO BEJ', '2', 'LUSTRUIT', 'LASTRE', '551.25', '655.99');</t>
  </si>
  <si>
    <t>INSERT INTO MATERIALS(type, name, thickness, surface, finish, price, priceVat) VALUES('MARMURA', 'FANTASY BROWN', '2', 'LUSTRUIT', 'LASTRE', '393.75', '468.56');</t>
  </si>
  <si>
    <t>INSERT INTO MATERIALS(type, name, thickness, surface, finish, price, priceVat) VALUES('MARMURA', 'GOLDEN SPIDER', '2', 'LUSTRUIT', 'LASTRE', '832.5', '990.68');</t>
  </si>
  <si>
    <t>INSERT INTO MATERIALS(type, name, thickness, surface, finish, price, priceVat) VALUES('MARMURA', 'GRAFITE', '2', 'LUSTRUIT', 'LASTRE', '697.5', '830.03');</t>
  </si>
  <si>
    <t>INSERT INTO MATERIALS(type, name, thickness, surface, finish, price, priceVat) VALUES('MARMURA', 'GRIGIO', '2', 'LUSTRUIT', 'LASTRE', '247.5', '294.53');</t>
  </si>
  <si>
    <t>INSERT INTO MATERIALS(type, name, thickness, surface, finish, price, priceVat) VALUES('MARMURA', 'KARNEZEIKA', '2', 'LUSTRUIT', 'LASTRE', '540', '642.6');</t>
  </si>
  <si>
    <t>INSERT INTO MATERIALS(type, name, thickness, surface, finish, price, priceVat) VALUES('MARMURA', 'LAZIZE', '2', 'LUSTRUIT', 'LASTRE', '686.25', '816.64');</t>
  </si>
  <si>
    <t>INSERT INTO MATERIALS(type, name, thickness, surface, finish, price, priceVat) VALUES('MARMURA', 'LAZIZE', '2', 'PERIAT', 'LASTRE', '675', '803.25');</t>
  </si>
  <si>
    <t>INSERT INTO MATERIALS(type, name, thickness, surface, finish, price, priceVat) VALUES('MARMURA', 'LAZIZE', '3', 'LUSTRUIT', 'LASTRE', '967.5', '1151.33');</t>
  </si>
  <si>
    <t>INSERT INTO MATERIALS(type, name, thickness, surface, finish, price, priceVat) VALUES('MARMURA', 'LAZIZE', '3', 'PERIAT', 'LASTRE', '990', '1178.1');</t>
  </si>
  <si>
    <t>INSERT INTO MATERIALS(type, name, thickness, surface, finish, price, priceVat) VALUES('MARMURA', 'LILAC', '2', 'LUSTRUIT', 'LASTRE', '1305', '1552.95');</t>
  </si>
  <si>
    <t>INSERT INTO MATERIALS(type, name, thickness, surface, finish, price, priceVat) VALUES('MARMURA', 'LOTUS BEIGE', '2', 'LUSTRUIT', 'LASTRE', '450', '535.5');</t>
  </si>
  <si>
    <t>INSERT INTO MATERIALS(type, name, thickness, surface, finish, price, priceVat) VALUES('MARMURA', 'LOTUS BEIGE', '3', 'LUSTRUIT', 'LASTRE', '596.25', '709.54');</t>
  </si>
  <si>
    <t>INSERT INTO MATERIALS(type, name, thickness, surface, finish, price, priceVat) VALUES('MARMURA', 'MARFILIO', '2', 'LUSTRUIT', 'LASTRE', '371.25', '441.79');</t>
  </si>
  <si>
    <t>INSERT INTO MATERIALS(type, name, thickness, surface, finish, price, priceVat) VALUES('MARMURA', 'MARFILIO', '3', 'LUSTRUIT', 'LASTRE', '506.25', '602.44');</t>
  </si>
  <si>
    <t>INSERT INTO MATERIALS(type, name, thickness, surface, finish, price, priceVat) VALUES('MARMURA', 'MARON EMPERADOR', '2', 'LUSTRUIT', 'LASTRE', '607.5', '722.93');</t>
  </si>
  <si>
    <t>INSERT INTO MATERIALS(type, name, thickness, surface, finish, price, priceVat) VALUES('MARMURA', 'MARON EMPERADOR', '3', 'LUSTRUIT', 'LASTRE', '911.25', '1084.39');</t>
  </si>
  <si>
    <t>INSERT INTO MATERIALS(type, name, thickness, surface, finish, price, priceVat) VALUES('MARMURA', 'MISTY WHITE', '2', 'LUSTRUIT', 'LASTRE', '517.5', '615.83');</t>
  </si>
  <si>
    <t>INSERT INTO MATERIALS(type, name, thickness, surface, finish, price, priceVat) VALUES('MARMURA', 'NERO MARQUINA', '2', 'LUSTRUIT', 'LASTRE', '427.5', '508.73');</t>
  </si>
  <si>
    <t>INSERT INTO MATERIALS(type, name, thickness, surface, finish, price, priceVat) VALUES('MARMURA', 'NERO MARQUINA', '3', 'LUSTRUIT', 'LASTRE', '596.25', '709.54');</t>
  </si>
  <si>
    <t>INSERT INTO MATERIALS(type, name, thickness, surface, finish, price, priceVat) VALUES('MARMURA', 'NOTTE STELLATA', '2', 'LUSTRUIT', 'LASTRE', '483.75', '575.66');</t>
  </si>
  <si>
    <t>INSERT INTO MATERIALS(type, name, thickness, surface, finish, price, priceVat) VALUES('MARMURA', 'NOTTE STELLATA', '3', 'LUSTRUIT', 'LASTRE', '562.5', '669.38');</t>
  </si>
  <si>
    <t>INSERT INTO MATERIALS(type, name, thickness, surface, finish, price, priceVat) VALUES('MARMURA', 'NOTTE STELLATA', '3', 'PERIAT', 'LASTRE', '562.5', '669.38');</t>
  </si>
  <si>
    <t>INSERT INTO MATERIALS(type, name, thickness, surface, finish, price, priceVat) VALUES('MARMURA', 'NUVOLA BIANCO', '2', 'LUSTRUIT', 'LASTRE', '1170', '1392.3');</t>
  </si>
  <si>
    <t>INSERT INTO MATERIALS(type, name, thickness, surface, finish, price, priceVat) VALUES('MARMURA', 'OLYMPUS BEIGE', '2', 'LUSTRUIT', 'LASTRE', '461.25', '548.89');</t>
  </si>
  <si>
    <t>INSERT INTO MATERIALS(type, name, thickness, surface, finish, price, priceVat) VALUES('MARMURA', 'OLYMPUS BEIGE', '3', 'LUSTRUIT', 'LASTRE', '618.75', '736.31');</t>
  </si>
  <si>
    <t>INSERT INTO MATERIALS(type, name, thickness, surface, finish, price, priceVat) VALUES('MARMURA', 'OLYMPUS COFFEE', '2', 'LUSTRUIT', 'LASTRE', '393.75', '468.56');</t>
  </si>
  <si>
    <t>INSERT INTO MATERIALS(type, name, thickness, surface, finish, price, priceVat) VALUES('MARMURA', 'PERLA', '2', 'LUSTRUIT', 'LASTRE', '461.25', '548.89');</t>
  </si>
  <si>
    <t>INSERT INTO MATERIALS(type, name, thickness, surface, finish, price, priceVat) VALUES('MARMURA', 'PIRGON ARABESQUE', '2', 'LUSTRUIT', 'LASTRE', '1046.25', '1245.04');</t>
  </si>
  <si>
    <t>INSERT INTO MATERIALS(type, name, thickness, surface, finish, price, priceVat) VALUES('MARMURA', 'PIRGON NIMBUS', '2', 'LUSTRUIT', 'LASTRE', '472.5', '562.28');</t>
  </si>
  <si>
    <t>INSERT INTO MATERIALS(type, name, thickness, surface, finish, price, priceVat) VALUES('MARMURA', 'PITSILA', '2', 'LUSTRUIT', 'LASTRE', '292.5', '348.08');</t>
  </si>
  <si>
    <t>INSERT INTO MATERIALS(type, name, thickness, surface, finish, price, priceVat) VALUES('MARMURA', 'PITSILA', '2', 'NELUSTRUIT', 'LASTRE', '247.5', '294.53');</t>
  </si>
  <si>
    <t>INSERT INTO MATERIALS(type, name, thickness, surface, finish, price, priceVat) VALUES('MARMURA', 'PRATA', '2', 'LUSTRUIT', 'LASTRE', '416.25', '495.34');</t>
  </si>
  <si>
    <t>INSERT INTO MATERIALS(type, name, thickness, surface, finish, price, priceVat) VALUES('MARMURA', 'PRATA', '3', 'LUSTRUIT', 'LASTRE', '556.88', '662.68');</t>
  </si>
  <si>
    <t>INSERT INTO MATERIALS(type, name, thickness, surface, finish, price, priceVat) VALUES('MARMURA', 'PURPLE BROWN', '2', 'LUSTRUIT', 'LASTRE', '427.5', '508.73');</t>
  </si>
  <si>
    <t>INSERT INTO MATERIALS(type, name, thickness, surface, finish, price, priceVat) VALUES('MARMURA', 'PURPLE BROWN', '2', 'PERIAT', 'LASTRE', '472.5', '562.28');</t>
  </si>
  <si>
    <t>INSERT INTO MATERIALS(type, name, thickness, surface, finish, price, priceVat) VALUES('MARMURA', 'RAINFOREST BROWN', '2', 'LUSTRUIT', 'LASTRE', '528.75', '629.21');</t>
  </si>
  <si>
    <t>INSERT INTO MATERIALS(type, name, thickness, surface, finish, price, priceVat) VALUES('MARMURA', 'RAINFOREST BROWN', '2', 'PERIAT', 'LASTRE', '596.25', '709.54');</t>
  </si>
  <si>
    <t>INSERT INTO MATERIALS(type, name, thickness, surface, finish, price, priceVat) VALUES('MARMURA', 'RAINFOREST BROWN', '3', 'LUSTRUIT', 'LASTRE', '742.5', '883.58');</t>
  </si>
  <si>
    <t>INSERT INTO MATERIALS(type, name, thickness, surface, finish, price, priceVat) VALUES('MARMURA', 'RAINFOREST BROWN', '3', 'PERIAT', 'LASTRE', '855', '1017.45');</t>
  </si>
  <si>
    <t>INSERT INTO MATERIALS(type, name, thickness, surface, finish, price, priceVat) VALUES('MARMURA', 'RAINFOREST GREEN', '2', 'LUSTRUIT', 'LASTRE', '528.75', '629.21');</t>
  </si>
  <si>
    <t>INSERT INTO MATERIALS(type, name, thickness, surface, finish, price, priceVat) VALUES('MARMURA', 'RAINFOREST GREEN', '2', 'PERIAT', 'LASTRE', '596.25', '709.54');</t>
  </si>
  <si>
    <t>INSERT INTO MATERIALS(type, name, thickness, surface, finish, price, priceVat) VALUES('MARMURA', 'RAINFOREST GREEN', '3', 'LUSTRUIT', 'LASTRE', '742.5', '883.58');</t>
  </si>
  <si>
    <t>INSERT INTO MATERIALS(type, name, thickness, surface, finish, price, priceVat) VALUES('MARMURA', 'RAINFOREST GREEN', '3', 'PERIAT', 'LASTRE', '855', '1017.45');</t>
  </si>
  <si>
    <t>INSERT INTO MATERIALS(type, name, thickness, surface, finish, price, priceVat) VALUES('MARMURA', 'ROSALIA', '2', 'LUSTRUIT', 'LASTRE', '573.75', '682.76');</t>
  </si>
  <si>
    <t>INSERT INTO MATERIALS(type, name, thickness, surface, finish, price, priceVat) VALUES('MARMURA', 'ROSO ALICANTE', '2', 'LUSTRUIT', 'LASTRE', '911.25', '1084.39');</t>
  </si>
  <si>
    <t>INSERT INTO MATERIALS(type, name, thickness, surface, finish, price, priceVat) VALUES('MARMURA', 'ROYAL YELLOW', '2', 'LUSTRUIT', 'LASTRE', '832.5', '990.68');</t>
  </si>
  <si>
    <t>INSERT INTO MATERIALS(type, name, thickness, surface, finish, price, priceVat) VALUES('MARMURA', 'SHADOW STORM', '2', 'LUSTRUIT', 'LASTRE', '495', '589.05');</t>
  </si>
  <si>
    <t>INSERT INTO MATERIALS(type, name, thickness, surface, finish, price, priceVat) VALUES('MARMURA', 'SIENA BROWN', '2', 'LUSTRUIT', 'LASTRE', '551.25', '655.99');</t>
  </si>
  <si>
    <t>INSERT INTO MATERIALS(type, name, thickness, surface, finish, price, priceVat) VALUES('MARMURA', 'SUPER CALACATA', '2', 'LUSTRUIT', 'LASTRE', '393.75', '468.56');</t>
  </si>
  <si>
    <t>INSERT INTO MATERIALS(type, name, thickness, surface, finish, price, priceVat) VALUES('MARMURA', 'TABACCO', '2', 'LUSTRUIT', 'LASTRE', '551.25', '655.99');</t>
  </si>
  <si>
    <t>INSERT INTO MATERIALS(type, name, thickness, surface, finish, price, priceVat) VALUES('MARMURA', 'TESORO BLUE', '2', 'LUSTRUIT', 'LASTRE', '393.75', '468.56');</t>
  </si>
  <si>
    <t>INSERT INTO MATERIALS(type, name, thickness, surface, finish, price, priceVat) VALUES('MARMURA', 'THASSOS SELECT', '2', 'LUSTRUIT', 'LASTRE', '2351.25', '2797.99');</t>
  </si>
  <si>
    <t>INSERT INTO MATERIALS(type, name, thickness, surface, finish, price, priceVat) VALUES('MARMURA', 'TIMBER BROWN', '2', 'LUSTRUIT', 'LASTRE', '630', '749.7');</t>
  </si>
  <si>
    <t>INSERT INTO MATERIALS(type, name, thickness, surface, finish, price, priceVat) VALUES('MARMURA', 'TIMBER BROWN', '3', 'LUSTRUIT', 'LASTRE', '956.25', '1137.94');</t>
  </si>
  <si>
    <t>INSERT INTO MATERIALS(type, name, thickness, surface, finish, price, priceVat) VALUES('MARMURA', 'TIMBER YELLOW', '2', 'LUSTRUIT', 'LASTRE', '427.5', '508.73');</t>
  </si>
  <si>
    <t>INSERT INTO MATERIALS(type, name, thickness, surface, finish, price, priceVat) VALUES('MARMURA', 'VENATINO STATUARIETTO', '2', 'LUSTRUIT', 'LASTRE', '1417.5', '1686.83');</t>
  </si>
  <si>
    <t>INSERT INTO MATERIALS(type, name, thickness, surface, finish, price, priceVat) VALUES('MARMURA', 'VERDE INDIA', '2', 'LUSTRUIT', 'LASTRE', '360', '428.4');</t>
  </si>
  <si>
    <t>INSERT INTO MATERIALS(type, name, thickness, surface, finish, price, priceVat) VALUES('MARMURA', 'VERDE INDIA', '3', 'LUSTRUIT', 'LASTRE', '528.75', '629.21');</t>
  </si>
  <si>
    <t>INSERT INTO MATERIALS(type, name, thickness, surface, finish, price, priceVat) VALUES('MARMURA', 'VERDE TROPICUS', '2', 'LUSTRUIT', 'LASTRE', '1023.75', '1218.26');</t>
  </si>
  <si>
    <t>INSERT INTO MATERIALS(type, name, thickness, surface, finish, price, priceVat) VALUES('MARMURA', 'VERIA GREEN', '2', 'LUSTRUIT', 'LASTRE', '663.75', '789.86');</t>
  </si>
  <si>
    <t>INSERT INTO MATERIALS(type, name, thickness, surface, finish, price, priceVat) VALUES('MARMURA', 'WHITE TIGER BRINDLE SEBERIANO', '2', 'LUSTRUIT', 'LASTRE', '675', '803.25');</t>
  </si>
  <si>
    <t>INSERT INTO MATERIALS(type, name, thickness, surface, finish, price, priceVat) VALUES('MARMURA', 'SUNNY MENIA', '2', 'LUSTRUIT', 'LASTRE', '151.88', '180.73');</t>
  </si>
  <si>
    <t>INSERT INTO MATERIALS(type, name, thickness, surface, finish, price, priceVat) VALUES('MARMURA', 'SYLVIA MENIA', '2', 'LUSTRUIT', 'LASTRE', '151.88', '180.73');</t>
  </si>
  <si>
    <t>INSERT INTO MATERIALS(type, name, thickness, surface, finish, price, priceVat) VALUES('MARMURA', 'TRIESTA/SINAI PEARL', '2', 'LUSTRUIT', 'LASTRE', '191.25', '227.59');</t>
  </si>
  <si>
    <t>INSERT INTO MATERIALS(type, name, thickness, surface, finish, price, priceVat) VALUES('MARMURA', 'GALLALA', '2', 'LUSTRUIT', 'LASTRE', '185.63', '220.89');</t>
  </si>
  <si>
    <t>INSERT INTO MATERIALS(type, name, thickness, surface, finish, price, priceVat) VALUES('MARMURA', 'TRAVERTINE BEIGE Vc', '2', 'LUSTRUIT', 'LASTRE', '325', '386.75');</t>
  </si>
  <si>
    <t>INSERT INTO MATERIALS(type, name, thickness, surface, finish, price, priceVat) VALUES('MARMURA', 'TRAVERTINE BEIGE CC', '2', 'LUSTRUIT', 'LASTRE', '325', '386.75');</t>
  </si>
  <si>
    <t>INSERT INTO MATERIALS(type, name, thickness, surface, finish, price, priceVat) VALUES('MARMURA', 'TRAVERTINE NOCE', '2', 'LUSTRUIT', 'LASTRE', '325', '386.75');</t>
  </si>
  <si>
    <t>INSERT INTO MATERIALS(type, name, thickness, surface, finish, price, priceVat) VALUES('MARMURA', 'TRAVERTINE YELLOW', '2', 'LUSTRUIT', 'LASTRE', '325', '386.75');</t>
  </si>
  <si>
    <t>INSERT INTO MATERIALS(type, name, thickness, surface, finish, price, priceVat) VALUES('MARMURA', 'VOLAKAS', '2', 'LUSTRUIT', 'LASTRE', '256.25', '304.94');</t>
  </si>
  <si>
    <t>INSERT INTO MATERIALS(type, name, thickness, surface, finish, price, priceVat) VALUES('MARMURA', 'KAVALA', '2', 'LUSTRUIT', 'LASTRE', '243.75', '290.06');</t>
  </si>
  <si>
    <t>INSERT INTO MATERIALS(type, name, thickness, surface, finish, price, priceVat) VALUES('MARMURA', 'THASSOS CRYSTAL', '2', 'LUSTRUIT', 'LASTRE', '468.75', '557.81');</t>
  </si>
  <si>
    <t>INSERT INTO MATERIALS(type, name, thickness, surface, finish, price, priceVat) VALUES('MARMURA', 'PIGHES WHITE', '2', 'LUSTRUIT', 'LASTRE', '343.75', '409.06');</t>
  </si>
  <si>
    <t>CREATE TABLE MATERIALS(</t>
  </si>
  <si>
    <t>id SERIAL PRIMARY KEY,</t>
  </si>
  <si>
    <t>type VARCHAR(50),</t>
  </si>
  <si>
    <t>name VARCHAR(50),</t>
  </si>
  <si>
    <t>thickness REAL,</t>
  </si>
  <si>
    <t>surface VARCHAR(50),</t>
  </si>
  <si>
    <t>finish VARCHAR(50),</t>
  </si>
  <si>
    <t>price REAL,</t>
  </si>
  <si>
    <t>priceVat REAL</t>
  </si>
  <si>
    <t>);</t>
  </si>
  <si>
    <t>PROFIL SPECIAL</t>
  </si>
  <si>
    <t>NR TEL - REQUIRED</t>
  </si>
  <si>
    <t>Avans - pe pagina cu datele clientului</t>
  </si>
  <si>
    <t>total - suma smi sau bizon - avans</t>
  </si>
  <si>
    <t>Prelucrare</t>
  </si>
  <si>
    <t>2,5</t>
  </si>
  <si>
    <t>Manopera finisaj PROFIL SPECIAL</t>
  </si>
  <si>
    <t>GRANIT ALLURE ROYALE 2 LUSTRUIT LASTRE</t>
  </si>
  <si>
    <t>TOTAL RAMAS DE PLATA SEMIBASTON</t>
  </si>
  <si>
    <t>TOTAL RAMAS DE PLATA BIZOT</t>
  </si>
  <si>
    <t>TOTAL RAMAS DE PLATA PROFIL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</si>
</sst>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0\ _l_e_i_-;\-* #,##0.000\ _l_e_i_-;_-* &quot;-&quot;???\ _l_e_i_-;_-@_-"/>
    <numFmt numFmtId="165" formatCode="_([$RON]\ * #,##0.00_);_([$RON]\ * \(#,##0.00\);_([$RON]\ * &quot;-&quot;??_);_(@_)"/>
    <numFmt numFmtId="166" formatCode="0.00;[Red]0.00"/>
    <numFmt numFmtId="167" formatCode="0.00000"/>
  </numFmts>
  <fonts count="2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rgb="FF000000"/>
      <name val="Arial"/>
      <family val="2"/>
    </font>
    <font>
      <sz val="24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7" xfId="0" applyFont="1" applyFill="1" applyBorder="1" applyAlignment="1">
      <alignment horizontal="left"/>
    </xf>
    <xf numFmtId="2" fontId="3" fillId="0" borderId="19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165" fontId="3" fillId="0" borderId="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3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/>
    <xf numFmtId="167" fontId="7" fillId="0" borderId="0" xfId="0" applyNumberFormat="1" applyFont="1"/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7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6" fillId="3" borderId="15" xfId="0" applyFont="1" applyFill="1" applyBorder="1" applyAlignment="1">
      <alignment horizontal="center" vertical="center"/>
    </xf>
    <xf numFmtId="2" fontId="7" fillId="3" borderId="15" xfId="0" applyNumberFormat="1" applyFont="1" applyFill="1" applyBorder="1"/>
    <xf numFmtId="0" fontId="7" fillId="3" borderId="15" xfId="0" applyFont="1" applyFill="1" applyBorder="1"/>
    <xf numFmtId="0" fontId="7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7" fillId="0" borderId="0" xfId="0" applyFont="1" applyBorder="1"/>
    <xf numFmtId="166" fontId="3" fillId="0" borderId="15" xfId="0" applyNumberFormat="1" applyFont="1" applyBorder="1"/>
    <xf numFmtId="166" fontId="6" fillId="0" borderId="15" xfId="0" applyNumberFormat="1" applyFont="1" applyBorder="1"/>
    <xf numFmtId="2" fontId="6" fillId="0" borderId="15" xfId="0" applyNumberFormat="1" applyFont="1" applyBorder="1"/>
    <xf numFmtId="0" fontId="8" fillId="0" borderId="4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1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wrapText="1"/>
    </xf>
    <xf numFmtId="2" fontId="14" fillId="0" borderId="15" xfId="0" applyNumberFormat="1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2" fontId="3" fillId="3" borderId="15" xfId="0" applyNumberFormat="1" applyFont="1" applyFill="1" applyBorder="1"/>
    <xf numFmtId="0" fontId="11" fillId="0" borderId="0" xfId="0" applyFont="1" applyAlignment="1">
      <alignment horizontal="justify"/>
    </xf>
    <xf numFmtId="0" fontId="11" fillId="0" borderId="0" xfId="0" applyFont="1"/>
    <xf numFmtId="0" fontId="11" fillId="0" borderId="0" xfId="0" applyFont="1" applyAlignment="1"/>
    <xf numFmtId="0" fontId="14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0" borderId="3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/>
    <xf numFmtId="0" fontId="18" fillId="0" borderId="0" xfId="0" applyFont="1"/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top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9" fillId="0" borderId="36" xfId="0" applyFont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8" fillId="0" borderId="31" xfId="0" applyFont="1" applyBorder="1"/>
    <xf numFmtId="2" fontId="18" fillId="0" borderId="52" xfId="0" applyNumberFormat="1" applyFont="1" applyBorder="1"/>
    <xf numFmtId="2" fontId="18" fillId="0" borderId="54" xfId="0" applyNumberFormat="1" applyFont="1" applyBorder="1"/>
    <xf numFmtId="2" fontId="18" fillId="0" borderId="55" xfId="0" applyNumberFormat="1" applyFont="1" applyBorder="1"/>
    <xf numFmtId="0" fontId="18" fillId="0" borderId="15" xfId="0" applyFont="1" applyBorder="1"/>
    <xf numFmtId="0" fontId="18" fillId="0" borderId="15" xfId="0" applyFont="1" applyBorder="1" applyAlignment="1">
      <alignment horizontal="left" vertical="top"/>
    </xf>
    <xf numFmtId="0" fontId="14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wrapText="1"/>
    </xf>
    <xf numFmtId="2" fontId="24" fillId="0" borderId="6" xfId="0" applyNumberFormat="1" applyFont="1" applyBorder="1" applyAlignment="1">
      <alignment horizontal="center" wrapText="1"/>
    </xf>
    <xf numFmtId="0" fontId="25" fillId="0" borderId="6" xfId="0" applyFont="1" applyBorder="1" applyAlignment="1">
      <alignment horizontal="center" wrapText="1"/>
    </xf>
    <xf numFmtId="0" fontId="24" fillId="0" borderId="6" xfId="0" applyFont="1" applyBorder="1" applyAlignment="1">
      <alignment horizontal="center" wrapText="1"/>
    </xf>
    <xf numFmtId="164" fontId="3" fillId="0" borderId="18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0" fontId="11" fillId="0" borderId="0" xfId="0" applyFont="1" applyBorder="1"/>
    <xf numFmtId="0" fontId="3" fillId="0" borderId="15" xfId="0" applyFont="1" applyBorder="1" applyAlignment="1">
      <alignment horizontal="center" vertical="center" wrapText="1"/>
    </xf>
    <xf numFmtId="49" fontId="26" fillId="0" borderId="25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25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wrapText="1"/>
    </xf>
    <xf numFmtId="0" fontId="16" fillId="0" borderId="55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54" xfId="0" applyFont="1" applyBorder="1" applyAlignment="1">
      <alignment horizontal="center" wrapText="1"/>
    </xf>
    <xf numFmtId="0" fontId="16" fillId="0" borderId="31" xfId="0" applyFont="1" applyBorder="1" applyAlignment="1">
      <alignment horizontal="center" wrapText="1"/>
    </xf>
    <xf numFmtId="0" fontId="16" fillId="0" borderId="52" xfId="0" applyFont="1" applyBorder="1" applyAlignment="1">
      <alignment horizont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6" fillId="0" borderId="51" xfId="0" applyNumberFormat="1" applyFont="1" applyBorder="1" applyAlignment="1">
      <alignment horizontal="center" vertical="center"/>
    </xf>
    <xf numFmtId="0" fontId="6" fillId="0" borderId="56" xfId="0" applyNumberFormat="1" applyFont="1" applyBorder="1" applyAlignment="1">
      <alignment horizontal="center" vertical="center"/>
    </xf>
    <xf numFmtId="0" fontId="6" fillId="0" borderId="45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6" fillId="0" borderId="15" xfId="0" applyFont="1" applyBorder="1" applyAlignment="1"/>
    <xf numFmtId="0" fontId="3" fillId="0" borderId="15" xfId="0" applyFont="1" applyBorder="1" applyAlignment="1">
      <alignment vertical="center"/>
    </xf>
    <xf numFmtId="2" fontId="6" fillId="0" borderId="0" xfId="0" applyNumberFormat="1" applyFont="1" applyBorder="1"/>
    <xf numFmtId="0" fontId="3" fillId="0" borderId="0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C0C3A2C4-8D16-436A-91DC-FE71B68703C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7"/>
  <sheetViews>
    <sheetView tabSelected="1" topLeftCell="A44" zoomScale="85" zoomScaleNormal="85" workbookViewId="0">
      <selection activeCell="L94" sqref="L94"/>
    </sheetView>
  </sheetViews>
  <sheetFormatPr defaultColWidth="12" defaultRowHeight="15" x14ac:dyDescent="0.25"/>
  <cols>
    <col min="1" max="1" width="17.6640625" style="17" customWidth="1"/>
    <col min="2" max="2" width="20.6640625" style="17" customWidth="1"/>
    <col min="3" max="13" width="12" style="17"/>
    <col min="14" max="14" width="15.109375" style="17" customWidth="1"/>
    <col min="15" max="15" width="15.109375" style="17" bestFit="1" customWidth="1"/>
    <col min="16" max="16" width="44.33203125" style="17" customWidth="1"/>
    <col min="17" max="17" width="12" style="17" customWidth="1"/>
    <col min="18" max="18" width="12" style="17"/>
    <col min="19" max="19" width="9.109375" style="17" customWidth="1"/>
    <col min="20" max="25" width="12" style="17"/>
    <col min="26" max="26" width="12" style="18"/>
    <col min="27" max="16384" width="12" style="17"/>
  </cols>
  <sheetData>
    <row r="2" spans="1:16" ht="15.6" x14ac:dyDescent="0.3">
      <c r="A2" s="115" t="s">
        <v>339</v>
      </c>
      <c r="B2" s="116" t="s">
        <v>356</v>
      </c>
    </row>
    <row r="3" spans="1:16" ht="15.6" x14ac:dyDescent="0.3">
      <c r="A3" s="115" t="s">
        <v>340</v>
      </c>
      <c r="B3" s="116" t="s">
        <v>351</v>
      </c>
    </row>
    <row r="4" spans="1:16" ht="15.6" x14ac:dyDescent="0.3">
      <c r="A4" s="115" t="s">
        <v>333</v>
      </c>
      <c r="B4" s="116" t="s">
        <v>352</v>
      </c>
    </row>
    <row r="5" spans="1:16" ht="15.6" x14ac:dyDescent="0.3">
      <c r="A5" s="115" t="s">
        <v>341</v>
      </c>
      <c r="B5" s="116">
        <v>12345</v>
      </c>
    </row>
    <row r="6" spans="1:16" ht="15.6" x14ac:dyDescent="0.3">
      <c r="A6" s="115" t="s">
        <v>334</v>
      </c>
      <c r="B6" s="116">
        <v>1234567</v>
      </c>
    </row>
    <row r="7" spans="1:16" ht="15.6" x14ac:dyDescent="0.3">
      <c r="A7" s="115" t="s">
        <v>342</v>
      </c>
      <c r="B7" s="116" t="s">
        <v>346</v>
      </c>
    </row>
    <row r="8" spans="1:16" ht="15.6" x14ac:dyDescent="0.3">
      <c r="A8" s="115" t="s">
        <v>343</v>
      </c>
      <c r="B8" s="116" t="s">
        <v>347</v>
      </c>
    </row>
    <row r="9" spans="1:16" ht="15.6" x14ac:dyDescent="0.3">
      <c r="A9" s="115" t="s">
        <v>335</v>
      </c>
      <c r="B9" s="116" t="s">
        <v>353</v>
      </c>
    </row>
    <row r="10" spans="1:16" ht="15.6" x14ac:dyDescent="0.3">
      <c r="A10" s="115" t="s">
        <v>344</v>
      </c>
      <c r="B10" s="116" t="s">
        <v>354</v>
      </c>
    </row>
    <row r="11" spans="1:16" ht="15.6" x14ac:dyDescent="0.3">
      <c r="A11" s="115" t="s">
        <v>345</v>
      </c>
      <c r="B11" s="116" t="s">
        <v>355</v>
      </c>
    </row>
    <row r="13" spans="1:16" x14ac:dyDescent="0.25">
      <c r="A13" s="163" t="s">
        <v>65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</row>
    <row r="14" spans="1:16" x14ac:dyDescent="0.2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8"/>
    </row>
    <row r="15" spans="1:16" x14ac:dyDescent="0.25">
      <c r="A15" s="166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8"/>
    </row>
    <row r="16" spans="1:16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8"/>
    </row>
    <row r="17" spans="1:26" x14ac:dyDescent="0.25">
      <c r="A17" s="169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1"/>
    </row>
    <row r="18" spans="1:26" ht="15" customHeight="1" x14ac:dyDescent="0.3">
      <c r="A18" s="19" t="s">
        <v>0</v>
      </c>
      <c r="B18" s="172" t="s">
        <v>1</v>
      </c>
      <c r="C18" s="172"/>
      <c r="D18" s="172" t="s">
        <v>56</v>
      </c>
      <c r="E18" s="172"/>
      <c r="F18" s="172"/>
      <c r="G18" s="172"/>
      <c r="H18" s="172" t="s">
        <v>16</v>
      </c>
      <c r="I18" s="172"/>
      <c r="J18" s="172"/>
      <c r="K18" s="172"/>
      <c r="L18" s="172" t="s">
        <v>2</v>
      </c>
      <c r="M18" s="175" t="s">
        <v>61</v>
      </c>
      <c r="N18" s="175" t="s">
        <v>56</v>
      </c>
      <c r="O18" s="177" t="s">
        <v>16</v>
      </c>
      <c r="P18" s="173" t="s">
        <v>3</v>
      </c>
      <c r="Z18" s="17"/>
    </row>
    <row r="19" spans="1:26" ht="15.6" x14ac:dyDescent="0.3">
      <c r="A19" s="19" t="s">
        <v>4</v>
      </c>
      <c r="B19" s="20" t="s">
        <v>5</v>
      </c>
      <c r="C19" s="20" t="s">
        <v>6</v>
      </c>
      <c r="D19" s="21" t="s">
        <v>54</v>
      </c>
      <c r="E19" s="21" t="s">
        <v>55</v>
      </c>
      <c r="F19" s="21" t="s">
        <v>57</v>
      </c>
      <c r="G19" s="21" t="s">
        <v>58</v>
      </c>
      <c r="H19" s="21" t="s">
        <v>54</v>
      </c>
      <c r="I19" s="21" t="s">
        <v>55</v>
      </c>
      <c r="J19" s="21" t="s">
        <v>57</v>
      </c>
      <c r="K19" s="21" t="s">
        <v>58</v>
      </c>
      <c r="L19" s="172"/>
      <c r="M19" s="176"/>
      <c r="N19" s="176"/>
      <c r="O19" s="178"/>
      <c r="P19" s="174"/>
      <c r="Z19" s="17"/>
    </row>
    <row r="20" spans="1:26" ht="15.6" x14ac:dyDescent="0.3">
      <c r="A20" s="22">
        <v>1</v>
      </c>
      <c r="B20" s="23">
        <v>200</v>
      </c>
      <c r="C20" s="23">
        <v>300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55">
        <v>2</v>
      </c>
      <c r="M20" s="21">
        <f>SUM(B20+C20)*L20</f>
        <v>1000</v>
      </c>
      <c r="N20" s="21">
        <f>SUM(D20:G20)*L20</f>
        <v>44</v>
      </c>
      <c r="O20" s="134">
        <f t="shared" ref="O20:O54" si="0">SUM(H20:K20)*L20</f>
        <v>76</v>
      </c>
      <c r="P20" s="24">
        <f>SUM(((B20*C20)*L20)/10000)</f>
        <v>12</v>
      </c>
      <c r="Z20" s="17"/>
    </row>
    <row r="21" spans="1:26" ht="15.6" x14ac:dyDescent="0.3">
      <c r="A21" s="22">
        <v>2</v>
      </c>
      <c r="B21" s="23">
        <v>400</v>
      </c>
      <c r="C21" s="23">
        <v>100</v>
      </c>
      <c r="D21" s="23">
        <v>9</v>
      </c>
      <c r="E21" s="23">
        <v>8</v>
      </c>
      <c r="F21" s="23">
        <v>7</v>
      </c>
      <c r="G21" s="23">
        <v>6</v>
      </c>
      <c r="H21" s="23">
        <v>5</v>
      </c>
      <c r="I21" s="23">
        <v>4</v>
      </c>
      <c r="J21" s="23">
        <v>3</v>
      </c>
      <c r="K21" s="23">
        <v>2</v>
      </c>
      <c r="L21" s="55">
        <v>1</v>
      </c>
      <c r="M21" s="134">
        <f t="shared" ref="M21:M54" si="1">SUM(B21+C21)*L21</f>
        <v>500</v>
      </c>
      <c r="N21" s="21">
        <f t="shared" ref="N21:N54" si="2">SUM(D21:G21)*L21</f>
        <v>30</v>
      </c>
      <c r="O21" s="21">
        <f t="shared" si="0"/>
        <v>14</v>
      </c>
      <c r="P21" s="24">
        <f t="shared" ref="P21:P54" si="3">SUM(((B21*C21)*L21)/10000)</f>
        <v>4</v>
      </c>
      <c r="Z21" s="17"/>
    </row>
    <row r="22" spans="1:26" ht="15.6" x14ac:dyDescent="0.3">
      <c r="A22" s="22">
        <v>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55"/>
      <c r="M22" s="134">
        <f t="shared" si="1"/>
        <v>0</v>
      </c>
      <c r="N22" s="21">
        <f t="shared" si="2"/>
        <v>0</v>
      </c>
      <c r="O22" s="21">
        <f t="shared" si="0"/>
        <v>0</v>
      </c>
      <c r="P22" s="24">
        <f t="shared" si="3"/>
        <v>0</v>
      </c>
      <c r="Z22" s="17"/>
    </row>
    <row r="23" spans="1:26" ht="15.6" x14ac:dyDescent="0.3">
      <c r="A23" s="19">
        <v>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55"/>
      <c r="M23" s="134">
        <f t="shared" si="1"/>
        <v>0</v>
      </c>
      <c r="N23" s="21">
        <f t="shared" si="2"/>
        <v>0</v>
      </c>
      <c r="O23" s="21">
        <f t="shared" si="0"/>
        <v>0</v>
      </c>
      <c r="P23" s="24">
        <f t="shared" si="3"/>
        <v>0</v>
      </c>
      <c r="Z23" s="17"/>
    </row>
    <row r="24" spans="1:26" ht="15.6" x14ac:dyDescent="0.3">
      <c r="A24" s="19">
        <v>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55"/>
      <c r="M24" s="134">
        <f t="shared" si="1"/>
        <v>0</v>
      </c>
      <c r="N24" s="21">
        <f t="shared" si="2"/>
        <v>0</v>
      </c>
      <c r="O24" s="21">
        <f t="shared" si="0"/>
        <v>0</v>
      </c>
      <c r="P24" s="24">
        <f t="shared" si="3"/>
        <v>0</v>
      </c>
      <c r="Z24" s="17"/>
    </row>
    <row r="25" spans="1:26" ht="15.6" x14ac:dyDescent="0.3">
      <c r="A25" s="19">
        <v>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55"/>
      <c r="M25" s="134">
        <f t="shared" si="1"/>
        <v>0</v>
      </c>
      <c r="N25" s="21">
        <f t="shared" si="2"/>
        <v>0</v>
      </c>
      <c r="O25" s="21">
        <f t="shared" si="0"/>
        <v>0</v>
      </c>
      <c r="P25" s="24">
        <f t="shared" ref="P25:P45" si="4">SUM(((B25*C25)*L25)/10000)</f>
        <v>0</v>
      </c>
      <c r="Z25" s="17"/>
    </row>
    <row r="26" spans="1:26" ht="15.6" x14ac:dyDescent="0.3">
      <c r="A26" s="19">
        <v>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55"/>
      <c r="M26" s="134">
        <f t="shared" si="1"/>
        <v>0</v>
      </c>
      <c r="N26" s="21">
        <f t="shared" si="2"/>
        <v>0</v>
      </c>
      <c r="O26" s="21">
        <f t="shared" si="0"/>
        <v>0</v>
      </c>
      <c r="P26" s="24">
        <f t="shared" si="4"/>
        <v>0</v>
      </c>
      <c r="Z26" s="17"/>
    </row>
    <row r="27" spans="1:26" ht="15.6" x14ac:dyDescent="0.3">
      <c r="A27" s="19">
        <v>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55"/>
      <c r="M27" s="134">
        <f t="shared" si="1"/>
        <v>0</v>
      </c>
      <c r="N27" s="21">
        <f t="shared" si="2"/>
        <v>0</v>
      </c>
      <c r="O27" s="21">
        <f t="shared" si="0"/>
        <v>0</v>
      </c>
      <c r="P27" s="24">
        <f t="shared" si="4"/>
        <v>0</v>
      </c>
      <c r="Z27" s="17"/>
    </row>
    <row r="28" spans="1:26" ht="15.6" x14ac:dyDescent="0.3">
      <c r="A28" s="19">
        <v>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55"/>
      <c r="M28" s="134">
        <f t="shared" si="1"/>
        <v>0</v>
      </c>
      <c r="N28" s="21">
        <f t="shared" si="2"/>
        <v>0</v>
      </c>
      <c r="O28" s="21">
        <f t="shared" si="0"/>
        <v>0</v>
      </c>
      <c r="P28" s="24">
        <f t="shared" si="4"/>
        <v>0</v>
      </c>
      <c r="Z28" s="17"/>
    </row>
    <row r="29" spans="1:26" ht="15.6" x14ac:dyDescent="0.3">
      <c r="A29" s="19">
        <v>10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55"/>
      <c r="M29" s="134">
        <f t="shared" si="1"/>
        <v>0</v>
      </c>
      <c r="N29" s="21">
        <f t="shared" si="2"/>
        <v>0</v>
      </c>
      <c r="O29" s="21">
        <f t="shared" si="0"/>
        <v>0</v>
      </c>
      <c r="P29" s="24">
        <f t="shared" si="4"/>
        <v>0</v>
      </c>
      <c r="Z29" s="17"/>
    </row>
    <row r="30" spans="1:26" ht="15.6" x14ac:dyDescent="0.3">
      <c r="A30" s="19">
        <v>11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55"/>
      <c r="M30" s="134">
        <f t="shared" si="1"/>
        <v>0</v>
      </c>
      <c r="N30" s="21">
        <f t="shared" si="2"/>
        <v>0</v>
      </c>
      <c r="O30" s="21">
        <f t="shared" si="0"/>
        <v>0</v>
      </c>
      <c r="P30" s="24">
        <f t="shared" si="4"/>
        <v>0</v>
      </c>
      <c r="Z30" s="17"/>
    </row>
    <row r="31" spans="1:26" ht="15.6" x14ac:dyDescent="0.3">
      <c r="A31" s="19">
        <v>12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55"/>
      <c r="M31" s="134">
        <f t="shared" si="1"/>
        <v>0</v>
      </c>
      <c r="N31" s="21">
        <f t="shared" si="2"/>
        <v>0</v>
      </c>
      <c r="O31" s="21">
        <f t="shared" si="0"/>
        <v>0</v>
      </c>
      <c r="P31" s="24">
        <f t="shared" si="4"/>
        <v>0</v>
      </c>
      <c r="Z31" s="17"/>
    </row>
    <row r="32" spans="1:26" ht="15.6" x14ac:dyDescent="0.3">
      <c r="A32" s="19">
        <v>13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55"/>
      <c r="M32" s="134">
        <f t="shared" si="1"/>
        <v>0</v>
      </c>
      <c r="N32" s="21">
        <f t="shared" si="2"/>
        <v>0</v>
      </c>
      <c r="O32" s="21">
        <f t="shared" si="0"/>
        <v>0</v>
      </c>
      <c r="P32" s="24">
        <f t="shared" si="4"/>
        <v>0</v>
      </c>
      <c r="Z32" s="17"/>
    </row>
    <row r="33" spans="1:26" ht="15.6" x14ac:dyDescent="0.3">
      <c r="A33" s="19">
        <v>14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55"/>
      <c r="M33" s="134">
        <f t="shared" si="1"/>
        <v>0</v>
      </c>
      <c r="N33" s="21">
        <f t="shared" si="2"/>
        <v>0</v>
      </c>
      <c r="O33" s="21">
        <f t="shared" si="0"/>
        <v>0</v>
      </c>
      <c r="P33" s="24">
        <f t="shared" si="4"/>
        <v>0</v>
      </c>
      <c r="Z33" s="17"/>
    </row>
    <row r="34" spans="1:26" ht="15.6" x14ac:dyDescent="0.3">
      <c r="A34" s="19">
        <v>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55"/>
      <c r="M34" s="134">
        <f t="shared" si="1"/>
        <v>0</v>
      </c>
      <c r="N34" s="21">
        <f t="shared" si="2"/>
        <v>0</v>
      </c>
      <c r="O34" s="21">
        <f t="shared" si="0"/>
        <v>0</v>
      </c>
      <c r="P34" s="24">
        <f t="shared" si="4"/>
        <v>0</v>
      </c>
      <c r="Z34" s="17"/>
    </row>
    <row r="35" spans="1:26" ht="15.6" x14ac:dyDescent="0.3">
      <c r="A35" s="19">
        <v>16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55"/>
      <c r="M35" s="134">
        <f t="shared" si="1"/>
        <v>0</v>
      </c>
      <c r="N35" s="21">
        <f t="shared" si="2"/>
        <v>0</v>
      </c>
      <c r="O35" s="21">
        <f t="shared" si="0"/>
        <v>0</v>
      </c>
      <c r="P35" s="24">
        <f t="shared" si="4"/>
        <v>0</v>
      </c>
      <c r="Z35" s="17"/>
    </row>
    <row r="36" spans="1:26" ht="15.6" x14ac:dyDescent="0.3">
      <c r="A36" s="19">
        <v>17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55"/>
      <c r="M36" s="134">
        <f t="shared" si="1"/>
        <v>0</v>
      </c>
      <c r="N36" s="21">
        <f t="shared" si="2"/>
        <v>0</v>
      </c>
      <c r="O36" s="21">
        <f t="shared" si="0"/>
        <v>0</v>
      </c>
      <c r="P36" s="24">
        <f t="shared" si="4"/>
        <v>0</v>
      </c>
      <c r="Z36" s="17"/>
    </row>
    <row r="37" spans="1:26" ht="15.6" x14ac:dyDescent="0.3">
      <c r="A37" s="19">
        <v>18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55"/>
      <c r="M37" s="134">
        <f t="shared" si="1"/>
        <v>0</v>
      </c>
      <c r="N37" s="21">
        <f t="shared" si="2"/>
        <v>0</v>
      </c>
      <c r="O37" s="21">
        <f t="shared" si="0"/>
        <v>0</v>
      </c>
      <c r="P37" s="24">
        <f t="shared" si="4"/>
        <v>0</v>
      </c>
      <c r="Z37" s="17"/>
    </row>
    <row r="38" spans="1:26" ht="15.6" x14ac:dyDescent="0.3">
      <c r="A38" s="19">
        <v>19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55"/>
      <c r="M38" s="134">
        <f t="shared" si="1"/>
        <v>0</v>
      </c>
      <c r="N38" s="21">
        <f t="shared" si="2"/>
        <v>0</v>
      </c>
      <c r="O38" s="21">
        <f t="shared" si="0"/>
        <v>0</v>
      </c>
      <c r="P38" s="24">
        <f t="shared" si="4"/>
        <v>0</v>
      </c>
      <c r="Z38" s="17"/>
    </row>
    <row r="39" spans="1:26" ht="15.6" x14ac:dyDescent="0.3">
      <c r="A39" s="19">
        <v>20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55"/>
      <c r="M39" s="134">
        <f t="shared" si="1"/>
        <v>0</v>
      </c>
      <c r="N39" s="21">
        <f t="shared" si="2"/>
        <v>0</v>
      </c>
      <c r="O39" s="21">
        <f t="shared" si="0"/>
        <v>0</v>
      </c>
      <c r="P39" s="24">
        <f t="shared" si="4"/>
        <v>0</v>
      </c>
      <c r="Z39" s="17"/>
    </row>
    <row r="40" spans="1:26" ht="15.6" x14ac:dyDescent="0.3">
      <c r="A40" s="19">
        <v>21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55"/>
      <c r="M40" s="134">
        <f t="shared" si="1"/>
        <v>0</v>
      </c>
      <c r="N40" s="21">
        <f t="shared" si="2"/>
        <v>0</v>
      </c>
      <c r="O40" s="21">
        <f t="shared" si="0"/>
        <v>0</v>
      </c>
      <c r="P40" s="24">
        <f t="shared" si="4"/>
        <v>0</v>
      </c>
      <c r="Z40" s="17"/>
    </row>
    <row r="41" spans="1:26" ht="15.6" x14ac:dyDescent="0.3">
      <c r="A41" s="19">
        <v>22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5"/>
      <c r="M41" s="134">
        <f t="shared" si="1"/>
        <v>0</v>
      </c>
      <c r="N41" s="21">
        <f t="shared" si="2"/>
        <v>0</v>
      </c>
      <c r="O41" s="21">
        <f t="shared" si="0"/>
        <v>0</v>
      </c>
      <c r="P41" s="24">
        <f t="shared" si="4"/>
        <v>0</v>
      </c>
      <c r="Z41" s="17"/>
    </row>
    <row r="42" spans="1:26" ht="15.6" x14ac:dyDescent="0.3">
      <c r="A42" s="19">
        <v>23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55"/>
      <c r="M42" s="134">
        <f t="shared" si="1"/>
        <v>0</v>
      </c>
      <c r="N42" s="21">
        <f t="shared" si="2"/>
        <v>0</v>
      </c>
      <c r="O42" s="21">
        <f t="shared" si="0"/>
        <v>0</v>
      </c>
      <c r="P42" s="24">
        <f t="shared" si="4"/>
        <v>0</v>
      </c>
      <c r="Z42" s="17"/>
    </row>
    <row r="43" spans="1:26" ht="15.6" x14ac:dyDescent="0.3">
      <c r="A43" s="19">
        <v>24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5"/>
      <c r="M43" s="134">
        <f t="shared" si="1"/>
        <v>0</v>
      </c>
      <c r="N43" s="21">
        <f t="shared" si="2"/>
        <v>0</v>
      </c>
      <c r="O43" s="21">
        <f t="shared" si="0"/>
        <v>0</v>
      </c>
      <c r="P43" s="24">
        <f t="shared" si="4"/>
        <v>0</v>
      </c>
      <c r="Z43" s="17"/>
    </row>
    <row r="44" spans="1:26" ht="15.6" x14ac:dyDescent="0.3">
      <c r="A44" s="19">
        <v>25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55"/>
      <c r="M44" s="134">
        <f t="shared" si="1"/>
        <v>0</v>
      </c>
      <c r="N44" s="21">
        <f t="shared" si="2"/>
        <v>0</v>
      </c>
      <c r="O44" s="21">
        <f t="shared" si="0"/>
        <v>0</v>
      </c>
      <c r="P44" s="24">
        <f t="shared" si="4"/>
        <v>0</v>
      </c>
      <c r="Z44" s="17"/>
    </row>
    <row r="45" spans="1:26" ht="15.6" x14ac:dyDescent="0.3">
      <c r="A45" s="19">
        <v>26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55"/>
      <c r="M45" s="134">
        <f t="shared" si="1"/>
        <v>0</v>
      </c>
      <c r="N45" s="21">
        <f t="shared" si="2"/>
        <v>0</v>
      </c>
      <c r="O45" s="21">
        <f t="shared" si="0"/>
        <v>0</v>
      </c>
      <c r="P45" s="24">
        <f t="shared" si="4"/>
        <v>0</v>
      </c>
      <c r="Z45" s="17"/>
    </row>
    <row r="46" spans="1:26" ht="15.6" x14ac:dyDescent="0.3">
      <c r="A46" s="19">
        <v>27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55"/>
      <c r="M46" s="134">
        <f t="shared" si="1"/>
        <v>0</v>
      </c>
      <c r="N46" s="21">
        <f t="shared" si="2"/>
        <v>0</v>
      </c>
      <c r="O46" s="21">
        <f t="shared" si="0"/>
        <v>0</v>
      </c>
      <c r="P46" s="24">
        <f t="shared" si="3"/>
        <v>0</v>
      </c>
      <c r="Z46" s="17"/>
    </row>
    <row r="47" spans="1:26" ht="15.6" x14ac:dyDescent="0.3">
      <c r="A47" s="19">
        <v>28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55"/>
      <c r="M47" s="134">
        <f t="shared" si="1"/>
        <v>0</v>
      </c>
      <c r="N47" s="21">
        <f t="shared" si="2"/>
        <v>0</v>
      </c>
      <c r="O47" s="21">
        <f t="shared" si="0"/>
        <v>0</v>
      </c>
      <c r="P47" s="24">
        <f t="shared" si="3"/>
        <v>0</v>
      </c>
      <c r="Z47" s="17"/>
    </row>
    <row r="48" spans="1:26" ht="15.6" x14ac:dyDescent="0.3">
      <c r="A48" s="19">
        <v>29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55"/>
      <c r="M48" s="134">
        <f t="shared" si="1"/>
        <v>0</v>
      </c>
      <c r="N48" s="21">
        <f t="shared" si="2"/>
        <v>0</v>
      </c>
      <c r="O48" s="21">
        <f t="shared" si="0"/>
        <v>0</v>
      </c>
      <c r="P48" s="24">
        <f t="shared" si="3"/>
        <v>0</v>
      </c>
      <c r="Z48" s="17"/>
    </row>
    <row r="49" spans="1:26" ht="15.6" x14ac:dyDescent="0.3">
      <c r="A49" s="19">
        <v>30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55"/>
      <c r="M49" s="134">
        <f t="shared" si="1"/>
        <v>0</v>
      </c>
      <c r="N49" s="21">
        <f t="shared" si="2"/>
        <v>0</v>
      </c>
      <c r="O49" s="21">
        <f t="shared" si="0"/>
        <v>0</v>
      </c>
      <c r="P49" s="24">
        <f t="shared" si="3"/>
        <v>0</v>
      </c>
      <c r="Z49" s="17"/>
    </row>
    <row r="50" spans="1:26" ht="15.6" x14ac:dyDescent="0.3">
      <c r="A50" s="19">
        <v>31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55"/>
      <c r="M50" s="134">
        <f t="shared" si="1"/>
        <v>0</v>
      </c>
      <c r="N50" s="21">
        <f t="shared" si="2"/>
        <v>0</v>
      </c>
      <c r="O50" s="21">
        <f t="shared" si="0"/>
        <v>0</v>
      </c>
      <c r="P50" s="24">
        <f t="shared" si="3"/>
        <v>0</v>
      </c>
      <c r="Z50" s="17"/>
    </row>
    <row r="51" spans="1:26" ht="15.6" x14ac:dyDescent="0.3">
      <c r="A51" s="19">
        <v>32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55"/>
      <c r="M51" s="134">
        <f t="shared" si="1"/>
        <v>0</v>
      </c>
      <c r="N51" s="21">
        <f t="shared" si="2"/>
        <v>0</v>
      </c>
      <c r="O51" s="21">
        <f t="shared" si="0"/>
        <v>0</v>
      </c>
      <c r="P51" s="24">
        <f t="shared" si="3"/>
        <v>0</v>
      </c>
      <c r="Z51" s="17"/>
    </row>
    <row r="52" spans="1:26" ht="15.6" x14ac:dyDescent="0.3">
      <c r="A52" s="19">
        <v>33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55"/>
      <c r="M52" s="134">
        <f t="shared" si="1"/>
        <v>0</v>
      </c>
      <c r="N52" s="21">
        <f t="shared" si="2"/>
        <v>0</v>
      </c>
      <c r="O52" s="21">
        <f t="shared" si="0"/>
        <v>0</v>
      </c>
      <c r="P52" s="24">
        <f t="shared" si="3"/>
        <v>0</v>
      </c>
      <c r="Z52" s="17"/>
    </row>
    <row r="53" spans="1:26" ht="15.6" x14ac:dyDescent="0.3">
      <c r="A53" s="19">
        <v>34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55"/>
      <c r="M53" s="134">
        <f t="shared" si="1"/>
        <v>0</v>
      </c>
      <c r="N53" s="21">
        <f t="shared" si="2"/>
        <v>0</v>
      </c>
      <c r="O53" s="21">
        <f t="shared" si="0"/>
        <v>0</v>
      </c>
      <c r="P53" s="24">
        <f t="shared" si="3"/>
        <v>0</v>
      </c>
      <c r="Z53" s="17"/>
    </row>
    <row r="54" spans="1:26" ht="15.6" x14ac:dyDescent="0.3">
      <c r="A54" s="19">
        <v>35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55"/>
      <c r="M54" s="134">
        <f t="shared" si="1"/>
        <v>0</v>
      </c>
      <c r="N54" s="21">
        <f t="shared" si="2"/>
        <v>0</v>
      </c>
      <c r="O54" s="21">
        <f t="shared" si="0"/>
        <v>0</v>
      </c>
      <c r="P54" s="24">
        <f t="shared" si="3"/>
        <v>0</v>
      </c>
      <c r="Z54" s="17"/>
    </row>
    <row r="55" spans="1:26" ht="15.6" x14ac:dyDescent="0.25">
      <c r="A55" s="52" t="s">
        <v>8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4">
        <f>SUM(L20:L54)</f>
        <v>3</v>
      </c>
      <c r="M55" s="25">
        <f>SUM(M20:M54)/100</f>
        <v>15</v>
      </c>
      <c r="N55" s="25">
        <f>SUM(N20:N54)/100</f>
        <v>0.74</v>
      </c>
      <c r="O55" s="25">
        <f>SUM(O20:O54)/100</f>
        <v>0.9</v>
      </c>
      <c r="P55" s="26">
        <f>SUM(P20:P54)</f>
        <v>16</v>
      </c>
      <c r="Z55" s="17"/>
    </row>
    <row r="56" spans="1:26" ht="15.6" x14ac:dyDescent="0.25">
      <c r="A56" s="143" t="s">
        <v>40</v>
      </c>
      <c r="B56" s="143"/>
      <c r="C56" s="143"/>
      <c r="D56" s="143"/>
      <c r="E56" s="27" t="s">
        <v>68</v>
      </c>
      <c r="F56" s="28">
        <v>5</v>
      </c>
      <c r="G56" s="29"/>
      <c r="H56" s="29"/>
      <c r="I56" s="29"/>
      <c r="J56" s="29"/>
      <c r="K56" s="29"/>
      <c r="L56" s="30"/>
      <c r="M56" s="30"/>
      <c r="N56" s="30"/>
      <c r="O56" s="30"/>
      <c r="P56" s="31"/>
      <c r="Z56" s="17"/>
    </row>
    <row r="57" spans="1:26" ht="15.6" x14ac:dyDescent="0.25">
      <c r="A57" s="142" t="s">
        <v>42</v>
      </c>
      <c r="B57" s="142"/>
      <c r="C57" s="142"/>
      <c r="D57" s="142"/>
      <c r="E57" s="21" t="s">
        <v>26</v>
      </c>
      <c r="F57" s="28">
        <v>6</v>
      </c>
      <c r="G57" s="29"/>
      <c r="H57" s="29"/>
      <c r="I57" s="29"/>
      <c r="J57" s="29"/>
      <c r="K57" s="29"/>
      <c r="L57" s="30"/>
      <c r="M57" s="30"/>
      <c r="N57" s="30"/>
      <c r="O57" s="30"/>
      <c r="P57" s="31"/>
      <c r="Z57" s="17"/>
    </row>
    <row r="58" spans="1:26" ht="45" x14ac:dyDescent="0.25">
      <c r="A58" s="142" t="s">
        <v>67</v>
      </c>
      <c r="B58" s="142"/>
      <c r="C58" s="142"/>
      <c r="D58" s="142"/>
      <c r="E58" s="21" t="s">
        <v>68</v>
      </c>
      <c r="F58" s="28">
        <v>7</v>
      </c>
      <c r="G58" s="29"/>
      <c r="H58" s="29" t="s">
        <v>904</v>
      </c>
      <c r="I58" s="29"/>
      <c r="J58" s="29"/>
      <c r="K58" s="29"/>
      <c r="L58" s="30"/>
      <c r="M58" s="30"/>
      <c r="N58" s="30"/>
      <c r="O58" s="30"/>
      <c r="P58" s="31"/>
      <c r="Z58" s="17"/>
    </row>
    <row r="59" spans="1:26" ht="15.6" x14ac:dyDescent="0.25">
      <c r="A59" s="142" t="s">
        <v>38</v>
      </c>
      <c r="B59" s="142"/>
      <c r="C59" s="142"/>
      <c r="D59" s="142"/>
      <c r="E59" s="21" t="s">
        <v>26</v>
      </c>
      <c r="F59" s="28">
        <v>8</v>
      </c>
      <c r="G59" s="29"/>
      <c r="H59" s="29"/>
      <c r="I59" s="29"/>
      <c r="J59" s="29"/>
      <c r="K59" s="29"/>
      <c r="L59" s="30"/>
      <c r="M59" s="30"/>
      <c r="N59" s="30"/>
      <c r="O59" s="30"/>
      <c r="P59" s="31"/>
      <c r="Z59" s="17"/>
    </row>
    <row r="60" spans="1:26" ht="15.6" x14ac:dyDescent="0.25">
      <c r="A60" s="144" t="s">
        <v>36</v>
      </c>
      <c r="B60" s="144"/>
      <c r="C60" s="144"/>
      <c r="D60" s="144"/>
      <c r="E60" s="32" t="s">
        <v>26</v>
      </c>
      <c r="F60" s="33">
        <v>9</v>
      </c>
      <c r="Q60" s="34"/>
      <c r="Z60" s="17"/>
    </row>
    <row r="61" spans="1:26" x14ac:dyDescent="0.25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  <c r="P61" s="37"/>
      <c r="Z61" s="17"/>
    </row>
    <row r="62" spans="1:26" ht="15.6" x14ac:dyDescent="0.3">
      <c r="A62" s="230" t="s">
        <v>14</v>
      </c>
      <c r="B62" s="230"/>
      <c r="C62" s="230"/>
      <c r="D62" s="230"/>
      <c r="E62" s="32">
        <v>20</v>
      </c>
      <c r="F62" s="17">
        <v>1</v>
      </c>
      <c r="G62" s="17" t="str">
        <f>CONCATENATE("INSERT into workmanshipprices(code, name, price) VALUES(",F62,",'",A62,"',",E62,");")</f>
        <v>INSERT into workmanshipprices(code, name, price) VALUES(1,'SEMIBASTON',20);</v>
      </c>
      <c r="L62" s="17" t="s">
        <v>20</v>
      </c>
      <c r="O62" s="38" t="s">
        <v>17</v>
      </c>
      <c r="P62" s="39">
        <f>M55</f>
        <v>15</v>
      </c>
      <c r="Q62" s="162" t="s">
        <v>62</v>
      </c>
      <c r="R62" s="162"/>
      <c r="Z62" s="17"/>
    </row>
    <row r="63" spans="1:26" ht="15.6" x14ac:dyDescent="0.3">
      <c r="A63" s="230" t="s">
        <v>15</v>
      </c>
      <c r="C63" s="140"/>
      <c r="D63" s="140"/>
      <c r="E63" s="139">
        <v>10</v>
      </c>
      <c r="F63" s="17">
        <v>2</v>
      </c>
      <c r="G63" s="17" t="str">
        <f>CONCATENATE("INSERT into workmanshipprices(code, name, price) VALUES(",F63,",'",B64,"',",E63,");")</f>
        <v>INSERT into workmanshipprices(code, name, price) VALUES(2,'',10);</v>
      </c>
      <c r="O63" s="38"/>
      <c r="P63" s="39"/>
      <c r="Q63" s="137"/>
      <c r="R63" s="138"/>
      <c r="Z63" s="17"/>
    </row>
    <row r="64" spans="1:26" ht="15.6" x14ac:dyDescent="0.3">
      <c r="A64" s="140" t="s">
        <v>903</v>
      </c>
      <c r="B64" s="140"/>
      <c r="C64" s="230"/>
      <c r="D64" s="230"/>
      <c r="E64" s="32">
        <v>15</v>
      </c>
      <c r="F64" s="17">
        <v>3</v>
      </c>
      <c r="G64" s="17" t="str">
        <f>CONCATENATE("INSERT into workmanshipprices(code, name, price) VALUES(",F64,",'",A63,"',",E64,");")</f>
        <v>INSERT into workmanshipprices(code, name, price) VALUES(3,'BIZOT',15);</v>
      </c>
      <c r="L64" s="17" t="s">
        <v>20</v>
      </c>
      <c r="O64" s="38" t="s">
        <v>63</v>
      </c>
      <c r="P64" s="40">
        <f>N55</f>
        <v>0.74</v>
      </c>
      <c r="Q64" s="185" t="s">
        <v>62</v>
      </c>
      <c r="R64" s="186"/>
      <c r="Z64" s="17"/>
    </row>
    <row r="65" spans="1:26" ht="15.6" x14ac:dyDescent="0.3">
      <c r="A65" s="230" t="s">
        <v>16</v>
      </c>
      <c r="B65" s="230"/>
      <c r="C65" s="230"/>
      <c r="D65" s="230"/>
      <c r="E65" s="32">
        <v>4</v>
      </c>
      <c r="F65" s="17">
        <v>4</v>
      </c>
      <c r="G65" s="17" t="str">
        <f t="shared" ref="G63:G71" si="5">CONCATENATE("INSERT into workmanshipprices(code, name, price) VALUES(",F65,",'",A65,"',",E65,");")</f>
        <v>INSERT into workmanshipprices(code, name, price) VALUES(4,'PICURATOR',4);</v>
      </c>
      <c r="L65" s="17" t="s">
        <v>20</v>
      </c>
      <c r="O65" s="38" t="s">
        <v>16</v>
      </c>
      <c r="P65" s="40">
        <f>O55</f>
        <v>0.9</v>
      </c>
      <c r="Q65" s="162" t="s">
        <v>62</v>
      </c>
      <c r="R65" s="162"/>
      <c r="Z65" s="17"/>
    </row>
    <row r="66" spans="1:26" ht="15.6" x14ac:dyDescent="0.3">
      <c r="A66" s="230" t="s">
        <v>17</v>
      </c>
      <c r="B66" s="230"/>
      <c r="C66" s="230"/>
      <c r="D66" s="230"/>
      <c r="E66" s="32">
        <v>36</v>
      </c>
      <c r="F66" s="17">
        <v>5</v>
      </c>
      <c r="G66" s="17" t="str">
        <f t="shared" si="5"/>
        <v>INSERT into workmanshipprices(code, name, price) VALUES(5,'TAIAT',36);</v>
      </c>
      <c r="L66" s="17" t="s">
        <v>20</v>
      </c>
      <c r="Z66" s="17"/>
    </row>
    <row r="67" spans="1:26" ht="15.6" x14ac:dyDescent="0.25">
      <c r="A67" s="231" t="s">
        <v>40</v>
      </c>
      <c r="B67" s="231"/>
      <c r="C67" s="231"/>
      <c r="D67" s="231"/>
      <c r="E67" s="27">
        <v>57</v>
      </c>
      <c r="F67" s="17">
        <v>6</v>
      </c>
      <c r="G67" s="17" t="str">
        <f t="shared" si="5"/>
        <v>INSERT into workmanshipprices(code, name, price) VALUES(6,'DECUPAJE LAVOARE',57);</v>
      </c>
      <c r="N67" s="179" t="s">
        <v>66</v>
      </c>
      <c r="O67" s="180"/>
      <c r="Z67" s="17"/>
    </row>
    <row r="68" spans="1:26" ht="15.6" x14ac:dyDescent="0.25">
      <c r="A68" s="231" t="s">
        <v>42</v>
      </c>
      <c r="B68" s="231"/>
      <c r="C68" s="231"/>
      <c r="D68" s="231"/>
      <c r="E68" s="21">
        <v>10</v>
      </c>
      <c r="F68" s="17">
        <v>7</v>
      </c>
      <c r="G68" s="17" t="str">
        <f t="shared" si="5"/>
        <v>INSERT into workmanshipprices(code, name, price) VALUES(7,'DECUPAJE PE CURB',10);</v>
      </c>
      <c r="N68" s="181"/>
      <c r="O68" s="182"/>
      <c r="Z68" s="17"/>
    </row>
    <row r="69" spans="1:26" ht="15.6" x14ac:dyDescent="0.25">
      <c r="A69" s="231" t="s">
        <v>67</v>
      </c>
      <c r="B69" s="231"/>
      <c r="C69" s="231"/>
      <c r="D69" s="231"/>
      <c r="E69" s="21">
        <v>10</v>
      </c>
      <c r="F69" s="17">
        <v>8</v>
      </c>
      <c r="G69" s="17" t="str">
        <f t="shared" si="5"/>
        <v>INSERT into workmanshipprices(code, name, price) VALUES(8,'GAURI CAROTA',10);</v>
      </c>
      <c r="N69" s="179"/>
      <c r="O69" s="180"/>
      <c r="Z69" s="17"/>
    </row>
    <row r="70" spans="1:26" ht="15.6" x14ac:dyDescent="0.25">
      <c r="A70" s="231" t="s">
        <v>38</v>
      </c>
      <c r="B70" s="231"/>
      <c r="C70" s="231"/>
      <c r="D70" s="231"/>
      <c r="E70" s="21">
        <v>15</v>
      </c>
      <c r="F70" s="17">
        <v>9</v>
      </c>
      <c r="G70" s="17" t="str">
        <f t="shared" si="5"/>
        <v>INSERT into workmanshipprices(code, name, price) VALUES(9,'LIPIRE ADAOS',15);</v>
      </c>
      <c r="N70" s="183"/>
      <c r="O70" s="184"/>
      <c r="Z70" s="17"/>
    </row>
    <row r="71" spans="1:26" ht="15.6" x14ac:dyDescent="0.25">
      <c r="A71" s="229" t="s">
        <v>36</v>
      </c>
      <c r="B71" s="229"/>
      <c r="C71" s="229"/>
      <c r="D71" s="229"/>
      <c r="E71" s="32">
        <v>4</v>
      </c>
      <c r="F71" s="17">
        <v>10</v>
      </c>
      <c r="G71" s="17" t="str">
        <f t="shared" si="5"/>
        <v>INSERT into workmanshipprices(code, name, price) VALUES(10,'CANAL ANTIDERAPANT',4);</v>
      </c>
      <c r="M71" s="161" t="s">
        <v>60</v>
      </c>
      <c r="N71" s="161"/>
      <c r="O71" s="161"/>
      <c r="P71" s="145">
        <f>SUM(((P55*E66+P64*E62+P65*E65)+E67*F56+E68*F57+E69*F58+E70*F59+F60*E71))</f>
        <v>1165.4000000000001</v>
      </c>
      <c r="Q71" s="145"/>
      <c r="R71" s="145"/>
      <c r="S71" s="145"/>
      <c r="Z71" s="17"/>
    </row>
    <row r="72" spans="1:26" ht="15.6" x14ac:dyDescent="0.25">
      <c r="A72" s="36"/>
      <c r="B72" s="36"/>
      <c r="C72" s="36"/>
      <c r="D72" s="36"/>
      <c r="E72" s="36"/>
      <c r="F72" s="36"/>
      <c r="G72" s="36"/>
      <c r="H72" s="36"/>
      <c r="I72" s="36"/>
      <c r="M72" s="142" t="s">
        <v>59</v>
      </c>
      <c r="N72" s="142"/>
      <c r="O72" s="142"/>
      <c r="P72" s="145">
        <f>SUM(((P55*E66+P64*E63+P65*E65)+E67*F56+E68*F57+E69*F58+E70*F59+F60*E71))</f>
        <v>1158</v>
      </c>
      <c r="Q72" s="145"/>
      <c r="R72" s="145"/>
      <c r="S72" s="145"/>
      <c r="Z72" s="17"/>
    </row>
    <row r="73" spans="1:26" ht="15.6" x14ac:dyDescent="0.3">
      <c r="A73" s="36"/>
      <c r="B73" s="36"/>
      <c r="C73" s="36"/>
      <c r="D73" s="36"/>
      <c r="E73" s="36"/>
      <c r="F73" s="36"/>
      <c r="G73" s="36"/>
      <c r="H73" s="36"/>
      <c r="I73" s="36"/>
      <c r="M73" s="227"/>
      <c r="N73" s="140" t="s">
        <v>909</v>
      </c>
      <c r="O73" s="228"/>
      <c r="P73" s="234">
        <f>SUM(((P55*E66+P64*E64+P65*E65)+E67*F56+E68*F57+E69*F58+E70*F59+F60*E71))</f>
        <v>1161.7</v>
      </c>
      <c r="Q73" s="235"/>
      <c r="R73" s="235"/>
      <c r="S73" s="236"/>
      <c r="Z73" s="17"/>
    </row>
    <row r="74" spans="1:26" ht="30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N74" s="146" t="s">
        <v>21</v>
      </c>
      <c r="O74" s="147"/>
      <c r="P74" s="135" t="s">
        <v>910</v>
      </c>
      <c r="Q74" s="128"/>
      <c r="R74" s="128"/>
      <c r="S74" s="129"/>
      <c r="Z74" s="17"/>
    </row>
    <row r="75" spans="1:26" ht="16.5" customHeight="1" thickBot="1" x14ac:dyDescent="0.3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126"/>
      <c r="O75" s="127"/>
      <c r="P75" s="130"/>
      <c r="Q75" s="131"/>
      <c r="R75" s="131"/>
      <c r="S75" s="132"/>
      <c r="Z75" s="17"/>
    </row>
    <row r="76" spans="1:26" ht="16.2" thickBot="1" x14ac:dyDescent="0.35">
      <c r="A76" s="6" t="s">
        <v>9</v>
      </c>
      <c r="B76" s="151"/>
      <c r="C76" s="151"/>
      <c r="D76" s="151"/>
      <c r="E76" s="151"/>
      <c r="F76" s="151"/>
      <c r="G76" s="151"/>
      <c r="H76" s="151"/>
      <c r="I76" s="151"/>
      <c r="J76" s="151"/>
      <c r="K76" s="152"/>
      <c r="L76" s="153" t="s">
        <v>10</v>
      </c>
      <c r="M76" s="151"/>
      <c r="N76" s="154"/>
      <c r="O76" s="15" t="s">
        <v>11</v>
      </c>
      <c r="P76" s="7" t="s">
        <v>8</v>
      </c>
      <c r="Z76" s="17"/>
    </row>
    <row r="77" spans="1:26" ht="16.2" thickBot="1" x14ac:dyDescent="0.35">
      <c r="A77" s="42" t="s">
        <v>12</v>
      </c>
      <c r="B77" s="43"/>
      <c r="C77" s="44"/>
      <c r="D77" s="43"/>
      <c r="E77" s="43"/>
      <c r="F77" s="43"/>
      <c r="G77" s="43"/>
      <c r="H77" s="43"/>
      <c r="I77" s="43"/>
      <c r="J77" s="43"/>
      <c r="K77" s="43"/>
      <c r="L77" s="155">
        <f>P55</f>
        <v>16</v>
      </c>
      <c r="M77" s="156"/>
      <c r="N77" s="157"/>
      <c r="O77" s="8">
        <f>VLOOKUP(P74,'Preturi Materiale'!I4:J472,2,FALSE)</f>
        <v>838.13</v>
      </c>
      <c r="P77" s="9">
        <f>L77*O77</f>
        <v>13410.08</v>
      </c>
      <c r="Q77" s="34"/>
      <c r="Z77" s="17"/>
    </row>
    <row r="78" spans="1:26" ht="16.2" thickBot="1" x14ac:dyDescent="0.35">
      <c r="A78" s="45" t="s">
        <v>13</v>
      </c>
      <c r="B78" s="46"/>
      <c r="C78" s="47"/>
      <c r="D78" s="46"/>
      <c r="E78" s="46"/>
      <c r="F78" s="46"/>
      <c r="G78" s="46"/>
      <c r="H78" s="46"/>
      <c r="I78" s="46"/>
      <c r="J78" s="46"/>
      <c r="K78" s="46"/>
      <c r="L78" s="45"/>
      <c r="M78" s="46"/>
      <c r="N78" s="46"/>
      <c r="O78" s="46"/>
      <c r="P78" s="10">
        <f>SUM(P77:P77)</f>
        <v>13410.08</v>
      </c>
      <c r="Z78" s="17"/>
    </row>
    <row r="79" spans="1:26" ht="15.6" x14ac:dyDescent="0.3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4"/>
      <c r="Z79" s="17"/>
    </row>
    <row r="80" spans="1:26" ht="15.6" x14ac:dyDescent="0.3">
      <c r="A80" s="34"/>
      <c r="D80" s="48"/>
      <c r="E80" s="48"/>
      <c r="F80" s="48"/>
      <c r="G80" s="48"/>
      <c r="H80" s="48"/>
      <c r="I80" s="48"/>
      <c r="J80" s="48"/>
      <c r="K80" s="48"/>
      <c r="L80" s="142" t="s">
        <v>14</v>
      </c>
      <c r="M80" s="142"/>
      <c r="N80" s="142"/>
      <c r="O80" s="142"/>
      <c r="P80" s="49">
        <f>SUM(P77+P71)</f>
        <v>14575.48</v>
      </c>
      <c r="Q80" s="158" t="s">
        <v>18</v>
      </c>
      <c r="R80" s="159"/>
      <c r="S80" s="160"/>
      <c r="Z80" s="17"/>
    </row>
    <row r="81" spans="1:26" ht="15.6" x14ac:dyDescent="0.3">
      <c r="A81" s="34"/>
      <c r="D81" s="48"/>
      <c r="E81" s="48"/>
      <c r="F81" s="48"/>
      <c r="G81" s="48"/>
      <c r="H81" s="48"/>
      <c r="I81" s="48"/>
      <c r="J81" s="48"/>
      <c r="K81" s="48"/>
      <c r="L81" s="142"/>
      <c r="M81" s="142"/>
      <c r="N81" s="142"/>
      <c r="O81" s="142"/>
      <c r="P81" s="67">
        <f>SUM(P80*1.19)</f>
        <v>17344.821199999998</v>
      </c>
      <c r="Q81" s="158" t="s">
        <v>19</v>
      </c>
      <c r="R81" s="159"/>
      <c r="S81" s="160"/>
      <c r="Z81" s="17"/>
    </row>
    <row r="82" spans="1:26" x14ac:dyDescent="0.25">
      <c r="A82" s="34"/>
      <c r="Q82" s="41"/>
      <c r="R82" s="41"/>
      <c r="S82" s="41"/>
      <c r="Z82" s="17"/>
    </row>
    <row r="83" spans="1:26" ht="15.6" x14ac:dyDescent="0.3">
      <c r="A83" s="34"/>
      <c r="D83" s="48"/>
      <c r="E83" s="48"/>
      <c r="F83" s="48"/>
      <c r="G83" s="48"/>
      <c r="H83" s="48"/>
      <c r="I83" s="48"/>
      <c r="J83" s="48"/>
      <c r="K83" s="48"/>
      <c r="L83" s="161" t="s">
        <v>15</v>
      </c>
      <c r="M83" s="161"/>
      <c r="N83" s="161"/>
      <c r="O83" s="161"/>
      <c r="P83" s="50">
        <f>SUM(P77+P72)</f>
        <v>14568.08</v>
      </c>
      <c r="Q83" s="158" t="s">
        <v>18</v>
      </c>
      <c r="R83" s="159"/>
      <c r="S83" s="160"/>
      <c r="Z83" s="17"/>
    </row>
    <row r="84" spans="1:26" ht="15.6" x14ac:dyDescent="0.3">
      <c r="A84" s="34"/>
      <c r="D84" s="48"/>
      <c r="E84" s="48"/>
      <c r="F84" s="48"/>
      <c r="G84" s="48"/>
      <c r="H84" s="48"/>
      <c r="I84" s="48"/>
      <c r="J84" s="48"/>
      <c r="K84" s="48"/>
      <c r="L84" s="161"/>
      <c r="M84" s="161"/>
      <c r="N84" s="161"/>
      <c r="O84" s="161"/>
      <c r="P84" s="51">
        <f>SUM(P83*1.19)</f>
        <v>17336.015199999998</v>
      </c>
      <c r="Q84" s="158" t="s">
        <v>19</v>
      </c>
      <c r="R84" s="159"/>
      <c r="S84" s="160"/>
      <c r="Z84" s="17"/>
    </row>
    <row r="85" spans="1:26" ht="15.6" x14ac:dyDescent="0.3">
      <c r="A85" s="34"/>
      <c r="D85" s="48"/>
      <c r="E85" s="48"/>
      <c r="F85" s="48"/>
      <c r="G85" s="48"/>
      <c r="H85" s="48"/>
      <c r="I85" s="48"/>
      <c r="J85" s="48"/>
      <c r="K85" s="48"/>
      <c r="L85" s="136"/>
      <c r="M85" s="136"/>
      <c r="N85" s="136"/>
      <c r="O85" s="136"/>
      <c r="P85" s="232"/>
      <c r="Q85" s="233"/>
      <c r="R85" s="233"/>
      <c r="S85" s="233"/>
      <c r="Z85" s="17"/>
    </row>
    <row r="86" spans="1:26" ht="15.6" x14ac:dyDescent="0.3">
      <c r="A86" s="34"/>
      <c r="D86" s="48"/>
      <c r="E86" s="48"/>
      <c r="F86" s="48"/>
      <c r="G86" s="48"/>
      <c r="H86" s="48"/>
      <c r="I86" s="48"/>
      <c r="J86" s="48"/>
      <c r="K86" s="48"/>
      <c r="L86" s="161" t="s">
        <v>903</v>
      </c>
      <c r="M86" s="161"/>
      <c r="N86" s="161"/>
      <c r="O86" s="161"/>
      <c r="P86" s="50">
        <f>SUM(P77+P73)</f>
        <v>14571.78</v>
      </c>
      <c r="Q86" s="158" t="s">
        <v>18</v>
      </c>
      <c r="R86" s="159"/>
      <c r="S86" s="160"/>
      <c r="Z86" s="17"/>
    </row>
    <row r="87" spans="1:26" ht="15.6" x14ac:dyDescent="0.3">
      <c r="A87" s="34"/>
      <c r="D87" s="48"/>
      <c r="E87" s="48"/>
      <c r="F87" s="48"/>
      <c r="G87" s="48"/>
      <c r="H87" s="48"/>
      <c r="I87" s="48"/>
      <c r="J87" s="48"/>
      <c r="K87" s="48"/>
      <c r="L87" s="161"/>
      <c r="M87" s="161"/>
      <c r="N87" s="161"/>
      <c r="O87" s="161"/>
      <c r="P87" s="51">
        <f>SUM(P86*1.19)</f>
        <v>17340.4182</v>
      </c>
      <c r="Q87" s="158" t="s">
        <v>19</v>
      </c>
      <c r="R87" s="159"/>
      <c r="S87" s="160"/>
      <c r="Z87" s="17"/>
    </row>
    <row r="88" spans="1:26" x14ac:dyDescent="0.25">
      <c r="Z88" s="17"/>
    </row>
    <row r="89" spans="1:26" ht="15.6" x14ac:dyDescent="0.3">
      <c r="L89" s="148" t="s">
        <v>64</v>
      </c>
      <c r="M89" s="149"/>
      <c r="N89" s="149"/>
      <c r="O89" s="150"/>
      <c r="P89" s="141">
        <v>500</v>
      </c>
      <c r="Q89" s="141"/>
      <c r="R89" s="141"/>
      <c r="S89" s="141"/>
      <c r="T89" s="17">
        <f>P89/P78</f>
        <v>3.728538532208607E-2</v>
      </c>
    </row>
    <row r="90" spans="1:26" ht="15.6" x14ac:dyDescent="0.3">
      <c r="L90" s="148" t="s">
        <v>911</v>
      </c>
      <c r="M90" s="149"/>
      <c r="N90" s="149"/>
      <c r="O90" s="150"/>
      <c r="P90" s="237">
        <f>P81-P89</f>
        <v>16844.821199999998</v>
      </c>
      <c r="Q90" s="141"/>
      <c r="R90" s="141"/>
      <c r="S90" s="141"/>
    </row>
    <row r="91" spans="1:26" ht="15.6" x14ac:dyDescent="0.3">
      <c r="L91" s="148" t="s">
        <v>912</v>
      </c>
      <c r="M91" s="149"/>
      <c r="N91" s="149"/>
      <c r="O91" s="150"/>
      <c r="P91" s="237">
        <f>P84-P89</f>
        <v>16836.015199999998</v>
      </c>
      <c r="Q91" s="141"/>
      <c r="R91" s="141"/>
      <c r="S91" s="141"/>
    </row>
    <row r="92" spans="1:26" ht="15.6" x14ac:dyDescent="0.3">
      <c r="L92" s="148" t="s">
        <v>913</v>
      </c>
      <c r="M92" s="149"/>
      <c r="N92" s="149"/>
      <c r="O92" s="150"/>
      <c r="P92" s="237">
        <f>P87-P89</f>
        <v>16840.4182</v>
      </c>
      <c r="Q92" s="141"/>
      <c r="R92" s="141"/>
      <c r="S92" s="141"/>
    </row>
    <row r="94" spans="1:26" x14ac:dyDescent="0.25">
      <c r="L94" s="17" t="s">
        <v>905</v>
      </c>
    </row>
    <row r="95" spans="1:26" x14ac:dyDescent="0.25">
      <c r="L95" s="17" t="s">
        <v>906</v>
      </c>
    </row>
    <row r="97" spans="12:12" x14ac:dyDescent="0.25">
      <c r="L97" s="17" t="s">
        <v>907</v>
      </c>
    </row>
  </sheetData>
  <mergeCells count="45">
    <mergeCell ref="L91:O91"/>
    <mergeCell ref="P91:S91"/>
    <mergeCell ref="L92:O92"/>
    <mergeCell ref="P92:S92"/>
    <mergeCell ref="Q62:R62"/>
    <mergeCell ref="A13:P17"/>
    <mergeCell ref="L89:O89"/>
    <mergeCell ref="B18:C18"/>
    <mergeCell ref="L18:L19"/>
    <mergeCell ref="D18:G18"/>
    <mergeCell ref="H18:K18"/>
    <mergeCell ref="P18:P19"/>
    <mergeCell ref="M18:M19"/>
    <mergeCell ref="N18:N19"/>
    <mergeCell ref="O18:O19"/>
    <mergeCell ref="N67:O68"/>
    <mergeCell ref="N69:O70"/>
    <mergeCell ref="Q64:R64"/>
    <mergeCell ref="Q65:R65"/>
    <mergeCell ref="M71:O71"/>
    <mergeCell ref="L90:O90"/>
    <mergeCell ref="P89:S89"/>
    <mergeCell ref="P90:S90"/>
    <mergeCell ref="B76:K76"/>
    <mergeCell ref="L76:N76"/>
    <mergeCell ref="L77:N77"/>
    <mergeCell ref="L80:O81"/>
    <mergeCell ref="Q80:S80"/>
    <mergeCell ref="Q81:S81"/>
    <mergeCell ref="L83:O84"/>
    <mergeCell ref="Q83:S83"/>
    <mergeCell ref="Q84:S84"/>
    <mergeCell ref="L86:O87"/>
    <mergeCell ref="Q86:S86"/>
    <mergeCell ref="Q87:S87"/>
    <mergeCell ref="P71:S71"/>
    <mergeCell ref="P72:S72"/>
    <mergeCell ref="M72:O72"/>
    <mergeCell ref="N74:O74"/>
    <mergeCell ref="P73:S73"/>
    <mergeCell ref="A56:D56"/>
    <mergeCell ref="A57:D57"/>
    <mergeCell ref="A58:D58"/>
    <mergeCell ref="A59:D59"/>
    <mergeCell ref="A60:D6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'Preturi Materiale'!$I$4:$I$472</xm:f>
          </x14:formula1>
          <xm:sqref>P74:S75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view="pageLayout" zoomScaleNormal="140" workbookViewId="0">
      <selection activeCell="B1" sqref="B1:E2"/>
    </sheetView>
  </sheetViews>
  <sheetFormatPr defaultRowHeight="14.4" x14ac:dyDescent="0.3"/>
  <cols>
    <col min="1" max="1" width="15.5546875" customWidth="1"/>
    <col min="2" max="2" width="12.44140625" customWidth="1"/>
    <col min="3" max="3" width="12.109375" customWidth="1"/>
    <col min="4" max="4" width="12.6640625" customWidth="1"/>
    <col min="5" max="5" width="25.88671875" customWidth="1"/>
    <col min="6" max="6" width="14.88671875" bestFit="1" customWidth="1"/>
  </cols>
  <sheetData>
    <row r="1" spans="1:6" ht="15" customHeight="1" x14ac:dyDescent="0.3">
      <c r="A1" s="188" t="s">
        <v>21</v>
      </c>
      <c r="B1" s="189" t="str">
        <f>VLOOKUP('CALCUL B2R'!P74,'Preturi Materiale'!I4:J472,1,0)</f>
        <v>GRANIT ALLURE ROYALE 2 LUSTRUIT LASTRE</v>
      </c>
      <c r="C1" s="190"/>
      <c r="D1" s="190"/>
      <c r="E1" s="191"/>
      <c r="F1" s="60"/>
    </row>
    <row r="2" spans="1:6" ht="15" customHeight="1" x14ac:dyDescent="0.3">
      <c r="A2" s="188"/>
      <c r="B2" s="192"/>
      <c r="C2" s="193"/>
      <c r="D2" s="193"/>
      <c r="E2" s="194"/>
      <c r="F2" s="60"/>
    </row>
    <row r="3" spans="1:6" x14ac:dyDescent="0.3">
      <c r="A3" s="61" t="s">
        <v>70</v>
      </c>
      <c r="B3" s="61" t="s">
        <v>71</v>
      </c>
      <c r="C3" s="61" t="s">
        <v>56</v>
      </c>
      <c r="D3" s="61" t="s">
        <v>72</v>
      </c>
      <c r="E3" s="61" t="s">
        <v>76</v>
      </c>
    </row>
    <row r="4" spans="1:6" x14ac:dyDescent="0.3">
      <c r="A4" s="62"/>
      <c r="B4" s="63">
        <f>'CALCUL B2R'!P55</f>
        <v>16</v>
      </c>
      <c r="C4" s="64">
        <f>'CALCUL B2R'!P64</f>
        <v>0.74</v>
      </c>
      <c r="D4" s="64">
        <f>'CALCUL B2R'!P65</f>
        <v>0.9</v>
      </c>
      <c r="E4" s="62">
        <f>'CALCUL B2R'!L55</f>
        <v>3</v>
      </c>
    </row>
    <row r="5" spans="1:6" x14ac:dyDescent="0.3">
      <c r="A5" s="195" t="s">
        <v>73</v>
      </c>
      <c r="B5" s="195"/>
      <c r="C5" s="195" t="s">
        <v>74</v>
      </c>
      <c r="D5" s="195"/>
      <c r="E5" s="16" t="s">
        <v>75</v>
      </c>
    </row>
    <row r="6" spans="1:6" ht="17.399999999999999" x14ac:dyDescent="0.3">
      <c r="A6" s="187">
        <f>'CALCUL B2R'!B20</f>
        <v>200</v>
      </c>
      <c r="B6" s="187"/>
      <c r="C6" s="187">
        <f>'CALCUL B2R'!C20</f>
        <v>300</v>
      </c>
      <c r="D6" s="187"/>
      <c r="E6" s="65">
        <f>'CALCUL B2R'!L20</f>
        <v>2</v>
      </c>
      <c r="F6" s="60"/>
    </row>
    <row r="7" spans="1:6" ht="17.399999999999999" x14ac:dyDescent="0.3">
      <c r="A7" s="187">
        <f>'CALCUL B2R'!B21</f>
        <v>400</v>
      </c>
      <c r="B7" s="187"/>
      <c r="C7" s="187">
        <f>'CALCUL B2R'!C21</f>
        <v>100</v>
      </c>
      <c r="D7" s="187"/>
      <c r="E7" s="65">
        <f>'CALCUL B2R'!L21</f>
        <v>1</v>
      </c>
      <c r="F7" s="59"/>
    </row>
    <row r="8" spans="1:6" ht="17.399999999999999" x14ac:dyDescent="0.3">
      <c r="A8" s="187">
        <f>'CALCUL B2R'!B22</f>
        <v>0</v>
      </c>
      <c r="B8" s="187"/>
      <c r="C8" s="187">
        <f>'CALCUL B2R'!C22</f>
        <v>0</v>
      </c>
      <c r="D8" s="187"/>
      <c r="E8" s="65">
        <f>'CALCUL B2R'!L22</f>
        <v>0</v>
      </c>
      <c r="F8" s="59"/>
    </row>
    <row r="9" spans="1:6" ht="17.399999999999999" x14ac:dyDescent="0.3">
      <c r="A9" s="187">
        <f>'CALCUL B2R'!B23</f>
        <v>0</v>
      </c>
      <c r="B9" s="187"/>
      <c r="C9" s="187">
        <f>'CALCUL B2R'!C23</f>
        <v>0</v>
      </c>
      <c r="D9" s="187"/>
      <c r="E9" s="65">
        <f>'CALCUL B2R'!L23</f>
        <v>0</v>
      </c>
      <c r="F9" s="59"/>
    </row>
    <row r="10" spans="1:6" ht="17.399999999999999" x14ac:dyDescent="0.3">
      <c r="A10" s="187">
        <f>'CALCUL B2R'!B24</f>
        <v>0</v>
      </c>
      <c r="B10" s="187"/>
      <c r="C10" s="187">
        <f>'CALCUL B2R'!C24</f>
        <v>0</v>
      </c>
      <c r="D10" s="187"/>
      <c r="E10" s="65">
        <f>'CALCUL B2R'!L24</f>
        <v>0</v>
      </c>
      <c r="F10" s="59"/>
    </row>
    <row r="11" spans="1:6" ht="17.399999999999999" x14ac:dyDescent="0.3">
      <c r="A11" s="187">
        <f>'CALCUL B2R'!B25</f>
        <v>0</v>
      </c>
      <c r="B11" s="187"/>
      <c r="C11" s="187">
        <f>'CALCUL B2R'!C25</f>
        <v>0</v>
      </c>
      <c r="D11" s="187"/>
      <c r="E11" s="65">
        <f>'CALCUL B2R'!L25</f>
        <v>0</v>
      </c>
      <c r="F11" s="59"/>
    </row>
    <row r="12" spans="1:6" ht="17.399999999999999" x14ac:dyDescent="0.3">
      <c r="A12" s="187">
        <f>'CALCUL B2R'!B26</f>
        <v>0</v>
      </c>
      <c r="B12" s="187"/>
      <c r="C12" s="187">
        <f>'CALCUL B2R'!C26</f>
        <v>0</v>
      </c>
      <c r="D12" s="187"/>
      <c r="E12" s="65">
        <f>'CALCUL B2R'!L26</f>
        <v>0</v>
      </c>
      <c r="F12" s="59"/>
    </row>
    <row r="13" spans="1:6" ht="17.399999999999999" x14ac:dyDescent="0.3">
      <c r="A13" s="187">
        <f>'CALCUL B2R'!B27</f>
        <v>0</v>
      </c>
      <c r="B13" s="187"/>
      <c r="C13" s="187">
        <f>'CALCUL B2R'!C27</f>
        <v>0</v>
      </c>
      <c r="D13" s="187"/>
      <c r="E13" s="65">
        <f>'CALCUL B2R'!L27</f>
        <v>0</v>
      </c>
      <c r="F13" s="59"/>
    </row>
    <row r="14" spans="1:6" ht="17.399999999999999" x14ac:dyDescent="0.3">
      <c r="A14" s="187">
        <f>'CALCUL B2R'!B28</f>
        <v>0</v>
      </c>
      <c r="B14" s="187"/>
      <c r="C14" s="187">
        <f>'CALCUL B2R'!C28</f>
        <v>0</v>
      </c>
      <c r="D14" s="187"/>
      <c r="E14" s="65">
        <f>'CALCUL B2R'!L28</f>
        <v>0</v>
      </c>
      <c r="F14" s="59"/>
    </row>
    <row r="15" spans="1:6" ht="17.399999999999999" x14ac:dyDescent="0.3">
      <c r="A15" s="187">
        <f>'CALCUL B2R'!B29</f>
        <v>0</v>
      </c>
      <c r="B15" s="187"/>
      <c r="C15" s="187">
        <f>'CALCUL B2R'!C29</f>
        <v>0</v>
      </c>
      <c r="D15" s="187"/>
      <c r="E15" s="65">
        <f>'CALCUL B2R'!L29</f>
        <v>0</v>
      </c>
      <c r="F15" s="59"/>
    </row>
    <row r="16" spans="1:6" ht="17.399999999999999" x14ac:dyDescent="0.3">
      <c r="A16" s="187">
        <f>'CALCUL B2R'!B30</f>
        <v>0</v>
      </c>
      <c r="B16" s="187"/>
      <c r="C16" s="187">
        <f>'CALCUL B2R'!C30</f>
        <v>0</v>
      </c>
      <c r="D16" s="187"/>
      <c r="E16" s="65">
        <f>'CALCUL B2R'!L30</f>
        <v>0</v>
      </c>
      <c r="F16" s="59"/>
    </row>
    <row r="17" spans="1:6" ht="17.399999999999999" x14ac:dyDescent="0.3">
      <c r="A17" s="187">
        <f>'CALCUL B2R'!B31</f>
        <v>0</v>
      </c>
      <c r="B17" s="187"/>
      <c r="C17" s="187">
        <f>'CALCUL B2R'!C31</f>
        <v>0</v>
      </c>
      <c r="D17" s="187"/>
      <c r="E17" s="65">
        <f>'CALCUL B2R'!L31</f>
        <v>0</v>
      </c>
      <c r="F17" s="59"/>
    </row>
    <row r="18" spans="1:6" ht="17.399999999999999" x14ac:dyDescent="0.3">
      <c r="A18" s="187">
        <f>'CALCUL B2R'!B32</f>
        <v>0</v>
      </c>
      <c r="B18" s="187"/>
      <c r="C18" s="187">
        <f>'CALCUL B2R'!C32</f>
        <v>0</v>
      </c>
      <c r="D18" s="187"/>
      <c r="E18" s="65">
        <f>'CALCUL B2R'!L32</f>
        <v>0</v>
      </c>
      <c r="F18" s="59"/>
    </row>
    <row r="19" spans="1:6" ht="17.399999999999999" x14ac:dyDescent="0.3">
      <c r="A19" s="187">
        <f>'CALCUL B2R'!B33</f>
        <v>0</v>
      </c>
      <c r="B19" s="187"/>
      <c r="C19" s="187">
        <f>'CALCUL B2R'!C33</f>
        <v>0</v>
      </c>
      <c r="D19" s="187"/>
      <c r="E19" s="65">
        <f>'CALCUL B2R'!L33</f>
        <v>0</v>
      </c>
      <c r="F19" s="59"/>
    </row>
    <row r="20" spans="1:6" ht="17.399999999999999" x14ac:dyDescent="0.3">
      <c r="A20" s="187">
        <f>'CALCUL B2R'!B34</f>
        <v>0</v>
      </c>
      <c r="B20" s="187"/>
      <c r="C20" s="187">
        <f>'CALCUL B2R'!C34</f>
        <v>0</v>
      </c>
      <c r="D20" s="187"/>
      <c r="E20" s="65">
        <f>'CALCUL B2R'!L34</f>
        <v>0</v>
      </c>
      <c r="F20" s="59"/>
    </row>
    <row r="21" spans="1:6" ht="17.399999999999999" x14ac:dyDescent="0.3">
      <c r="A21" s="187">
        <f>'CALCUL B2R'!B35</f>
        <v>0</v>
      </c>
      <c r="B21" s="187"/>
      <c r="C21" s="187">
        <f>'CALCUL B2R'!C35</f>
        <v>0</v>
      </c>
      <c r="D21" s="187"/>
      <c r="E21" s="65">
        <f>'CALCUL B2R'!L35</f>
        <v>0</v>
      </c>
    </row>
    <row r="22" spans="1:6" ht="17.399999999999999" x14ac:dyDescent="0.3">
      <c r="A22" s="187">
        <f>'CALCUL B2R'!B36</f>
        <v>0</v>
      </c>
      <c r="B22" s="187"/>
      <c r="C22" s="187">
        <f>'CALCUL B2R'!C36</f>
        <v>0</v>
      </c>
      <c r="D22" s="187"/>
      <c r="E22" s="65">
        <f>'CALCUL B2R'!L36</f>
        <v>0</v>
      </c>
    </row>
    <row r="23" spans="1:6" ht="17.399999999999999" x14ac:dyDescent="0.3">
      <c r="A23" s="187">
        <f>'CALCUL B2R'!B37</f>
        <v>0</v>
      </c>
      <c r="B23" s="187"/>
      <c r="C23" s="187">
        <f>'CALCUL B2R'!C37</f>
        <v>0</v>
      </c>
      <c r="D23" s="187"/>
      <c r="E23" s="65">
        <f>'CALCUL B2R'!L37</f>
        <v>0</v>
      </c>
    </row>
    <row r="24" spans="1:6" ht="17.399999999999999" x14ac:dyDescent="0.3">
      <c r="A24" s="187">
        <f>'CALCUL B2R'!B38</f>
        <v>0</v>
      </c>
      <c r="B24" s="187"/>
      <c r="C24" s="187">
        <f>'CALCUL B2R'!C38</f>
        <v>0</v>
      </c>
      <c r="D24" s="187"/>
      <c r="E24" s="65">
        <f>'CALCUL B2R'!L38</f>
        <v>0</v>
      </c>
    </row>
    <row r="25" spans="1:6" ht="17.399999999999999" x14ac:dyDescent="0.3">
      <c r="A25" s="187">
        <f>'CALCUL B2R'!B39</f>
        <v>0</v>
      </c>
      <c r="B25" s="187"/>
      <c r="C25" s="187">
        <f>'CALCUL B2R'!C39</f>
        <v>0</v>
      </c>
      <c r="D25" s="187"/>
      <c r="E25" s="65">
        <f>'CALCUL B2R'!L39</f>
        <v>0</v>
      </c>
    </row>
    <row r="26" spans="1:6" ht="17.399999999999999" x14ac:dyDescent="0.3">
      <c r="A26" s="187">
        <f>'CALCUL B2R'!B40</f>
        <v>0</v>
      </c>
      <c r="B26" s="187"/>
      <c r="C26" s="187">
        <f>'CALCUL B2R'!C40</f>
        <v>0</v>
      </c>
      <c r="D26" s="187"/>
      <c r="E26" s="65">
        <f>'CALCUL B2R'!L40</f>
        <v>0</v>
      </c>
    </row>
    <row r="27" spans="1:6" ht="17.399999999999999" x14ac:dyDescent="0.3">
      <c r="A27" s="187">
        <f>'CALCUL B2R'!B41</f>
        <v>0</v>
      </c>
      <c r="B27" s="187"/>
      <c r="C27" s="187">
        <f>'CALCUL B2R'!C41</f>
        <v>0</v>
      </c>
      <c r="D27" s="187"/>
      <c r="E27" s="65">
        <f>'CALCUL B2R'!L41</f>
        <v>0</v>
      </c>
    </row>
    <row r="28" spans="1:6" ht="17.399999999999999" x14ac:dyDescent="0.3">
      <c r="A28" s="187">
        <f>'CALCUL B2R'!B42</f>
        <v>0</v>
      </c>
      <c r="B28" s="187"/>
      <c r="C28" s="187">
        <f>'CALCUL B2R'!C42</f>
        <v>0</v>
      </c>
      <c r="D28" s="187"/>
      <c r="E28" s="65">
        <f>'CALCUL B2R'!L42</f>
        <v>0</v>
      </c>
    </row>
    <row r="29" spans="1:6" ht="17.399999999999999" x14ac:dyDescent="0.3">
      <c r="A29" s="187">
        <f>'CALCUL B2R'!B43</f>
        <v>0</v>
      </c>
      <c r="B29" s="187"/>
      <c r="C29" s="187">
        <f>'CALCUL B2R'!C43</f>
        <v>0</v>
      </c>
      <c r="D29" s="187"/>
      <c r="E29" s="65">
        <f>'CALCUL B2R'!L43</f>
        <v>0</v>
      </c>
    </row>
    <row r="30" spans="1:6" ht="17.399999999999999" x14ac:dyDescent="0.3">
      <c r="A30" s="187">
        <f>'CALCUL B2R'!B44</f>
        <v>0</v>
      </c>
      <c r="B30" s="187"/>
      <c r="C30" s="187">
        <f>'CALCUL B2R'!C44</f>
        <v>0</v>
      </c>
      <c r="D30" s="187"/>
      <c r="E30" s="65">
        <f>'CALCUL B2R'!L44</f>
        <v>0</v>
      </c>
    </row>
    <row r="31" spans="1:6" ht="17.399999999999999" x14ac:dyDescent="0.3">
      <c r="A31" s="187">
        <f>'CALCUL B2R'!B45</f>
        <v>0</v>
      </c>
      <c r="B31" s="187"/>
      <c r="C31" s="187">
        <f>'CALCUL B2R'!C45</f>
        <v>0</v>
      </c>
      <c r="D31" s="187"/>
      <c r="E31" s="65">
        <f>'CALCUL B2R'!L45</f>
        <v>0</v>
      </c>
    </row>
    <row r="32" spans="1:6" ht="17.399999999999999" x14ac:dyDescent="0.3">
      <c r="A32" s="187">
        <f>'CALCUL B2R'!B46</f>
        <v>0</v>
      </c>
      <c r="B32" s="187"/>
      <c r="C32" s="187">
        <f>'CALCUL B2R'!C46</f>
        <v>0</v>
      </c>
      <c r="D32" s="187"/>
      <c r="E32" s="65">
        <f>'CALCUL B2R'!L46</f>
        <v>0</v>
      </c>
    </row>
    <row r="33" spans="1:5" ht="17.399999999999999" x14ac:dyDescent="0.3">
      <c r="A33" s="187">
        <f>'CALCUL B2R'!B47</f>
        <v>0</v>
      </c>
      <c r="B33" s="187"/>
      <c r="C33" s="187">
        <f>'CALCUL B2R'!C47</f>
        <v>0</v>
      </c>
      <c r="D33" s="187"/>
      <c r="E33" s="65">
        <f>'CALCUL B2R'!L47</f>
        <v>0</v>
      </c>
    </row>
    <row r="34" spans="1:5" ht="17.399999999999999" x14ac:dyDescent="0.3">
      <c r="A34" s="187">
        <f>'CALCUL B2R'!B48</f>
        <v>0</v>
      </c>
      <c r="B34" s="187"/>
      <c r="C34" s="187">
        <f>'CALCUL B2R'!C48</f>
        <v>0</v>
      </c>
      <c r="D34" s="187"/>
      <c r="E34" s="65">
        <f>'CALCUL B2R'!L48</f>
        <v>0</v>
      </c>
    </row>
    <row r="35" spans="1:5" ht="17.399999999999999" x14ac:dyDescent="0.3">
      <c r="A35" s="187">
        <f>'CALCUL B2R'!B49</f>
        <v>0</v>
      </c>
      <c r="B35" s="187"/>
      <c r="C35" s="187">
        <f>'CALCUL B2R'!C49</f>
        <v>0</v>
      </c>
      <c r="D35" s="187"/>
      <c r="E35" s="65">
        <f>'CALCUL B2R'!L49</f>
        <v>0</v>
      </c>
    </row>
    <row r="36" spans="1:5" ht="17.399999999999999" x14ac:dyDescent="0.3">
      <c r="A36" s="187">
        <f>'CALCUL B2R'!B50</f>
        <v>0</v>
      </c>
      <c r="B36" s="187"/>
      <c r="C36" s="187">
        <f>'CALCUL B2R'!C50</f>
        <v>0</v>
      </c>
      <c r="D36" s="187"/>
      <c r="E36" s="65">
        <f>'CALCUL B2R'!L50</f>
        <v>0</v>
      </c>
    </row>
    <row r="37" spans="1:5" ht="17.399999999999999" x14ac:dyDescent="0.3">
      <c r="A37" s="187">
        <f>'CALCUL B2R'!B51</f>
        <v>0</v>
      </c>
      <c r="B37" s="187"/>
      <c r="C37" s="187">
        <f>'CALCUL B2R'!C51</f>
        <v>0</v>
      </c>
      <c r="D37" s="187"/>
      <c r="E37" s="65">
        <f>'CALCUL B2R'!L51</f>
        <v>0</v>
      </c>
    </row>
    <row r="38" spans="1:5" ht="17.399999999999999" x14ac:dyDescent="0.3">
      <c r="A38" s="187">
        <f>'CALCUL B2R'!B52</f>
        <v>0</v>
      </c>
      <c r="B38" s="187"/>
      <c r="C38" s="187">
        <f>'CALCUL B2R'!C52</f>
        <v>0</v>
      </c>
      <c r="D38" s="187"/>
      <c r="E38" s="65">
        <f>'CALCUL B2R'!L52</f>
        <v>0</v>
      </c>
    </row>
    <row r="39" spans="1:5" ht="17.399999999999999" x14ac:dyDescent="0.3">
      <c r="A39" s="187">
        <f>'CALCUL B2R'!B53</f>
        <v>0</v>
      </c>
      <c r="B39" s="187"/>
      <c r="C39" s="187">
        <f>'CALCUL B2R'!C53</f>
        <v>0</v>
      </c>
      <c r="D39" s="187"/>
      <c r="E39" s="65">
        <f>'CALCUL B2R'!L53</f>
        <v>0</v>
      </c>
    </row>
    <row r="40" spans="1:5" ht="17.399999999999999" x14ac:dyDescent="0.3">
      <c r="A40" s="187">
        <f>'CALCUL B2R'!B54</f>
        <v>0</v>
      </c>
      <c r="B40" s="187"/>
      <c r="C40" s="187">
        <f>'CALCUL B2R'!C54</f>
        <v>0</v>
      </c>
      <c r="D40" s="187"/>
      <c r="E40" s="65">
        <f>'CALCUL B2R'!L54</f>
        <v>0</v>
      </c>
    </row>
    <row r="41" spans="1:5" ht="17.399999999999999" x14ac:dyDescent="0.3">
      <c r="A41" s="187"/>
      <c r="B41" s="187"/>
      <c r="C41" s="187"/>
      <c r="D41" s="187"/>
      <c r="E41" s="65"/>
    </row>
    <row r="42" spans="1:5" ht="17.399999999999999" x14ac:dyDescent="0.3">
      <c r="A42" s="187"/>
      <c r="B42" s="187"/>
      <c r="C42" s="187"/>
      <c r="D42" s="187"/>
      <c r="E42" s="65"/>
    </row>
    <row r="43" spans="1:5" ht="17.399999999999999" x14ac:dyDescent="0.3">
      <c r="A43" s="187"/>
      <c r="B43" s="187"/>
      <c r="C43" s="187"/>
      <c r="D43" s="187"/>
      <c r="E43" s="65"/>
    </row>
    <row r="44" spans="1:5" ht="17.399999999999999" x14ac:dyDescent="0.3">
      <c r="A44" s="187"/>
      <c r="B44" s="187"/>
      <c r="C44" s="187"/>
      <c r="D44" s="187"/>
      <c r="E44" s="65"/>
    </row>
    <row r="45" spans="1:5" ht="17.399999999999999" x14ac:dyDescent="0.3">
      <c r="A45" s="187"/>
      <c r="B45" s="187"/>
      <c r="C45" s="187"/>
      <c r="D45" s="187"/>
      <c r="E45" s="65"/>
    </row>
    <row r="46" spans="1:5" ht="17.399999999999999" x14ac:dyDescent="0.3">
      <c r="A46" s="187"/>
      <c r="B46" s="187"/>
      <c r="C46" s="187"/>
      <c r="D46" s="187"/>
      <c r="E46" s="65"/>
    </row>
    <row r="47" spans="1:5" ht="17.399999999999999" x14ac:dyDescent="0.3">
      <c r="A47" s="187"/>
      <c r="B47" s="187"/>
      <c r="C47" s="187"/>
      <c r="D47" s="187"/>
      <c r="E47" s="65"/>
    </row>
    <row r="48" spans="1:5" ht="17.399999999999999" x14ac:dyDescent="0.3">
      <c r="A48" s="187"/>
      <c r="B48" s="187"/>
      <c r="C48" s="187"/>
      <c r="D48" s="187"/>
      <c r="E48" s="65"/>
    </row>
    <row r="49" spans="1:5" ht="17.399999999999999" x14ac:dyDescent="0.3">
      <c r="A49" s="187"/>
      <c r="B49" s="187"/>
      <c r="C49" s="187"/>
      <c r="D49" s="187"/>
      <c r="E49" s="65"/>
    </row>
    <row r="50" spans="1:5" ht="17.399999999999999" x14ac:dyDescent="0.3">
      <c r="A50" s="187"/>
      <c r="B50" s="187"/>
      <c r="C50" s="187"/>
      <c r="D50" s="187"/>
      <c r="E50" s="65"/>
    </row>
    <row r="51" spans="1:5" ht="17.399999999999999" x14ac:dyDescent="0.3">
      <c r="A51" s="187"/>
      <c r="B51" s="187"/>
      <c r="C51" s="187"/>
      <c r="D51" s="187"/>
      <c r="E51" s="65"/>
    </row>
    <row r="52" spans="1:5" ht="17.399999999999999" x14ac:dyDescent="0.3">
      <c r="A52" s="187"/>
      <c r="B52" s="187"/>
      <c r="C52" s="187"/>
      <c r="D52" s="187"/>
      <c r="E52" s="65"/>
    </row>
    <row r="53" spans="1:5" ht="17.399999999999999" x14ac:dyDescent="0.3">
      <c r="A53" s="187"/>
      <c r="B53" s="187"/>
      <c r="C53" s="187"/>
      <c r="D53" s="187"/>
      <c r="E53" s="65"/>
    </row>
    <row r="54" spans="1:5" ht="17.399999999999999" x14ac:dyDescent="0.3">
      <c r="A54" s="187"/>
      <c r="B54" s="187"/>
      <c r="C54" s="187"/>
      <c r="D54" s="187"/>
      <c r="E54" s="65"/>
    </row>
    <row r="55" spans="1:5" ht="17.399999999999999" x14ac:dyDescent="0.3">
      <c r="A55" s="187"/>
      <c r="B55" s="187"/>
      <c r="C55" s="187"/>
      <c r="D55" s="187"/>
      <c r="E55" s="65"/>
    </row>
    <row r="56" spans="1:5" ht="17.399999999999999" x14ac:dyDescent="0.3">
      <c r="A56" s="187"/>
      <c r="B56" s="187"/>
      <c r="C56" s="187"/>
      <c r="D56" s="187"/>
      <c r="E56" s="65"/>
    </row>
    <row r="57" spans="1:5" ht="17.399999999999999" x14ac:dyDescent="0.3">
      <c r="A57" s="187"/>
      <c r="B57" s="187"/>
      <c r="C57" s="187"/>
      <c r="D57" s="187"/>
      <c r="E57" s="65"/>
    </row>
    <row r="58" spans="1:5" ht="17.399999999999999" x14ac:dyDescent="0.3">
      <c r="A58" s="187"/>
      <c r="B58" s="187"/>
      <c r="C58" s="187"/>
      <c r="D58" s="187"/>
      <c r="E58" s="65"/>
    </row>
    <row r="59" spans="1:5" ht="17.399999999999999" x14ac:dyDescent="0.3">
      <c r="A59" s="187"/>
      <c r="B59" s="187"/>
      <c r="C59" s="187"/>
      <c r="D59" s="187"/>
      <c r="E59" s="65"/>
    </row>
  </sheetData>
  <mergeCells count="112">
    <mergeCell ref="A1:A2"/>
    <mergeCell ref="B1:E2"/>
    <mergeCell ref="C6:D6"/>
    <mergeCell ref="A5:B5"/>
    <mergeCell ref="A6:B6"/>
    <mergeCell ref="A21:B21"/>
    <mergeCell ref="C21:D21"/>
    <mergeCell ref="A22:B22"/>
    <mergeCell ref="C22:D22"/>
    <mergeCell ref="C14:D14"/>
    <mergeCell ref="C15:D15"/>
    <mergeCell ref="C16:D16"/>
    <mergeCell ref="C17:D17"/>
    <mergeCell ref="C18:D18"/>
    <mergeCell ref="C13:D13"/>
    <mergeCell ref="C5:D5"/>
    <mergeCell ref="C7:D7"/>
    <mergeCell ref="C8:D8"/>
    <mergeCell ref="C9:D9"/>
    <mergeCell ref="C10:D10"/>
    <mergeCell ref="A23:B23"/>
    <mergeCell ref="C23:D23"/>
    <mergeCell ref="A7:B7"/>
    <mergeCell ref="A8:B8"/>
    <mergeCell ref="A9:B9"/>
    <mergeCell ref="A10:B10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16:B16"/>
    <mergeCell ref="C11:D11"/>
    <mergeCell ref="C19:D19"/>
    <mergeCell ref="C20:D20"/>
    <mergeCell ref="C12:D1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</mergeCells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74"/>
  <sheetViews>
    <sheetView zoomScale="70" zoomScaleNormal="70" workbookViewId="0">
      <selection activeCell="A45" sqref="A45:D49"/>
    </sheetView>
  </sheetViews>
  <sheetFormatPr defaultColWidth="12" defaultRowHeight="15" x14ac:dyDescent="0.25"/>
  <cols>
    <col min="1" max="12" width="12" style="17"/>
    <col min="13" max="14" width="11.109375" style="17" customWidth="1"/>
    <col min="15" max="15" width="14.88671875" style="17" customWidth="1"/>
    <col min="16" max="16" width="18.44140625" style="17" customWidth="1"/>
    <col min="17" max="25" width="12" style="17"/>
    <col min="26" max="26" width="12" style="18"/>
    <col min="27" max="16384" width="12" style="17"/>
  </cols>
  <sheetData>
    <row r="2" spans="1:26" x14ac:dyDescent="0.25">
      <c r="A2" s="163" t="s">
        <v>65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</row>
    <row r="3" spans="1:26" x14ac:dyDescent="0.25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8"/>
    </row>
    <row r="4" spans="1:26" x14ac:dyDescent="0.25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8"/>
    </row>
    <row r="5" spans="1:26" x14ac:dyDescent="0.25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</row>
    <row r="6" spans="1:26" x14ac:dyDescent="0.25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1:26" ht="15" customHeight="1" x14ac:dyDescent="0.3">
      <c r="A7" s="19" t="s">
        <v>0</v>
      </c>
      <c r="B7" s="172" t="s">
        <v>1</v>
      </c>
      <c r="C7" s="172"/>
      <c r="D7" s="172" t="s">
        <v>56</v>
      </c>
      <c r="E7" s="172"/>
      <c r="F7" s="172"/>
      <c r="G7" s="172"/>
      <c r="H7" s="172" t="s">
        <v>16</v>
      </c>
      <c r="I7" s="172"/>
      <c r="J7" s="172"/>
      <c r="K7" s="172"/>
      <c r="L7" s="172" t="s">
        <v>2</v>
      </c>
      <c r="M7" s="175" t="s">
        <v>61</v>
      </c>
      <c r="N7" s="175" t="s">
        <v>56</v>
      </c>
      <c r="O7" s="177" t="s">
        <v>16</v>
      </c>
      <c r="P7" s="173" t="s">
        <v>3</v>
      </c>
      <c r="Z7" s="17"/>
    </row>
    <row r="8" spans="1:26" ht="15.6" x14ac:dyDescent="0.3">
      <c r="A8" s="19" t="s">
        <v>4</v>
      </c>
      <c r="B8" s="56" t="s">
        <v>5</v>
      </c>
      <c r="C8" s="56" t="s">
        <v>6</v>
      </c>
      <c r="D8" s="55" t="s">
        <v>54</v>
      </c>
      <c r="E8" s="55" t="s">
        <v>55</v>
      </c>
      <c r="F8" s="55" t="s">
        <v>57</v>
      </c>
      <c r="G8" s="55" t="s">
        <v>58</v>
      </c>
      <c r="H8" s="55" t="s">
        <v>54</v>
      </c>
      <c r="I8" s="55" t="s">
        <v>55</v>
      </c>
      <c r="J8" s="55" t="s">
        <v>57</v>
      </c>
      <c r="K8" s="55" t="s">
        <v>58</v>
      </c>
      <c r="L8" s="172"/>
      <c r="M8" s="176"/>
      <c r="N8" s="176"/>
      <c r="O8" s="178"/>
      <c r="P8" s="174"/>
      <c r="Z8" s="17"/>
    </row>
    <row r="9" spans="1:26" ht="15.6" x14ac:dyDescent="0.3">
      <c r="A9" s="22">
        <v>1</v>
      </c>
      <c r="B9" s="23">
        <v>2</v>
      </c>
      <c r="C9" s="23">
        <v>3</v>
      </c>
      <c r="D9" s="23">
        <f>'CALCUL B2R'!D20</f>
        <v>4</v>
      </c>
      <c r="E9" s="23">
        <f>'CALCUL B2R'!E20</f>
        <v>5</v>
      </c>
      <c r="F9" s="23">
        <f>'CALCUL B2R'!F20</f>
        <v>6</v>
      </c>
      <c r="G9" s="23">
        <f>'CALCUL B2R'!G20</f>
        <v>7</v>
      </c>
      <c r="H9" s="23">
        <f>'CALCUL B2R'!H20</f>
        <v>8</v>
      </c>
      <c r="I9" s="23">
        <f>'CALCUL B2R'!I20</f>
        <v>9</v>
      </c>
      <c r="J9" s="23">
        <f>'CALCUL B2R'!J20</f>
        <v>10</v>
      </c>
      <c r="K9" s="23">
        <f>'CALCUL B2R'!K20</f>
        <v>11</v>
      </c>
      <c r="L9" s="55">
        <f>'CALCUL B2R'!L20</f>
        <v>2</v>
      </c>
      <c r="M9" s="55">
        <f>SUM(B9+C9)*L9</f>
        <v>10</v>
      </c>
      <c r="N9" s="55">
        <f>SUM(D9:G9)*L9</f>
        <v>44</v>
      </c>
      <c r="O9" s="55">
        <f>SUM(H9:K9)*L9</f>
        <v>76</v>
      </c>
      <c r="P9" s="24">
        <f>SUM(((B9*C9)*L9)/10000)</f>
        <v>1.1999999999999999E-3</v>
      </c>
      <c r="Z9" s="17"/>
    </row>
    <row r="10" spans="1:26" ht="15.6" x14ac:dyDescent="0.3">
      <c r="A10" s="22">
        <v>2</v>
      </c>
      <c r="B10" s="23">
        <f>'CALCUL B2R'!B21</f>
        <v>400</v>
      </c>
      <c r="C10" s="23">
        <f>'CALCUL B2R'!C21</f>
        <v>100</v>
      </c>
      <c r="D10" s="23">
        <f>'CALCUL B2R'!D21</f>
        <v>9</v>
      </c>
      <c r="E10" s="23">
        <f>'CALCUL B2R'!E21</f>
        <v>8</v>
      </c>
      <c r="F10" s="23">
        <f>'CALCUL B2R'!F21</f>
        <v>7</v>
      </c>
      <c r="G10" s="23">
        <f>'CALCUL B2R'!G21</f>
        <v>6</v>
      </c>
      <c r="H10" s="23">
        <f>'CALCUL B2R'!H21</f>
        <v>5</v>
      </c>
      <c r="I10" s="23">
        <f>'CALCUL B2R'!I21</f>
        <v>4</v>
      </c>
      <c r="J10" s="23">
        <f>'CALCUL B2R'!J21</f>
        <v>3</v>
      </c>
      <c r="K10" s="23">
        <f>'CALCUL B2R'!K21</f>
        <v>2</v>
      </c>
      <c r="L10" s="66">
        <f>'CALCUL B2R'!L21</f>
        <v>1</v>
      </c>
      <c r="M10" s="55">
        <f t="shared" ref="M10:M43" si="0">SUM(B10+C10)*L10</f>
        <v>500</v>
      </c>
      <c r="N10" s="55">
        <f t="shared" ref="N10:N43" si="1">SUM(D10:G10)*L10</f>
        <v>30</v>
      </c>
      <c r="O10" s="55">
        <f t="shared" ref="O10:O43" si="2">SUM(H10:K10)*L10</f>
        <v>14</v>
      </c>
      <c r="P10" s="24">
        <f t="shared" ref="P10:P43" si="3">SUM(((B10*C10)*L10)/10000)</f>
        <v>4</v>
      </c>
      <c r="Z10" s="17"/>
    </row>
    <row r="11" spans="1:26" ht="15.6" x14ac:dyDescent="0.3">
      <c r="A11" s="22">
        <v>3</v>
      </c>
      <c r="B11" s="23">
        <f>'CALCUL B2R'!B22</f>
        <v>0</v>
      </c>
      <c r="C11" s="23">
        <f>'CALCUL B2R'!C22</f>
        <v>0</v>
      </c>
      <c r="D11" s="23">
        <f>'CALCUL B2R'!D22</f>
        <v>0</v>
      </c>
      <c r="E11" s="23">
        <f>'CALCUL B2R'!E22</f>
        <v>0</v>
      </c>
      <c r="F11" s="23">
        <f>'CALCUL B2R'!F22</f>
        <v>0</v>
      </c>
      <c r="G11" s="23">
        <f>'CALCUL B2R'!G22</f>
        <v>0</v>
      </c>
      <c r="H11" s="23">
        <f>'CALCUL B2R'!H22</f>
        <v>0</v>
      </c>
      <c r="I11" s="23">
        <f>'CALCUL B2R'!I22</f>
        <v>0</v>
      </c>
      <c r="J11" s="23">
        <f>'CALCUL B2R'!J22</f>
        <v>0</v>
      </c>
      <c r="K11" s="23">
        <f>'CALCUL B2R'!K22</f>
        <v>0</v>
      </c>
      <c r="L11" s="66">
        <f>'CALCUL B2R'!L22</f>
        <v>0</v>
      </c>
      <c r="M11" s="55">
        <f t="shared" si="0"/>
        <v>0</v>
      </c>
      <c r="N11" s="55">
        <f t="shared" si="1"/>
        <v>0</v>
      </c>
      <c r="O11" s="55">
        <f t="shared" si="2"/>
        <v>0</v>
      </c>
      <c r="P11" s="24">
        <f t="shared" si="3"/>
        <v>0</v>
      </c>
      <c r="Z11" s="17"/>
    </row>
    <row r="12" spans="1:26" ht="15.6" x14ac:dyDescent="0.3">
      <c r="A12" s="19">
        <v>4</v>
      </c>
      <c r="B12" s="23">
        <f>'CALCUL B2R'!B23</f>
        <v>0</v>
      </c>
      <c r="C12" s="23">
        <f>'CALCUL B2R'!C23</f>
        <v>0</v>
      </c>
      <c r="D12" s="23">
        <f>'CALCUL B2R'!D23</f>
        <v>0</v>
      </c>
      <c r="E12" s="23">
        <f>'CALCUL B2R'!E23</f>
        <v>0</v>
      </c>
      <c r="F12" s="23">
        <f>'CALCUL B2R'!F23</f>
        <v>0</v>
      </c>
      <c r="G12" s="23">
        <f>'CALCUL B2R'!G23</f>
        <v>0</v>
      </c>
      <c r="H12" s="23">
        <f>'CALCUL B2R'!H23</f>
        <v>0</v>
      </c>
      <c r="I12" s="23">
        <f>'CALCUL B2R'!I23</f>
        <v>0</v>
      </c>
      <c r="J12" s="23">
        <f>'CALCUL B2R'!J23</f>
        <v>0</v>
      </c>
      <c r="K12" s="23">
        <f>'CALCUL B2R'!K23</f>
        <v>0</v>
      </c>
      <c r="L12" s="66">
        <f>'CALCUL B2R'!L23</f>
        <v>0</v>
      </c>
      <c r="M12" s="55">
        <f t="shared" si="0"/>
        <v>0</v>
      </c>
      <c r="N12" s="55">
        <f t="shared" si="1"/>
        <v>0</v>
      </c>
      <c r="O12" s="55">
        <f t="shared" si="2"/>
        <v>0</v>
      </c>
      <c r="P12" s="24">
        <f t="shared" si="3"/>
        <v>0</v>
      </c>
      <c r="Z12" s="17"/>
    </row>
    <row r="13" spans="1:26" ht="15.6" x14ac:dyDescent="0.3">
      <c r="A13" s="19">
        <v>5</v>
      </c>
      <c r="B13" s="23">
        <f>'CALCUL B2R'!B24</f>
        <v>0</v>
      </c>
      <c r="C13" s="23">
        <f>'CALCUL B2R'!C24</f>
        <v>0</v>
      </c>
      <c r="D13" s="23">
        <f>'CALCUL B2R'!D24</f>
        <v>0</v>
      </c>
      <c r="E13" s="23">
        <f>'CALCUL B2R'!E24</f>
        <v>0</v>
      </c>
      <c r="F13" s="23">
        <f>'CALCUL B2R'!F24</f>
        <v>0</v>
      </c>
      <c r="G13" s="23">
        <f>'CALCUL B2R'!G24</f>
        <v>0</v>
      </c>
      <c r="H13" s="23">
        <f>'CALCUL B2R'!H24</f>
        <v>0</v>
      </c>
      <c r="I13" s="23">
        <f>'CALCUL B2R'!I24</f>
        <v>0</v>
      </c>
      <c r="J13" s="23">
        <f>'CALCUL B2R'!J24</f>
        <v>0</v>
      </c>
      <c r="K13" s="23">
        <f>'CALCUL B2R'!K24</f>
        <v>0</v>
      </c>
      <c r="L13" s="66">
        <f>'CALCUL B2R'!L24</f>
        <v>0</v>
      </c>
      <c r="M13" s="55">
        <f t="shared" si="0"/>
        <v>0</v>
      </c>
      <c r="N13" s="55">
        <f t="shared" si="1"/>
        <v>0</v>
      </c>
      <c r="O13" s="55">
        <f t="shared" si="2"/>
        <v>0</v>
      </c>
      <c r="P13" s="24">
        <f t="shared" si="3"/>
        <v>0</v>
      </c>
      <c r="Z13" s="17"/>
    </row>
    <row r="14" spans="1:26" ht="15.6" x14ac:dyDescent="0.3">
      <c r="A14" s="19">
        <v>6</v>
      </c>
      <c r="B14" s="23">
        <f>'CALCUL B2R'!B25</f>
        <v>0</v>
      </c>
      <c r="C14" s="23">
        <f>'CALCUL B2R'!C25</f>
        <v>0</v>
      </c>
      <c r="D14" s="23">
        <f>'CALCUL B2R'!D25</f>
        <v>0</v>
      </c>
      <c r="E14" s="23">
        <f>'CALCUL B2R'!E25</f>
        <v>0</v>
      </c>
      <c r="F14" s="23">
        <f>'CALCUL B2R'!F25</f>
        <v>0</v>
      </c>
      <c r="G14" s="23">
        <f>'CALCUL B2R'!G25</f>
        <v>0</v>
      </c>
      <c r="H14" s="23">
        <f>'CALCUL B2R'!H25</f>
        <v>0</v>
      </c>
      <c r="I14" s="23">
        <f>'CALCUL B2R'!I25</f>
        <v>0</v>
      </c>
      <c r="J14" s="23">
        <f>'CALCUL B2R'!J25</f>
        <v>0</v>
      </c>
      <c r="K14" s="23">
        <f>'CALCUL B2R'!K25</f>
        <v>0</v>
      </c>
      <c r="L14" s="66">
        <f>'CALCUL B2R'!L25</f>
        <v>0</v>
      </c>
      <c r="M14" s="55">
        <f t="shared" si="0"/>
        <v>0</v>
      </c>
      <c r="N14" s="55">
        <f t="shared" si="1"/>
        <v>0</v>
      </c>
      <c r="O14" s="55">
        <f t="shared" si="2"/>
        <v>0</v>
      </c>
      <c r="P14" s="24">
        <f t="shared" si="3"/>
        <v>0</v>
      </c>
      <c r="Z14" s="17"/>
    </row>
    <row r="15" spans="1:26" ht="15.6" x14ac:dyDescent="0.3">
      <c r="A15" s="19">
        <v>7</v>
      </c>
      <c r="B15" s="23">
        <f>'CALCUL B2R'!B26</f>
        <v>0</v>
      </c>
      <c r="C15" s="23">
        <f>'CALCUL B2R'!C26</f>
        <v>0</v>
      </c>
      <c r="D15" s="23">
        <f>'CALCUL B2R'!D26</f>
        <v>0</v>
      </c>
      <c r="E15" s="23">
        <f>'CALCUL B2R'!E26</f>
        <v>0</v>
      </c>
      <c r="F15" s="23">
        <f>'CALCUL B2R'!F26</f>
        <v>0</v>
      </c>
      <c r="G15" s="23">
        <f>'CALCUL B2R'!G26</f>
        <v>0</v>
      </c>
      <c r="H15" s="23">
        <f>'CALCUL B2R'!H26</f>
        <v>0</v>
      </c>
      <c r="I15" s="23">
        <f>'CALCUL B2R'!I26</f>
        <v>0</v>
      </c>
      <c r="J15" s="23">
        <f>'CALCUL B2R'!J26</f>
        <v>0</v>
      </c>
      <c r="K15" s="23">
        <f>'CALCUL B2R'!K26</f>
        <v>0</v>
      </c>
      <c r="L15" s="66">
        <f>'CALCUL B2R'!L26</f>
        <v>0</v>
      </c>
      <c r="M15" s="55">
        <f t="shared" si="0"/>
        <v>0</v>
      </c>
      <c r="N15" s="55">
        <f t="shared" si="1"/>
        <v>0</v>
      </c>
      <c r="O15" s="55">
        <f t="shared" si="2"/>
        <v>0</v>
      </c>
      <c r="P15" s="24">
        <f t="shared" si="3"/>
        <v>0</v>
      </c>
      <c r="Z15" s="17"/>
    </row>
    <row r="16" spans="1:26" ht="15.6" x14ac:dyDescent="0.3">
      <c r="A16" s="19">
        <v>8</v>
      </c>
      <c r="B16" s="23">
        <f>'CALCUL B2R'!B27</f>
        <v>0</v>
      </c>
      <c r="C16" s="23">
        <f>'CALCUL B2R'!C27</f>
        <v>0</v>
      </c>
      <c r="D16" s="23">
        <f>'CALCUL B2R'!D27</f>
        <v>0</v>
      </c>
      <c r="E16" s="23">
        <f>'CALCUL B2R'!E27</f>
        <v>0</v>
      </c>
      <c r="F16" s="23">
        <f>'CALCUL B2R'!F27</f>
        <v>0</v>
      </c>
      <c r="G16" s="23">
        <f>'CALCUL B2R'!G27</f>
        <v>0</v>
      </c>
      <c r="H16" s="23">
        <f>'CALCUL B2R'!H27</f>
        <v>0</v>
      </c>
      <c r="I16" s="23">
        <f>'CALCUL B2R'!I27</f>
        <v>0</v>
      </c>
      <c r="J16" s="23">
        <f>'CALCUL B2R'!J27</f>
        <v>0</v>
      </c>
      <c r="K16" s="23">
        <f>'CALCUL B2R'!K27</f>
        <v>0</v>
      </c>
      <c r="L16" s="66">
        <f>'CALCUL B2R'!L27</f>
        <v>0</v>
      </c>
      <c r="M16" s="55">
        <f t="shared" si="0"/>
        <v>0</v>
      </c>
      <c r="N16" s="55">
        <f t="shared" si="1"/>
        <v>0</v>
      </c>
      <c r="O16" s="55">
        <f t="shared" si="2"/>
        <v>0</v>
      </c>
      <c r="P16" s="24">
        <f t="shared" si="3"/>
        <v>0</v>
      </c>
      <c r="Z16" s="17"/>
    </row>
    <row r="17" spans="1:26" ht="15.6" x14ac:dyDescent="0.3">
      <c r="A17" s="19">
        <v>9</v>
      </c>
      <c r="B17" s="23">
        <f>'CALCUL B2R'!B28</f>
        <v>0</v>
      </c>
      <c r="C17" s="23">
        <f>'CALCUL B2R'!C28</f>
        <v>0</v>
      </c>
      <c r="D17" s="23">
        <f>'CALCUL B2R'!D28</f>
        <v>0</v>
      </c>
      <c r="E17" s="23">
        <f>'CALCUL B2R'!E28</f>
        <v>0</v>
      </c>
      <c r="F17" s="23">
        <f>'CALCUL B2R'!F28</f>
        <v>0</v>
      </c>
      <c r="G17" s="23">
        <f>'CALCUL B2R'!G28</f>
        <v>0</v>
      </c>
      <c r="H17" s="23">
        <f>'CALCUL B2R'!H28</f>
        <v>0</v>
      </c>
      <c r="I17" s="23">
        <f>'CALCUL B2R'!I28</f>
        <v>0</v>
      </c>
      <c r="J17" s="23">
        <f>'CALCUL B2R'!J28</f>
        <v>0</v>
      </c>
      <c r="K17" s="23">
        <f>'CALCUL B2R'!K28</f>
        <v>0</v>
      </c>
      <c r="L17" s="66">
        <f>'CALCUL B2R'!L28</f>
        <v>0</v>
      </c>
      <c r="M17" s="55">
        <f t="shared" si="0"/>
        <v>0</v>
      </c>
      <c r="N17" s="55">
        <f t="shared" si="1"/>
        <v>0</v>
      </c>
      <c r="O17" s="55">
        <f t="shared" si="2"/>
        <v>0</v>
      </c>
      <c r="P17" s="24">
        <f t="shared" si="3"/>
        <v>0</v>
      </c>
      <c r="Z17" s="17"/>
    </row>
    <row r="18" spans="1:26" ht="15.6" x14ac:dyDescent="0.3">
      <c r="A18" s="19">
        <v>10</v>
      </c>
      <c r="B18" s="23">
        <f>'CALCUL B2R'!B29</f>
        <v>0</v>
      </c>
      <c r="C18" s="23">
        <f>'CALCUL B2R'!C29</f>
        <v>0</v>
      </c>
      <c r="D18" s="23">
        <f>'CALCUL B2R'!D29</f>
        <v>0</v>
      </c>
      <c r="E18" s="23">
        <f>'CALCUL B2R'!E29</f>
        <v>0</v>
      </c>
      <c r="F18" s="23">
        <f>'CALCUL B2R'!F29</f>
        <v>0</v>
      </c>
      <c r="G18" s="23">
        <f>'CALCUL B2R'!G29</f>
        <v>0</v>
      </c>
      <c r="H18" s="23">
        <f>'CALCUL B2R'!H29</f>
        <v>0</v>
      </c>
      <c r="I18" s="23">
        <f>'CALCUL B2R'!I29</f>
        <v>0</v>
      </c>
      <c r="J18" s="23">
        <f>'CALCUL B2R'!J29</f>
        <v>0</v>
      </c>
      <c r="K18" s="23">
        <f>'CALCUL B2R'!K29</f>
        <v>0</v>
      </c>
      <c r="L18" s="66">
        <f>'CALCUL B2R'!L29</f>
        <v>0</v>
      </c>
      <c r="M18" s="55">
        <f t="shared" si="0"/>
        <v>0</v>
      </c>
      <c r="N18" s="55">
        <f t="shared" si="1"/>
        <v>0</v>
      </c>
      <c r="O18" s="55">
        <f t="shared" si="2"/>
        <v>0</v>
      </c>
      <c r="P18" s="24">
        <f t="shared" si="3"/>
        <v>0</v>
      </c>
      <c r="Z18" s="17"/>
    </row>
    <row r="19" spans="1:26" ht="15.6" x14ac:dyDescent="0.3">
      <c r="A19" s="19">
        <v>11</v>
      </c>
      <c r="B19" s="23">
        <f>'CALCUL B2R'!B30</f>
        <v>0</v>
      </c>
      <c r="C19" s="23">
        <f>'CALCUL B2R'!C30</f>
        <v>0</v>
      </c>
      <c r="D19" s="23">
        <f>'CALCUL B2R'!D30</f>
        <v>0</v>
      </c>
      <c r="E19" s="23">
        <f>'CALCUL B2R'!E30</f>
        <v>0</v>
      </c>
      <c r="F19" s="23">
        <f>'CALCUL B2R'!F30</f>
        <v>0</v>
      </c>
      <c r="G19" s="23">
        <f>'CALCUL B2R'!G30</f>
        <v>0</v>
      </c>
      <c r="H19" s="23">
        <f>'CALCUL B2R'!H30</f>
        <v>0</v>
      </c>
      <c r="I19" s="23">
        <f>'CALCUL B2R'!I30</f>
        <v>0</v>
      </c>
      <c r="J19" s="23">
        <f>'CALCUL B2R'!J30</f>
        <v>0</v>
      </c>
      <c r="K19" s="23">
        <f>'CALCUL B2R'!K30</f>
        <v>0</v>
      </c>
      <c r="L19" s="66">
        <f>'CALCUL B2R'!L30</f>
        <v>0</v>
      </c>
      <c r="M19" s="55">
        <f t="shared" si="0"/>
        <v>0</v>
      </c>
      <c r="N19" s="55">
        <f t="shared" si="1"/>
        <v>0</v>
      </c>
      <c r="O19" s="55">
        <f t="shared" si="2"/>
        <v>0</v>
      </c>
      <c r="P19" s="24">
        <f t="shared" si="3"/>
        <v>0</v>
      </c>
      <c r="Z19" s="17"/>
    </row>
    <row r="20" spans="1:26" ht="15.6" x14ac:dyDescent="0.3">
      <c r="A20" s="19">
        <v>12</v>
      </c>
      <c r="B20" s="23">
        <f>'CALCUL B2R'!B31</f>
        <v>0</v>
      </c>
      <c r="C20" s="23">
        <f>'CALCUL B2R'!C31</f>
        <v>0</v>
      </c>
      <c r="D20" s="23">
        <f>'CALCUL B2R'!D31</f>
        <v>0</v>
      </c>
      <c r="E20" s="23">
        <f>'CALCUL B2R'!E31</f>
        <v>0</v>
      </c>
      <c r="F20" s="23">
        <f>'CALCUL B2R'!F31</f>
        <v>0</v>
      </c>
      <c r="G20" s="23">
        <f>'CALCUL B2R'!G31</f>
        <v>0</v>
      </c>
      <c r="H20" s="23">
        <f>'CALCUL B2R'!H31</f>
        <v>0</v>
      </c>
      <c r="I20" s="23">
        <f>'CALCUL B2R'!I31</f>
        <v>0</v>
      </c>
      <c r="J20" s="23">
        <f>'CALCUL B2R'!J31</f>
        <v>0</v>
      </c>
      <c r="K20" s="23">
        <f>'CALCUL B2R'!K31</f>
        <v>0</v>
      </c>
      <c r="L20" s="66">
        <f>'CALCUL B2R'!L31</f>
        <v>0</v>
      </c>
      <c r="M20" s="55">
        <f t="shared" si="0"/>
        <v>0</v>
      </c>
      <c r="N20" s="55">
        <f t="shared" si="1"/>
        <v>0</v>
      </c>
      <c r="O20" s="55">
        <f t="shared" si="2"/>
        <v>0</v>
      </c>
      <c r="P20" s="24">
        <f t="shared" si="3"/>
        <v>0</v>
      </c>
      <c r="Z20" s="17"/>
    </row>
    <row r="21" spans="1:26" ht="15.6" x14ac:dyDescent="0.3">
      <c r="A21" s="19">
        <v>13</v>
      </c>
      <c r="B21" s="23">
        <f>'CALCUL B2R'!B32</f>
        <v>0</v>
      </c>
      <c r="C21" s="23">
        <f>'CALCUL B2R'!C32</f>
        <v>0</v>
      </c>
      <c r="D21" s="23">
        <f>'CALCUL B2R'!D32</f>
        <v>0</v>
      </c>
      <c r="E21" s="23">
        <f>'CALCUL B2R'!E32</f>
        <v>0</v>
      </c>
      <c r="F21" s="23">
        <f>'CALCUL B2R'!F32</f>
        <v>0</v>
      </c>
      <c r="G21" s="23">
        <f>'CALCUL B2R'!G32</f>
        <v>0</v>
      </c>
      <c r="H21" s="23">
        <f>'CALCUL B2R'!H32</f>
        <v>0</v>
      </c>
      <c r="I21" s="23">
        <f>'CALCUL B2R'!I32</f>
        <v>0</v>
      </c>
      <c r="J21" s="23">
        <f>'CALCUL B2R'!J32</f>
        <v>0</v>
      </c>
      <c r="K21" s="23">
        <f>'CALCUL B2R'!K32</f>
        <v>0</v>
      </c>
      <c r="L21" s="66">
        <f>'CALCUL B2R'!L32</f>
        <v>0</v>
      </c>
      <c r="M21" s="55">
        <f t="shared" si="0"/>
        <v>0</v>
      </c>
      <c r="N21" s="55">
        <f t="shared" si="1"/>
        <v>0</v>
      </c>
      <c r="O21" s="55">
        <f t="shared" si="2"/>
        <v>0</v>
      </c>
      <c r="P21" s="24">
        <f t="shared" si="3"/>
        <v>0</v>
      </c>
      <c r="Z21" s="17"/>
    </row>
    <row r="22" spans="1:26" ht="15.6" x14ac:dyDescent="0.3">
      <c r="A22" s="19">
        <v>14</v>
      </c>
      <c r="B22" s="23">
        <f>'CALCUL B2R'!B33</f>
        <v>0</v>
      </c>
      <c r="C22" s="23">
        <f>'CALCUL B2R'!C33</f>
        <v>0</v>
      </c>
      <c r="D22" s="23">
        <f>'CALCUL B2R'!D33</f>
        <v>0</v>
      </c>
      <c r="E22" s="23">
        <f>'CALCUL B2R'!E33</f>
        <v>0</v>
      </c>
      <c r="F22" s="23">
        <f>'CALCUL B2R'!F33</f>
        <v>0</v>
      </c>
      <c r="G22" s="23">
        <f>'CALCUL B2R'!G33</f>
        <v>0</v>
      </c>
      <c r="H22" s="23">
        <f>'CALCUL B2R'!H33</f>
        <v>0</v>
      </c>
      <c r="I22" s="23">
        <f>'CALCUL B2R'!I33</f>
        <v>0</v>
      </c>
      <c r="J22" s="23">
        <f>'CALCUL B2R'!J33</f>
        <v>0</v>
      </c>
      <c r="K22" s="23">
        <f>'CALCUL B2R'!K33</f>
        <v>0</v>
      </c>
      <c r="L22" s="66">
        <f>'CALCUL B2R'!L33</f>
        <v>0</v>
      </c>
      <c r="M22" s="55">
        <f t="shared" si="0"/>
        <v>0</v>
      </c>
      <c r="N22" s="55">
        <f t="shared" si="1"/>
        <v>0</v>
      </c>
      <c r="O22" s="55">
        <f t="shared" si="2"/>
        <v>0</v>
      </c>
      <c r="P22" s="24">
        <f t="shared" si="3"/>
        <v>0</v>
      </c>
      <c r="Z22" s="17"/>
    </row>
    <row r="23" spans="1:26" ht="15.6" x14ac:dyDescent="0.3">
      <c r="A23" s="19">
        <v>15</v>
      </c>
      <c r="B23" s="23">
        <f>'CALCUL B2R'!B34</f>
        <v>0</v>
      </c>
      <c r="C23" s="23">
        <f>'CALCUL B2R'!C34</f>
        <v>0</v>
      </c>
      <c r="D23" s="23">
        <f>'CALCUL B2R'!D34</f>
        <v>0</v>
      </c>
      <c r="E23" s="23">
        <f>'CALCUL B2R'!E34</f>
        <v>0</v>
      </c>
      <c r="F23" s="23">
        <f>'CALCUL B2R'!F34</f>
        <v>0</v>
      </c>
      <c r="G23" s="23">
        <f>'CALCUL B2R'!G34</f>
        <v>0</v>
      </c>
      <c r="H23" s="23">
        <f>'CALCUL B2R'!H34</f>
        <v>0</v>
      </c>
      <c r="I23" s="23">
        <f>'CALCUL B2R'!I34</f>
        <v>0</v>
      </c>
      <c r="J23" s="23">
        <f>'CALCUL B2R'!J34</f>
        <v>0</v>
      </c>
      <c r="K23" s="23">
        <f>'CALCUL B2R'!K34</f>
        <v>0</v>
      </c>
      <c r="L23" s="66">
        <f>'CALCUL B2R'!L34</f>
        <v>0</v>
      </c>
      <c r="M23" s="55">
        <f t="shared" si="0"/>
        <v>0</v>
      </c>
      <c r="N23" s="55">
        <f t="shared" si="1"/>
        <v>0</v>
      </c>
      <c r="O23" s="55">
        <f t="shared" si="2"/>
        <v>0</v>
      </c>
      <c r="P23" s="24">
        <f t="shared" si="3"/>
        <v>0</v>
      </c>
      <c r="Z23" s="17"/>
    </row>
    <row r="24" spans="1:26" ht="15.6" x14ac:dyDescent="0.3">
      <c r="A24" s="19">
        <v>16</v>
      </c>
      <c r="B24" s="23">
        <f>'CALCUL B2R'!B35</f>
        <v>0</v>
      </c>
      <c r="C24" s="23">
        <f>'CALCUL B2R'!C35</f>
        <v>0</v>
      </c>
      <c r="D24" s="23">
        <f>'CALCUL B2R'!D35</f>
        <v>0</v>
      </c>
      <c r="E24" s="23">
        <f>'CALCUL B2R'!E35</f>
        <v>0</v>
      </c>
      <c r="F24" s="23">
        <f>'CALCUL B2R'!F35</f>
        <v>0</v>
      </c>
      <c r="G24" s="23">
        <f>'CALCUL B2R'!G35</f>
        <v>0</v>
      </c>
      <c r="H24" s="23">
        <f>'CALCUL B2R'!H35</f>
        <v>0</v>
      </c>
      <c r="I24" s="23">
        <f>'CALCUL B2R'!I35</f>
        <v>0</v>
      </c>
      <c r="J24" s="23">
        <f>'CALCUL B2R'!J35</f>
        <v>0</v>
      </c>
      <c r="K24" s="23">
        <f>'CALCUL B2R'!K35</f>
        <v>0</v>
      </c>
      <c r="L24" s="66">
        <f>'CALCUL B2R'!L35</f>
        <v>0</v>
      </c>
      <c r="M24" s="55">
        <f t="shared" si="0"/>
        <v>0</v>
      </c>
      <c r="N24" s="55">
        <f t="shared" si="1"/>
        <v>0</v>
      </c>
      <c r="O24" s="55">
        <f t="shared" si="2"/>
        <v>0</v>
      </c>
      <c r="P24" s="24">
        <f t="shared" si="3"/>
        <v>0</v>
      </c>
      <c r="Z24" s="17"/>
    </row>
    <row r="25" spans="1:26" ht="15.6" x14ac:dyDescent="0.3">
      <c r="A25" s="19">
        <v>17</v>
      </c>
      <c r="B25" s="23">
        <f>'CALCUL B2R'!B36</f>
        <v>0</v>
      </c>
      <c r="C25" s="23">
        <f>'CALCUL B2R'!C36</f>
        <v>0</v>
      </c>
      <c r="D25" s="23">
        <f>'CALCUL B2R'!D36</f>
        <v>0</v>
      </c>
      <c r="E25" s="23">
        <f>'CALCUL B2R'!E36</f>
        <v>0</v>
      </c>
      <c r="F25" s="23">
        <f>'CALCUL B2R'!F36</f>
        <v>0</v>
      </c>
      <c r="G25" s="23">
        <f>'CALCUL B2R'!G36</f>
        <v>0</v>
      </c>
      <c r="H25" s="23">
        <f>'CALCUL B2R'!H36</f>
        <v>0</v>
      </c>
      <c r="I25" s="23">
        <f>'CALCUL B2R'!I36</f>
        <v>0</v>
      </c>
      <c r="J25" s="23">
        <f>'CALCUL B2R'!J36</f>
        <v>0</v>
      </c>
      <c r="K25" s="23">
        <f>'CALCUL B2R'!K36</f>
        <v>0</v>
      </c>
      <c r="L25" s="66">
        <f>'CALCUL B2R'!L36</f>
        <v>0</v>
      </c>
      <c r="M25" s="55">
        <f t="shared" si="0"/>
        <v>0</v>
      </c>
      <c r="N25" s="55">
        <f t="shared" si="1"/>
        <v>0</v>
      </c>
      <c r="O25" s="55">
        <f t="shared" si="2"/>
        <v>0</v>
      </c>
      <c r="P25" s="24">
        <f t="shared" si="3"/>
        <v>0</v>
      </c>
      <c r="Z25" s="17"/>
    </row>
    <row r="26" spans="1:26" ht="15.6" x14ac:dyDescent="0.3">
      <c r="A26" s="19">
        <v>18</v>
      </c>
      <c r="B26" s="23">
        <f>'CALCUL B2R'!B37</f>
        <v>0</v>
      </c>
      <c r="C26" s="23">
        <f>'CALCUL B2R'!C37</f>
        <v>0</v>
      </c>
      <c r="D26" s="23">
        <f>'CALCUL B2R'!D37</f>
        <v>0</v>
      </c>
      <c r="E26" s="23">
        <f>'CALCUL B2R'!E37</f>
        <v>0</v>
      </c>
      <c r="F26" s="23">
        <f>'CALCUL B2R'!F37</f>
        <v>0</v>
      </c>
      <c r="G26" s="23">
        <f>'CALCUL B2R'!G37</f>
        <v>0</v>
      </c>
      <c r="H26" s="23">
        <f>'CALCUL B2R'!H37</f>
        <v>0</v>
      </c>
      <c r="I26" s="23">
        <f>'CALCUL B2R'!I37</f>
        <v>0</v>
      </c>
      <c r="J26" s="23">
        <f>'CALCUL B2R'!J37</f>
        <v>0</v>
      </c>
      <c r="K26" s="23">
        <f>'CALCUL B2R'!K37</f>
        <v>0</v>
      </c>
      <c r="L26" s="66">
        <f>'CALCUL B2R'!L37</f>
        <v>0</v>
      </c>
      <c r="M26" s="55">
        <f t="shared" si="0"/>
        <v>0</v>
      </c>
      <c r="N26" s="55">
        <f t="shared" si="1"/>
        <v>0</v>
      </c>
      <c r="O26" s="55">
        <f t="shared" si="2"/>
        <v>0</v>
      </c>
      <c r="P26" s="24">
        <f t="shared" si="3"/>
        <v>0</v>
      </c>
      <c r="Z26" s="17"/>
    </row>
    <row r="27" spans="1:26" ht="15.6" x14ac:dyDescent="0.3">
      <c r="A27" s="19">
        <v>19</v>
      </c>
      <c r="B27" s="23">
        <f>'CALCUL B2R'!B38</f>
        <v>0</v>
      </c>
      <c r="C27" s="23">
        <f>'CALCUL B2R'!C38</f>
        <v>0</v>
      </c>
      <c r="D27" s="23">
        <f>'CALCUL B2R'!D38</f>
        <v>0</v>
      </c>
      <c r="E27" s="23">
        <f>'CALCUL B2R'!E38</f>
        <v>0</v>
      </c>
      <c r="F27" s="23">
        <f>'CALCUL B2R'!F38</f>
        <v>0</v>
      </c>
      <c r="G27" s="23">
        <f>'CALCUL B2R'!G38</f>
        <v>0</v>
      </c>
      <c r="H27" s="23">
        <f>'CALCUL B2R'!H38</f>
        <v>0</v>
      </c>
      <c r="I27" s="23">
        <f>'CALCUL B2R'!I38</f>
        <v>0</v>
      </c>
      <c r="J27" s="23">
        <f>'CALCUL B2R'!J38</f>
        <v>0</v>
      </c>
      <c r="K27" s="23">
        <f>'CALCUL B2R'!K38</f>
        <v>0</v>
      </c>
      <c r="L27" s="66">
        <f>'CALCUL B2R'!L38</f>
        <v>0</v>
      </c>
      <c r="M27" s="55">
        <f t="shared" si="0"/>
        <v>0</v>
      </c>
      <c r="N27" s="55">
        <f t="shared" si="1"/>
        <v>0</v>
      </c>
      <c r="O27" s="55">
        <f t="shared" si="2"/>
        <v>0</v>
      </c>
      <c r="P27" s="24">
        <f t="shared" si="3"/>
        <v>0</v>
      </c>
      <c r="Z27" s="17"/>
    </row>
    <row r="28" spans="1:26" ht="15.6" x14ac:dyDescent="0.3">
      <c r="A28" s="19">
        <v>20</v>
      </c>
      <c r="B28" s="23">
        <f>'CALCUL B2R'!B39</f>
        <v>0</v>
      </c>
      <c r="C28" s="23">
        <f>'CALCUL B2R'!C39</f>
        <v>0</v>
      </c>
      <c r="D28" s="23">
        <f>'CALCUL B2R'!D39</f>
        <v>0</v>
      </c>
      <c r="E28" s="23">
        <f>'CALCUL B2R'!E39</f>
        <v>0</v>
      </c>
      <c r="F28" s="23">
        <f>'CALCUL B2R'!F39</f>
        <v>0</v>
      </c>
      <c r="G28" s="23">
        <f>'CALCUL B2R'!G39</f>
        <v>0</v>
      </c>
      <c r="H28" s="23">
        <f>'CALCUL B2R'!H39</f>
        <v>0</v>
      </c>
      <c r="I28" s="23">
        <f>'CALCUL B2R'!I39</f>
        <v>0</v>
      </c>
      <c r="J28" s="23">
        <f>'CALCUL B2R'!J39</f>
        <v>0</v>
      </c>
      <c r="K28" s="23">
        <f>'CALCUL B2R'!K39</f>
        <v>0</v>
      </c>
      <c r="L28" s="66">
        <f>'CALCUL B2R'!L39</f>
        <v>0</v>
      </c>
      <c r="M28" s="55">
        <f t="shared" si="0"/>
        <v>0</v>
      </c>
      <c r="N28" s="55">
        <f t="shared" si="1"/>
        <v>0</v>
      </c>
      <c r="O28" s="55">
        <f t="shared" si="2"/>
        <v>0</v>
      </c>
      <c r="P28" s="24">
        <f t="shared" si="3"/>
        <v>0</v>
      </c>
      <c r="Z28" s="17"/>
    </row>
    <row r="29" spans="1:26" ht="15.6" x14ac:dyDescent="0.3">
      <c r="A29" s="19">
        <v>21</v>
      </c>
      <c r="B29" s="23">
        <f>'CALCUL B2R'!B40</f>
        <v>0</v>
      </c>
      <c r="C29" s="23">
        <f>'CALCUL B2R'!C40</f>
        <v>0</v>
      </c>
      <c r="D29" s="23">
        <f>'CALCUL B2R'!D40</f>
        <v>0</v>
      </c>
      <c r="E29" s="23">
        <f>'CALCUL B2R'!E40</f>
        <v>0</v>
      </c>
      <c r="F29" s="23">
        <f>'CALCUL B2R'!F40</f>
        <v>0</v>
      </c>
      <c r="G29" s="23">
        <f>'CALCUL B2R'!G40</f>
        <v>0</v>
      </c>
      <c r="H29" s="23">
        <f>'CALCUL B2R'!H40</f>
        <v>0</v>
      </c>
      <c r="I29" s="23">
        <f>'CALCUL B2R'!I40</f>
        <v>0</v>
      </c>
      <c r="J29" s="23">
        <f>'CALCUL B2R'!J40</f>
        <v>0</v>
      </c>
      <c r="K29" s="23">
        <f>'CALCUL B2R'!K40</f>
        <v>0</v>
      </c>
      <c r="L29" s="66">
        <f>'CALCUL B2R'!L40</f>
        <v>0</v>
      </c>
      <c r="M29" s="55">
        <f t="shared" si="0"/>
        <v>0</v>
      </c>
      <c r="N29" s="55">
        <f t="shared" si="1"/>
        <v>0</v>
      </c>
      <c r="O29" s="55">
        <f t="shared" si="2"/>
        <v>0</v>
      </c>
      <c r="P29" s="24">
        <f t="shared" si="3"/>
        <v>0</v>
      </c>
      <c r="Z29" s="17"/>
    </row>
    <row r="30" spans="1:26" ht="15.6" x14ac:dyDescent="0.3">
      <c r="A30" s="19">
        <v>22</v>
      </c>
      <c r="B30" s="23">
        <f>'CALCUL B2R'!B41</f>
        <v>0</v>
      </c>
      <c r="C30" s="23">
        <f>'CALCUL B2R'!C41</f>
        <v>0</v>
      </c>
      <c r="D30" s="23">
        <f>'CALCUL B2R'!D41</f>
        <v>0</v>
      </c>
      <c r="E30" s="23">
        <f>'CALCUL B2R'!E41</f>
        <v>0</v>
      </c>
      <c r="F30" s="23">
        <f>'CALCUL B2R'!F41</f>
        <v>0</v>
      </c>
      <c r="G30" s="23">
        <f>'CALCUL B2R'!G41</f>
        <v>0</v>
      </c>
      <c r="H30" s="23">
        <f>'CALCUL B2R'!H41</f>
        <v>0</v>
      </c>
      <c r="I30" s="23">
        <f>'CALCUL B2R'!I41</f>
        <v>0</v>
      </c>
      <c r="J30" s="23">
        <f>'CALCUL B2R'!J41</f>
        <v>0</v>
      </c>
      <c r="K30" s="23">
        <f>'CALCUL B2R'!K41</f>
        <v>0</v>
      </c>
      <c r="L30" s="66">
        <f>'CALCUL B2R'!L41</f>
        <v>0</v>
      </c>
      <c r="M30" s="55">
        <f t="shared" si="0"/>
        <v>0</v>
      </c>
      <c r="N30" s="55">
        <f t="shared" si="1"/>
        <v>0</v>
      </c>
      <c r="O30" s="55">
        <f t="shared" si="2"/>
        <v>0</v>
      </c>
      <c r="P30" s="24">
        <f t="shared" si="3"/>
        <v>0</v>
      </c>
      <c r="Z30" s="17"/>
    </row>
    <row r="31" spans="1:26" ht="15.6" x14ac:dyDescent="0.3">
      <c r="A31" s="19">
        <v>23</v>
      </c>
      <c r="B31" s="23">
        <f>'CALCUL B2R'!B42</f>
        <v>0</v>
      </c>
      <c r="C31" s="23">
        <f>'CALCUL B2R'!C42</f>
        <v>0</v>
      </c>
      <c r="D31" s="23">
        <f>'CALCUL B2R'!D42</f>
        <v>0</v>
      </c>
      <c r="E31" s="23">
        <f>'CALCUL B2R'!E42</f>
        <v>0</v>
      </c>
      <c r="F31" s="23">
        <f>'CALCUL B2R'!F42</f>
        <v>0</v>
      </c>
      <c r="G31" s="23">
        <f>'CALCUL B2R'!G42</f>
        <v>0</v>
      </c>
      <c r="H31" s="23">
        <f>'CALCUL B2R'!H42</f>
        <v>0</v>
      </c>
      <c r="I31" s="23">
        <f>'CALCUL B2R'!I42</f>
        <v>0</v>
      </c>
      <c r="J31" s="23">
        <f>'CALCUL B2R'!J42</f>
        <v>0</v>
      </c>
      <c r="K31" s="23">
        <f>'CALCUL B2R'!K42</f>
        <v>0</v>
      </c>
      <c r="L31" s="66">
        <f>'CALCUL B2R'!L42</f>
        <v>0</v>
      </c>
      <c r="M31" s="55">
        <f t="shared" si="0"/>
        <v>0</v>
      </c>
      <c r="N31" s="55">
        <f t="shared" si="1"/>
        <v>0</v>
      </c>
      <c r="O31" s="55">
        <f t="shared" si="2"/>
        <v>0</v>
      </c>
      <c r="P31" s="24">
        <f t="shared" si="3"/>
        <v>0</v>
      </c>
      <c r="Z31" s="17"/>
    </row>
    <row r="32" spans="1:26" ht="15.6" x14ac:dyDescent="0.3">
      <c r="A32" s="19">
        <v>24</v>
      </c>
      <c r="B32" s="23">
        <f>'CALCUL B2R'!B43</f>
        <v>0</v>
      </c>
      <c r="C32" s="23">
        <f>'CALCUL B2R'!C43</f>
        <v>0</v>
      </c>
      <c r="D32" s="23">
        <f>'CALCUL B2R'!D43</f>
        <v>0</v>
      </c>
      <c r="E32" s="23">
        <f>'CALCUL B2R'!E43</f>
        <v>0</v>
      </c>
      <c r="F32" s="23">
        <f>'CALCUL B2R'!F43</f>
        <v>0</v>
      </c>
      <c r="G32" s="23">
        <f>'CALCUL B2R'!G43</f>
        <v>0</v>
      </c>
      <c r="H32" s="23">
        <f>'CALCUL B2R'!H43</f>
        <v>0</v>
      </c>
      <c r="I32" s="23">
        <f>'CALCUL B2R'!I43</f>
        <v>0</v>
      </c>
      <c r="J32" s="23">
        <f>'CALCUL B2R'!J43</f>
        <v>0</v>
      </c>
      <c r="K32" s="23">
        <f>'CALCUL B2R'!K43</f>
        <v>0</v>
      </c>
      <c r="L32" s="66">
        <f>'CALCUL B2R'!L43</f>
        <v>0</v>
      </c>
      <c r="M32" s="55">
        <f t="shared" si="0"/>
        <v>0</v>
      </c>
      <c r="N32" s="55">
        <f t="shared" si="1"/>
        <v>0</v>
      </c>
      <c r="O32" s="55">
        <f t="shared" si="2"/>
        <v>0</v>
      </c>
      <c r="P32" s="24">
        <f t="shared" si="3"/>
        <v>0</v>
      </c>
      <c r="Z32" s="17"/>
    </row>
    <row r="33" spans="1:26" ht="15.6" x14ac:dyDescent="0.3">
      <c r="A33" s="19">
        <v>25</v>
      </c>
      <c r="B33" s="23">
        <f>'CALCUL B2R'!B44</f>
        <v>0</v>
      </c>
      <c r="C33" s="23">
        <f>'CALCUL B2R'!C44</f>
        <v>0</v>
      </c>
      <c r="D33" s="23">
        <f>'CALCUL B2R'!D44</f>
        <v>0</v>
      </c>
      <c r="E33" s="23">
        <f>'CALCUL B2R'!E44</f>
        <v>0</v>
      </c>
      <c r="F33" s="23">
        <f>'CALCUL B2R'!F44</f>
        <v>0</v>
      </c>
      <c r="G33" s="23">
        <f>'CALCUL B2R'!G44</f>
        <v>0</v>
      </c>
      <c r="H33" s="23">
        <f>'CALCUL B2R'!H44</f>
        <v>0</v>
      </c>
      <c r="I33" s="23">
        <f>'CALCUL B2R'!I44</f>
        <v>0</v>
      </c>
      <c r="J33" s="23">
        <f>'CALCUL B2R'!J44</f>
        <v>0</v>
      </c>
      <c r="K33" s="23">
        <f>'CALCUL B2R'!K44</f>
        <v>0</v>
      </c>
      <c r="L33" s="66">
        <f>'CALCUL B2R'!L44</f>
        <v>0</v>
      </c>
      <c r="M33" s="55">
        <f t="shared" si="0"/>
        <v>0</v>
      </c>
      <c r="N33" s="55">
        <f t="shared" si="1"/>
        <v>0</v>
      </c>
      <c r="O33" s="55">
        <f t="shared" si="2"/>
        <v>0</v>
      </c>
      <c r="P33" s="24">
        <f t="shared" si="3"/>
        <v>0</v>
      </c>
      <c r="Z33" s="17"/>
    </row>
    <row r="34" spans="1:26" ht="15.6" x14ac:dyDescent="0.3">
      <c r="A34" s="19">
        <v>26</v>
      </c>
      <c r="B34" s="23">
        <f>'CALCUL B2R'!B45</f>
        <v>0</v>
      </c>
      <c r="C34" s="23">
        <f>'CALCUL B2R'!C45</f>
        <v>0</v>
      </c>
      <c r="D34" s="23">
        <f>'CALCUL B2R'!D45</f>
        <v>0</v>
      </c>
      <c r="E34" s="23">
        <f>'CALCUL B2R'!E45</f>
        <v>0</v>
      </c>
      <c r="F34" s="23">
        <f>'CALCUL B2R'!F45</f>
        <v>0</v>
      </c>
      <c r="G34" s="23">
        <f>'CALCUL B2R'!G45</f>
        <v>0</v>
      </c>
      <c r="H34" s="23">
        <f>'CALCUL B2R'!H45</f>
        <v>0</v>
      </c>
      <c r="I34" s="23">
        <f>'CALCUL B2R'!I45</f>
        <v>0</v>
      </c>
      <c r="J34" s="23">
        <f>'CALCUL B2R'!J45</f>
        <v>0</v>
      </c>
      <c r="K34" s="23">
        <f>'CALCUL B2R'!K45</f>
        <v>0</v>
      </c>
      <c r="L34" s="66">
        <f>'CALCUL B2R'!L45</f>
        <v>0</v>
      </c>
      <c r="M34" s="55">
        <f t="shared" si="0"/>
        <v>0</v>
      </c>
      <c r="N34" s="55">
        <f t="shared" si="1"/>
        <v>0</v>
      </c>
      <c r="O34" s="55">
        <f t="shared" si="2"/>
        <v>0</v>
      </c>
      <c r="P34" s="24">
        <f t="shared" si="3"/>
        <v>0</v>
      </c>
      <c r="Z34" s="17"/>
    </row>
    <row r="35" spans="1:26" ht="15.6" x14ac:dyDescent="0.3">
      <c r="A35" s="19">
        <v>27</v>
      </c>
      <c r="B35" s="23">
        <f>'CALCUL B2R'!B46</f>
        <v>0</v>
      </c>
      <c r="C35" s="23">
        <f>'CALCUL B2R'!C46</f>
        <v>0</v>
      </c>
      <c r="D35" s="23">
        <f>'CALCUL B2R'!D46</f>
        <v>0</v>
      </c>
      <c r="E35" s="23">
        <f>'CALCUL B2R'!E46</f>
        <v>0</v>
      </c>
      <c r="F35" s="23">
        <f>'CALCUL B2R'!F46</f>
        <v>0</v>
      </c>
      <c r="G35" s="23">
        <f>'CALCUL B2R'!G46</f>
        <v>0</v>
      </c>
      <c r="H35" s="23">
        <f>'CALCUL B2R'!H46</f>
        <v>0</v>
      </c>
      <c r="I35" s="23">
        <f>'CALCUL B2R'!I46</f>
        <v>0</v>
      </c>
      <c r="J35" s="23">
        <f>'CALCUL B2R'!J46</f>
        <v>0</v>
      </c>
      <c r="K35" s="23">
        <f>'CALCUL B2R'!K46</f>
        <v>0</v>
      </c>
      <c r="L35" s="66">
        <f>'CALCUL B2R'!L46</f>
        <v>0</v>
      </c>
      <c r="M35" s="55">
        <f t="shared" si="0"/>
        <v>0</v>
      </c>
      <c r="N35" s="55">
        <f t="shared" si="1"/>
        <v>0</v>
      </c>
      <c r="O35" s="55">
        <f t="shared" si="2"/>
        <v>0</v>
      </c>
      <c r="P35" s="24">
        <f t="shared" si="3"/>
        <v>0</v>
      </c>
      <c r="Z35" s="17"/>
    </row>
    <row r="36" spans="1:26" ht="15.6" x14ac:dyDescent="0.3">
      <c r="A36" s="19">
        <v>28</v>
      </c>
      <c r="B36" s="23">
        <f>'CALCUL B2R'!B47</f>
        <v>0</v>
      </c>
      <c r="C36" s="23">
        <f>'CALCUL B2R'!C47</f>
        <v>0</v>
      </c>
      <c r="D36" s="23">
        <f>'CALCUL B2R'!D47</f>
        <v>0</v>
      </c>
      <c r="E36" s="23">
        <f>'CALCUL B2R'!E47</f>
        <v>0</v>
      </c>
      <c r="F36" s="23">
        <f>'CALCUL B2R'!F47</f>
        <v>0</v>
      </c>
      <c r="G36" s="23">
        <f>'CALCUL B2R'!G47</f>
        <v>0</v>
      </c>
      <c r="H36" s="23">
        <f>'CALCUL B2R'!H47</f>
        <v>0</v>
      </c>
      <c r="I36" s="23">
        <f>'CALCUL B2R'!I47</f>
        <v>0</v>
      </c>
      <c r="J36" s="23">
        <f>'CALCUL B2R'!J47</f>
        <v>0</v>
      </c>
      <c r="K36" s="23">
        <f>'CALCUL B2R'!K47</f>
        <v>0</v>
      </c>
      <c r="L36" s="66">
        <f>'CALCUL B2R'!L47</f>
        <v>0</v>
      </c>
      <c r="M36" s="55">
        <f t="shared" si="0"/>
        <v>0</v>
      </c>
      <c r="N36" s="55">
        <f t="shared" si="1"/>
        <v>0</v>
      </c>
      <c r="O36" s="55">
        <f t="shared" si="2"/>
        <v>0</v>
      </c>
      <c r="P36" s="24">
        <f t="shared" si="3"/>
        <v>0</v>
      </c>
      <c r="Z36" s="17"/>
    </row>
    <row r="37" spans="1:26" ht="15.6" x14ac:dyDescent="0.3">
      <c r="A37" s="19">
        <v>29</v>
      </c>
      <c r="B37" s="23">
        <f>'CALCUL B2R'!B48</f>
        <v>0</v>
      </c>
      <c r="C37" s="23">
        <f>'CALCUL B2R'!C48</f>
        <v>0</v>
      </c>
      <c r="D37" s="23">
        <f>'CALCUL B2R'!D48</f>
        <v>0</v>
      </c>
      <c r="E37" s="23">
        <f>'CALCUL B2R'!E48</f>
        <v>0</v>
      </c>
      <c r="F37" s="23">
        <f>'CALCUL B2R'!F48</f>
        <v>0</v>
      </c>
      <c r="G37" s="23">
        <f>'CALCUL B2R'!G48</f>
        <v>0</v>
      </c>
      <c r="H37" s="23">
        <f>'CALCUL B2R'!H48</f>
        <v>0</v>
      </c>
      <c r="I37" s="23">
        <f>'CALCUL B2R'!I48</f>
        <v>0</v>
      </c>
      <c r="J37" s="23">
        <f>'CALCUL B2R'!J48</f>
        <v>0</v>
      </c>
      <c r="K37" s="23">
        <f>'CALCUL B2R'!K48</f>
        <v>0</v>
      </c>
      <c r="L37" s="66">
        <f>'CALCUL B2R'!L48</f>
        <v>0</v>
      </c>
      <c r="M37" s="55">
        <f t="shared" si="0"/>
        <v>0</v>
      </c>
      <c r="N37" s="55">
        <f t="shared" si="1"/>
        <v>0</v>
      </c>
      <c r="O37" s="55">
        <f t="shared" si="2"/>
        <v>0</v>
      </c>
      <c r="P37" s="24">
        <f t="shared" si="3"/>
        <v>0</v>
      </c>
      <c r="Z37" s="17"/>
    </row>
    <row r="38" spans="1:26" ht="15.6" x14ac:dyDescent="0.3">
      <c r="A38" s="19">
        <v>30</v>
      </c>
      <c r="B38" s="23">
        <f>'CALCUL B2R'!B49</f>
        <v>0</v>
      </c>
      <c r="C38" s="23">
        <f>'CALCUL B2R'!C49</f>
        <v>0</v>
      </c>
      <c r="D38" s="23">
        <f>'CALCUL B2R'!D49</f>
        <v>0</v>
      </c>
      <c r="E38" s="23">
        <f>'CALCUL B2R'!E49</f>
        <v>0</v>
      </c>
      <c r="F38" s="23">
        <f>'CALCUL B2R'!F49</f>
        <v>0</v>
      </c>
      <c r="G38" s="23">
        <f>'CALCUL B2R'!G49</f>
        <v>0</v>
      </c>
      <c r="H38" s="23">
        <f>'CALCUL B2R'!H49</f>
        <v>0</v>
      </c>
      <c r="I38" s="23">
        <f>'CALCUL B2R'!I49</f>
        <v>0</v>
      </c>
      <c r="J38" s="23">
        <f>'CALCUL B2R'!J49</f>
        <v>0</v>
      </c>
      <c r="K38" s="23">
        <f>'CALCUL B2R'!K49</f>
        <v>0</v>
      </c>
      <c r="L38" s="66">
        <f>'CALCUL B2R'!L49</f>
        <v>0</v>
      </c>
      <c r="M38" s="55">
        <f t="shared" si="0"/>
        <v>0</v>
      </c>
      <c r="N38" s="55">
        <f t="shared" si="1"/>
        <v>0</v>
      </c>
      <c r="O38" s="55">
        <f t="shared" si="2"/>
        <v>0</v>
      </c>
      <c r="P38" s="24">
        <f t="shared" si="3"/>
        <v>0</v>
      </c>
      <c r="Z38" s="17"/>
    </row>
    <row r="39" spans="1:26" ht="15.6" x14ac:dyDescent="0.3">
      <c r="A39" s="19">
        <v>31</v>
      </c>
      <c r="B39" s="23">
        <f>'CALCUL B2R'!B50</f>
        <v>0</v>
      </c>
      <c r="C39" s="23">
        <f>'CALCUL B2R'!C50</f>
        <v>0</v>
      </c>
      <c r="D39" s="23">
        <f>'CALCUL B2R'!D50</f>
        <v>0</v>
      </c>
      <c r="E39" s="23">
        <f>'CALCUL B2R'!E50</f>
        <v>0</v>
      </c>
      <c r="F39" s="23">
        <f>'CALCUL B2R'!F50</f>
        <v>0</v>
      </c>
      <c r="G39" s="23">
        <f>'CALCUL B2R'!G50</f>
        <v>0</v>
      </c>
      <c r="H39" s="23">
        <f>'CALCUL B2R'!H50</f>
        <v>0</v>
      </c>
      <c r="I39" s="23">
        <f>'CALCUL B2R'!I50</f>
        <v>0</v>
      </c>
      <c r="J39" s="23">
        <f>'CALCUL B2R'!J50</f>
        <v>0</v>
      </c>
      <c r="K39" s="23">
        <f>'CALCUL B2R'!K50</f>
        <v>0</v>
      </c>
      <c r="L39" s="66">
        <f>'CALCUL B2R'!L50</f>
        <v>0</v>
      </c>
      <c r="M39" s="55">
        <f t="shared" si="0"/>
        <v>0</v>
      </c>
      <c r="N39" s="55">
        <f t="shared" si="1"/>
        <v>0</v>
      </c>
      <c r="O39" s="55">
        <f t="shared" si="2"/>
        <v>0</v>
      </c>
      <c r="P39" s="24">
        <f t="shared" si="3"/>
        <v>0</v>
      </c>
      <c r="Z39" s="17"/>
    </row>
    <row r="40" spans="1:26" ht="15.6" x14ac:dyDescent="0.3">
      <c r="A40" s="19">
        <v>32</v>
      </c>
      <c r="B40" s="23">
        <f>'CALCUL B2R'!B51</f>
        <v>0</v>
      </c>
      <c r="C40" s="23">
        <f>'CALCUL B2R'!C51</f>
        <v>0</v>
      </c>
      <c r="D40" s="23">
        <f>'CALCUL B2R'!D51</f>
        <v>0</v>
      </c>
      <c r="E40" s="23">
        <f>'CALCUL B2R'!E51</f>
        <v>0</v>
      </c>
      <c r="F40" s="23">
        <f>'CALCUL B2R'!F51</f>
        <v>0</v>
      </c>
      <c r="G40" s="23">
        <f>'CALCUL B2R'!G51</f>
        <v>0</v>
      </c>
      <c r="H40" s="23">
        <f>'CALCUL B2R'!H51</f>
        <v>0</v>
      </c>
      <c r="I40" s="23">
        <f>'CALCUL B2R'!I51</f>
        <v>0</v>
      </c>
      <c r="J40" s="23">
        <f>'CALCUL B2R'!J51</f>
        <v>0</v>
      </c>
      <c r="K40" s="23">
        <f>'CALCUL B2R'!K51</f>
        <v>0</v>
      </c>
      <c r="L40" s="66">
        <f>'CALCUL B2R'!L51</f>
        <v>0</v>
      </c>
      <c r="M40" s="55">
        <f t="shared" si="0"/>
        <v>0</v>
      </c>
      <c r="N40" s="55">
        <f t="shared" si="1"/>
        <v>0</v>
      </c>
      <c r="O40" s="55">
        <f t="shared" si="2"/>
        <v>0</v>
      </c>
      <c r="P40" s="24">
        <f t="shared" si="3"/>
        <v>0</v>
      </c>
      <c r="Z40" s="17"/>
    </row>
    <row r="41" spans="1:26" ht="15.6" x14ac:dyDescent="0.3">
      <c r="A41" s="19">
        <v>33</v>
      </c>
      <c r="B41" s="23">
        <f>'CALCUL B2R'!B52</f>
        <v>0</v>
      </c>
      <c r="C41" s="23">
        <f>'CALCUL B2R'!C52</f>
        <v>0</v>
      </c>
      <c r="D41" s="23">
        <f>'CALCUL B2R'!D52</f>
        <v>0</v>
      </c>
      <c r="E41" s="23">
        <f>'CALCUL B2R'!E52</f>
        <v>0</v>
      </c>
      <c r="F41" s="23">
        <f>'CALCUL B2R'!F52</f>
        <v>0</v>
      </c>
      <c r="G41" s="23">
        <f>'CALCUL B2R'!G52</f>
        <v>0</v>
      </c>
      <c r="H41" s="23">
        <f>'CALCUL B2R'!H52</f>
        <v>0</v>
      </c>
      <c r="I41" s="23">
        <f>'CALCUL B2R'!I52</f>
        <v>0</v>
      </c>
      <c r="J41" s="23">
        <f>'CALCUL B2R'!J52</f>
        <v>0</v>
      </c>
      <c r="K41" s="23">
        <f>'CALCUL B2R'!K52</f>
        <v>0</v>
      </c>
      <c r="L41" s="66">
        <f>'CALCUL B2R'!L52</f>
        <v>0</v>
      </c>
      <c r="M41" s="55">
        <f t="shared" si="0"/>
        <v>0</v>
      </c>
      <c r="N41" s="55">
        <f t="shared" si="1"/>
        <v>0</v>
      </c>
      <c r="O41" s="55">
        <f t="shared" si="2"/>
        <v>0</v>
      </c>
      <c r="P41" s="24">
        <f t="shared" si="3"/>
        <v>0</v>
      </c>
      <c r="Z41" s="17"/>
    </row>
    <row r="42" spans="1:26" ht="15.6" x14ac:dyDescent="0.3">
      <c r="A42" s="19">
        <v>34</v>
      </c>
      <c r="B42" s="23">
        <f>'CALCUL B2R'!B53</f>
        <v>0</v>
      </c>
      <c r="C42" s="23">
        <f>'CALCUL B2R'!C53</f>
        <v>0</v>
      </c>
      <c r="D42" s="23">
        <f>'CALCUL B2R'!D53</f>
        <v>0</v>
      </c>
      <c r="E42" s="23">
        <f>'CALCUL B2R'!E53</f>
        <v>0</v>
      </c>
      <c r="F42" s="23">
        <f>'CALCUL B2R'!F53</f>
        <v>0</v>
      </c>
      <c r="G42" s="23">
        <f>'CALCUL B2R'!G53</f>
        <v>0</v>
      </c>
      <c r="H42" s="23">
        <f>'CALCUL B2R'!H53</f>
        <v>0</v>
      </c>
      <c r="I42" s="23">
        <f>'CALCUL B2R'!I53</f>
        <v>0</v>
      </c>
      <c r="J42" s="23">
        <f>'CALCUL B2R'!J53</f>
        <v>0</v>
      </c>
      <c r="K42" s="23">
        <f>'CALCUL B2R'!K53</f>
        <v>0</v>
      </c>
      <c r="L42" s="66">
        <f>'CALCUL B2R'!L53</f>
        <v>0</v>
      </c>
      <c r="M42" s="55">
        <f t="shared" si="0"/>
        <v>0</v>
      </c>
      <c r="N42" s="55">
        <f t="shared" si="1"/>
        <v>0</v>
      </c>
      <c r="O42" s="55">
        <f t="shared" si="2"/>
        <v>0</v>
      </c>
      <c r="P42" s="24">
        <f t="shared" si="3"/>
        <v>0</v>
      </c>
      <c r="Z42" s="17"/>
    </row>
    <row r="43" spans="1:26" ht="15.6" x14ac:dyDescent="0.3">
      <c r="A43" s="19">
        <v>35</v>
      </c>
      <c r="B43" s="23">
        <f>'CALCUL B2R'!B54</f>
        <v>0</v>
      </c>
      <c r="C43" s="23">
        <f>'CALCUL B2R'!C54</f>
        <v>0</v>
      </c>
      <c r="D43" s="23">
        <f>'CALCUL B2R'!D54</f>
        <v>0</v>
      </c>
      <c r="E43" s="23">
        <f>'CALCUL B2R'!E54</f>
        <v>0</v>
      </c>
      <c r="F43" s="23">
        <f>'CALCUL B2R'!F54</f>
        <v>0</v>
      </c>
      <c r="G43" s="23">
        <f>'CALCUL B2R'!G54</f>
        <v>0</v>
      </c>
      <c r="H43" s="23">
        <f>'CALCUL B2R'!H54</f>
        <v>0</v>
      </c>
      <c r="I43" s="23">
        <f>'CALCUL B2R'!I54</f>
        <v>0</v>
      </c>
      <c r="J43" s="23">
        <f>'CALCUL B2R'!J54</f>
        <v>0</v>
      </c>
      <c r="K43" s="23">
        <f>'CALCUL B2R'!K54</f>
        <v>0</v>
      </c>
      <c r="L43" s="66">
        <f>'CALCUL B2R'!L54</f>
        <v>0</v>
      </c>
      <c r="M43" s="55">
        <f t="shared" si="0"/>
        <v>0</v>
      </c>
      <c r="N43" s="55">
        <f t="shared" si="1"/>
        <v>0</v>
      </c>
      <c r="O43" s="55">
        <f t="shared" si="2"/>
        <v>0</v>
      </c>
      <c r="P43" s="24">
        <f t="shared" si="3"/>
        <v>0</v>
      </c>
      <c r="Z43" s="17"/>
    </row>
    <row r="44" spans="1:26" ht="15.6" x14ac:dyDescent="0.25">
      <c r="A44" s="52" t="s">
        <v>8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3"/>
      <c r="L44" s="66">
        <f>'CALCUL B2R'!L55</f>
        <v>3</v>
      </c>
      <c r="M44" s="25">
        <f>SUM(M9:M43)/100</f>
        <v>5.0999999999999996</v>
      </c>
      <c r="N44" s="25">
        <f>SUM(N9:N43)/100</f>
        <v>0.74</v>
      </c>
      <c r="O44" s="25">
        <f>SUM(O9:O43)/100</f>
        <v>0.9</v>
      </c>
      <c r="P44" s="26">
        <f>SUM(P9:P43)</f>
        <v>4.0011999999999999</v>
      </c>
      <c r="Z44" s="17"/>
    </row>
    <row r="45" spans="1:26" ht="15.6" x14ac:dyDescent="0.25">
      <c r="A45" s="143" t="s">
        <v>40</v>
      </c>
      <c r="B45" s="143"/>
      <c r="C45" s="143"/>
      <c r="D45" s="143"/>
      <c r="E45" s="57" t="s">
        <v>68</v>
      </c>
      <c r="F45" s="28">
        <f>'CALCUL B2R'!F56</f>
        <v>5</v>
      </c>
      <c r="G45" s="29"/>
      <c r="H45" s="29"/>
      <c r="I45" s="29"/>
      <c r="J45" s="29"/>
      <c r="K45" s="29"/>
      <c r="L45" s="30"/>
      <c r="M45" s="30"/>
      <c r="N45" s="30"/>
      <c r="O45" s="30"/>
      <c r="P45" s="31"/>
      <c r="Z45" s="17"/>
    </row>
    <row r="46" spans="1:26" ht="15.6" x14ac:dyDescent="0.25">
      <c r="A46" s="142" t="s">
        <v>42</v>
      </c>
      <c r="B46" s="142"/>
      <c r="C46" s="142"/>
      <c r="D46" s="142"/>
      <c r="E46" s="55" t="s">
        <v>26</v>
      </c>
      <c r="F46" s="28">
        <f>'CALCUL B2R'!F57</f>
        <v>6</v>
      </c>
      <c r="G46" s="29"/>
      <c r="H46" s="29"/>
      <c r="I46" s="29"/>
      <c r="J46" s="29"/>
      <c r="K46" s="29"/>
      <c r="L46" s="30"/>
      <c r="M46" s="30"/>
      <c r="N46" s="30"/>
      <c r="O46" s="30"/>
      <c r="P46" s="31"/>
      <c r="Z46" s="17"/>
    </row>
    <row r="47" spans="1:26" ht="15.6" x14ac:dyDescent="0.25">
      <c r="A47" s="142" t="s">
        <v>67</v>
      </c>
      <c r="B47" s="142"/>
      <c r="C47" s="142"/>
      <c r="D47" s="142"/>
      <c r="E47" s="55" t="s">
        <v>68</v>
      </c>
      <c r="F47" s="28">
        <f>'CALCUL B2R'!F58</f>
        <v>7</v>
      </c>
      <c r="G47" s="29"/>
      <c r="H47" s="29"/>
      <c r="I47" s="29"/>
      <c r="J47" s="29"/>
      <c r="K47" s="29"/>
      <c r="L47" s="30"/>
      <c r="M47" s="30"/>
      <c r="N47" s="30"/>
      <c r="O47" s="30"/>
      <c r="P47" s="31"/>
      <c r="Z47" s="17"/>
    </row>
    <row r="48" spans="1:26" ht="15.6" x14ac:dyDescent="0.25">
      <c r="A48" s="142" t="s">
        <v>38</v>
      </c>
      <c r="B48" s="142"/>
      <c r="C48" s="142"/>
      <c r="D48" s="142"/>
      <c r="E48" s="55" t="s">
        <v>26</v>
      </c>
      <c r="F48" s="28">
        <f>'CALCUL B2R'!F59</f>
        <v>8</v>
      </c>
      <c r="G48" s="29"/>
      <c r="H48" s="29"/>
      <c r="I48" s="29"/>
      <c r="J48" s="29"/>
      <c r="K48" s="29"/>
      <c r="L48" s="30"/>
      <c r="M48" s="30"/>
      <c r="N48" s="30"/>
      <c r="O48" s="30"/>
      <c r="P48" s="31"/>
      <c r="Z48" s="17"/>
    </row>
    <row r="49" spans="1:26" ht="15.6" x14ac:dyDescent="0.25">
      <c r="A49" s="144" t="s">
        <v>36</v>
      </c>
      <c r="B49" s="144"/>
      <c r="C49" s="144"/>
      <c r="D49" s="144"/>
      <c r="E49" s="58" t="s">
        <v>26</v>
      </c>
      <c r="F49" s="28">
        <f>'CALCUL B2R'!F60</f>
        <v>9</v>
      </c>
      <c r="Q49" s="34"/>
      <c r="Z49" s="17"/>
    </row>
    <row r="50" spans="1:26" x14ac:dyDescent="0.25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7"/>
      <c r="P50" s="37"/>
      <c r="Z50" s="17"/>
    </row>
    <row r="51" spans="1:26" ht="15.6" x14ac:dyDescent="0.3">
      <c r="A51" s="141" t="s">
        <v>14</v>
      </c>
      <c r="B51" s="141"/>
      <c r="C51" s="141"/>
      <c r="D51" s="141"/>
      <c r="E51" s="58">
        <v>3</v>
      </c>
      <c r="L51" s="17" t="s">
        <v>20</v>
      </c>
      <c r="O51" s="38" t="s">
        <v>17</v>
      </c>
      <c r="P51" s="39">
        <f>M44</f>
        <v>5.0999999999999996</v>
      </c>
      <c r="Q51" s="162" t="s">
        <v>62</v>
      </c>
      <c r="R51" s="162"/>
      <c r="Z51" s="17"/>
    </row>
    <row r="52" spans="1:26" ht="15.6" x14ac:dyDescent="0.3">
      <c r="A52" s="141" t="s">
        <v>15</v>
      </c>
      <c r="B52" s="141"/>
      <c r="C52" s="141"/>
      <c r="D52" s="141"/>
      <c r="E52" s="58">
        <v>3</v>
      </c>
      <c r="L52" s="17" t="s">
        <v>20</v>
      </c>
      <c r="O52" s="38" t="s">
        <v>63</v>
      </c>
      <c r="P52" s="40">
        <f>N44</f>
        <v>0.74</v>
      </c>
      <c r="Q52" s="185" t="s">
        <v>62</v>
      </c>
      <c r="R52" s="186"/>
      <c r="Z52" s="17"/>
    </row>
    <row r="53" spans="1:26" ht="15.6" x14ac:dyDescent="0.3">
      <c r="A53" s="141" t="s">
        <v>16</v>
      </c>
      <c r="B53" s="141"/>
      <c r="C53" s="141"/>
      <c r="D53" s="141"/>
      <c r="E53" s="58">
        <v>1.66</v>
      </c>
      <c r="L53" s="17" t="s">
        <v>20</v>
      </c>
      <c r="O53" s="38" t="s">
        <v>16</v>
      </c>
      <c r="P53" s="40">
        <f>O44</f>
        <v>0.9</v>
      </c>
      <c r="Q53" s="162" t="s">
        <v>62</v>
      </c>
      <c r="R53" s="162"/>
      <c r="Z53" s="17"/>
    </row>
    <row r="54" spans="1:26" ht="15.6" x14ac:dyDescent="0.3">
      <c r="A54" s="141" t="s">
        <v>17</v>
      </c>
      <c r="B54" s="141"/>
      <c r="C54" s="141"/>
      <c r="D54" s="141"/>
      <c r="E54" s="58">
        <v>12</v>
      </c>
      <c r="G54" s="41"/>
      <c r="L54" s="17" t="s">
        <v>20</v>
      </c>
      <c r="Z54" s="17"/>
    </row>
    <row r="55" spans="1:26" ht="15.6" x14ac:dyDescent="0.25">
      <c r="A55" s="142" t="s">
        <v>40</v>
      </c>
      <c r="B55" s="142"/>
      <c r="C55" s="142"/>
      <c r="D55" s="142"/>
      <c r="E55" s="57">
        <v>18</v>
      </c>
      <c r="Z55" s="17"/>
    </row>
    <row r="56" spans="1:26" ht="15.6" x14ac:dyDescent="0.25">
      <c r="A56" s="142" t="s">
        <v>42</v>
      </c>
      <c r="B56" s="142"/>
      <c r="C56" s="142"/>
      <c r="D56" s="142"/>
      <c r="E56" s="55">
        <v>2</v>
      </c>
      <c r="Z56" s="17"/>
    </row>
    <row r="57" spans="1:26" ht="15.6" x14ac:dyDescent="0.25">
      <c r="A57" s="142" t="s">
        <v>67</v>
      </c>
      <c r="B57" s="142"/>
      <c r="C57" s="142"/>
      <c r="D57" s="142"/>
      <c r="E57" s="55">
        <v>2.5</v>
      </c>
      <c r="Z57" s="17"/>
    </row>
    <row r="58" spans="1:26" ht="15.6" x14ac:dyDescent="0.25">
      <c r="A58" s="142" t="s">
        <v>38</v>
      </c>
      <c r="B58" s="142"/>
      <c r="C58" s="142"/>
      <c r="D58" s="142"/>
      <c r="E58" s="55">
        <v>4</v>
      </c>
      <c r="Z58" s="17"/>
    </row>
    <row r="59" spans="1:26" ht="15.6" x14ac:dyDescent="0.25">
      <c r="A59" s="144" t="s">
        <v>36</v>
      </c>
      <c r="B59" s="144"/>
      <c r="C59" s="144"/>
      <c r="D59" s="144"/>
      <c r="E59" s="58">
        <v>2</v>
      </c>
      <c r="Z59" s="17"/>
    </row>
    <row r="60" spans="1:26" x14ac:dyDescent="0.25">
      <c r="A60" s="36"/>
      <c r="B60" s="36"/>
      <c r="C60" s="36"/>
      <c r="D60" s="36"/>
      <c r="E60" s="36"/>
      <c r="F60" s="36"/>
      <c r="G60" s="36"/>
      <c r="H60" s="36"/>
      <c r="I60" s="36"/>
      <c r="Z60" s="17"/>
    </row>
    <row r="61" spans="1:26" ht="15" customHeight="1" x14ac:dyDescent="0.25">
      <c r="F61" s="36"/>
      <c r="G61" s="36"/>
      <c r="H61" s="36"/>
      <c r="I61" s="36"/>
      <c r="J61" s="36"/>
      <c r="K61" s="36"/>
      <c r="Z61" s="17"/>
    </row>
    <row r="62" spans="1:26" ht="16.5" customHeight="1" thickBot="1" x14ac:dyDescent="0.35">
      <c r="F62" s="5"/>
      <c r="G62" s="5"/>
      <c r="Z62" s="17"/>
    </row>
    <row r="63" spans="1:26" ht="15" customHeight="1" x14ac:dyDescent="0.25">
      <c r="A63" s="12"/>
      <c r="B63" s="12"/>
      <c r="C63" s="12"/>
      <c r="J63" s="196" t="s">
        <v>69</v>
      </c>
      <c r="K63" s="197"/>
      <c r="L63" s="197"/>
      <c r="M63" s="198"/>
      <c r="N63" s="204">
        <f>SUM(((P44*E54+P52*E51+P53*E53)+E55*F45+E56*F46+E57*F47+E58*F48+F49*E59))</f>
        <v>221.22839999999999</v>
      </c>
      <c r="O63" s="204"/>
      <c r="Z63" s="17"/>
    </row>
    <row r="64" spans="1:26" ht="15.75" customHeight="1" thickBot="1" x14ac:dyDescent="0.3">
      <c r="A64" s="48"/>
      <c r="B64" s="48"/>
      <c r="C64" s="48"/>
      <c r="D64" s="48"/>
      <c r="E64" s="48"/>
      <c r="F64" s="48"/>
      <c r="G64" s="48"/>
      <c r="J64" s="199"/>
      <c r="K64" s="200"/>
      <c r="L64" s="200"/>
      <c r="M64" s="201"/>
      <c r="N64" s="204"/>
      <c r="O64" s="204"/>
      <c r="Z64" s="17"/>
    </row>
    <row r="65" spans="5:26" x14ac:dyDescent="0.25">
      <c r="E65" s="48"/>
      <c r="F65" s="48"/>
      <c r="G65" s="48"/>
      <c r="Z65" s="17"/>
    </row>
    <row r="66" spans="5:26" x14ac:dyDescent="0.25">
      <c r="E66" s="48"/>
      <c r="F66" s="48"/>
      <c r="G66" s="48"/>
      <c r="H66" s="48"/>
      <c r="Z66" s="17"/>
    </row>
    <row r="67" spans="5:26" x14ac:dyDescent="0.25">
      <c r="E67" s="48"/>
      <c r="F67" s="48"/>
      <c r="G67" s="48"/>
      <c r="H67" s="48"/>
      <c r="I67" s="48"/>
      <c r="J67" s="48"/>
      <c r="K67" s="48"/>
      <c r="Z67" s="17"/>
    </row>
    <row r="68" spans="5:26" x14ac:dyDescent="0.25">
      <c r="I68" s="48"/>
      <c r="J68" s="48"/>
      <c r="K68" s="48"/>
      <c r="Z68" s="17"/>
    </row>
    <row r="69" spans="5:26" x14ac:dyDescent="0.25">
      <c r="Z69" s="17"/>
    </row>
    <row r="70" spans="5:26" x14ac:dyDescent="0.25">
      <c r="Z70" s="17"/>
    </row>
    <row r="71" spans="5:26" x14ac:dyDescent="0.25">
      <c r="Z71" s="17"/>
    </row>
    <row r="72" spans="5:26" x14ac:dyDescent="0.25">
      <c r="Z72" s="17"/>
    </row>
    <row r="73" spans="5:26" x14ac:dyDescent="0.25">
      <c r="Q73" s="18"/>
      <c r="Z73" s="17"/>
    </row>
    <row r="74" spans="5:26" x14ac:dyDescent="0.25">
      <c r="Q74" s="18"/>
      <c r="Z74" s="17"/>
    </row>
  </sheetData>
  <mergeCells count="29">
    <mergeCell ref="J63:M64"/>
    <mergeCell ref="B44:K44"/>
    <mergeCell ref="N63:O64"/>
    <mergeCell ref="A55:D55"/>
    <mergeCell ref="A56:D56"/>
    <mergeCell ref="A57:D57"/>
    <mergeCell ref="A58:D58"/>
    <mergeCell ref="A59:D59"/>
    <mergeCell ref="A54:D54"/>
    <mergeCell ref="A45:D45"/>
    <mergeCell ref="A46:D46"/>
    <mergeCell ref="A47:D47"/>
    <mergeCell ref="A48:D48"/>
    <mergeCell ref="A49:D49"/>
    <mergeCell ref="Q51:R51"/>
    <mergeCell ref="A52:D52"/>
    <mergeCell ref="Q52:R52"/>
    <mergeCell ref="A53:D53"/>
    <mergeCell ref="Q53:R53"/>
    <mergeCell ref="A51:D51"/>
    <mergeCell ref="A2:P6"/>
    <mergeCell ref="B7:C7"/>
    <mergeCell ref="D7:G7"/>
    <mergeCell ref="H7:K7"/>
    <mergeCell ref="L7:L8"/>
    <mergeCell ref="M7:M8"/>
    <mergeCell ref="N7:N8"/>
    <mergeCell ref="O7:O8"/>
    <mergeCell ref="P7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27"/>
  <sheetViews>
    <sheetView view="pageLayout" workbookViewId="0">
      <selection activeCell="A13" sqref="A13"/>
    </sheetView>
  </sheetViews>
  <sheetFormatPr defaultRowHeight="14.4" x14ac:dyDescent="0.3"/>
  <sheetData>
    <row r="2" spans="1:23" x14ac:dyDescent="0.3">
      <c r="A2" s="207" t="s">
        <v>78</v>
      </c>
      <c r="B2" s="207"/>
      <c r="C2" s="207"/>
      <c r="D2" s="207"/>
      <c r="E2" s="207"/>
      <c r="F2" s="207"/>
      <c r="G2" s="207"/>
      <c r="H2" s="207"/>
      <c r="I2" s="207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x14ac:dyDescent="0.3">
      <c r="A3" s="68"/>
    </row>
    <row r="4" spans="1:23" x14ac:dyDescent="0.3">
      <c r="A4" s="68"/>
      <c r="B4" s="208" t="s">
        <v>79</v>
      </c>
      <c r="C4" s="208"/>
    </row>
    <row r="5" spans="1:23" x14ac:dyDescent="0.3">
      <c r="A5" s="69" t="s">
        <v>84</v>
      </c>
    </row>
    <row r="6" spans="1:23" x14ac:dyDescent="0.3">
      <c r="A6" t="s">
        <v>83</v>
      </c>
    </row>
    <row r="7" spans="1:23" x14ac:dyDescent="0.3">
      <c r="A7" t="s">
        <v>80</v>
      </c>
    </row>
    <row r="8" spans="1:23" x14ac:dyDescent="0.3">
      <c r="A8" t="s">
        <v>81</v>
      </c>
    </row>
    <row r="9" spans="1:23" x14ac:dyDescent="0.3">
      <c r="A9" s="69" t="s">
        <v>82</v>
      </c>
    </row>
    <row r="10" spans="1:23" x14ac:dyDescent="0.3">
      <c r="A10" s="68" t="s">
        <v>77</v>
      </c>
    </row>
    <row r="11" spans="1:23" x14ac:dyDescent="0.3">
      <c r="A11" s="69" t="s">
        <v>85</v>
      </c>
    </row>
    <row r="12" spans="1:23" x14ac:dyDescent="0.3">
      <c r="A12" s="69" t="s">
        <v>86</v>
      </c>
    </row>
    <row r="13" spans="1:23" x14ac:dyDescent="0.3">
      <c r="A13" s="69" t="s">
        <v>87</v>
      </c>
    </row>
    <row r="15" spans="1:23" x14ac:dyDescent="0.3">
      <c r="A15" s="205" t="s">
        <v>88</v>
      </c>
      <c r="B15" s="205"/>
      <c r="C15" s="205"/>
      <c r="D15" s="205"/>
      <c r="E15" s="205"/>
      <c r="F15" s="205"/>
    </row>
    <row r="16" spans="1:23" x14ac:dyDescent="0.3">
      <c r="A16" s="69" t="s">
        <v>89</v>
      </c>
    </row>
    <row r="17" spans="1:9" x14ac:dyDescent="0.3">
      <c r="A17" s="69" t="s">
        <v>90</v>
      </c>
    </row>
    <row r="18" spans="1:9" x14ac:dyDescent="0.3">
      <c r="A18" s="69" t="s">
        <v>91</v>
      </c>
    </row>
    <row r="19" spans="1:9" x14ac:dyDescent="0.3">
      <c r="A19" s="69" t="s">
        <v>94</v>
      </c>
    </row>
    <row r="20" spans="1:9" x14ac:dyDescent="0.3">
      <c r="A20" s="205" t="s">
        <v>92</v>
      </c>
      <c r="B20" s="205"/>
      <c r="C20" s="205"/>
      <c r="D20" s="205"/>
      <c r="E20" s="205"/>
    </row>
    <row r="21" spans="1:9" x14ac:dyDescent="0.3">
      <c r="A21" s="69" t="s">
        <v>93</v>
      </c>
    </row>
    <row r="22" spans="1:9" x14ac:dyDescent="0.3">
      <c r="A22" s="205" t="s">
        <v>95</v>
      </c>
      <c r="B22" s="205"/>
      <c r="C22" s="205"/>
      <c r="D22" s="205"/>
      <c r="E22" s="205"/>
      <c r="F22" s="205"/>
    </row>
    <row r="23" spans="1:9" x14ac:dyDescent="0.3">
      <c r="A23" s="69" t="s">
        <v>96</v>
      </c>
    </row>
    <row r="24" spans="1:9" x14ac:dyDescent="0.3">
      <c r="A24" s="205" t="s">
        <v>97</v>
      </c>
      <c r="B24" s="205"/>
      <c r="C24" s="205"/>
      <c r="D24" s="205"/>
      <c r="E24" s="205"/>
    </row>
    <row r="25" spans="1:9" x14ac:dyDescent="0.3">
      <c r="A25" s="69" t="s">
        <v>98</v>
      </c>
    </row>
    <row r="26" spans="1:9" x14ac:dyDescent="0.3">
      <c r="A26" s="71" t="s">
        <v>99</v>
      </c>
    </row>
    <row r="27" spans="1:9" x14ac:dyDescent="0.3">
      <c r="A27" s="206" t="s">
        <v>100</v>
      </c>
      <c r="B27" s="206"/>
      <c r="C27" s="206"/>
      <c r="D27" s="206"/>
      <c r="E27" s="206"/>
      <c r="F27" s="206"/>
      <c r="G27" s="206"/>
      <c r="H27" s="206"/>
      <c r="I27" s="206"/>
    </row>
  </sheetData>
  <mergeCells count="7">
    <mergeCell ref="A20:E20"/>
    <mergeCell ref="A22:F22"/>
    <mergeCell ref="A24:E24"/>
    <mergeCell ref="A27:I27"/>
    <mergeCell ref="A2:I2"/>
    <mergeCell ref="B4:C4"/>
    <mergeCell ref="A15:F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0:D28"/>
  <sheetViews>
    <sheetView workbookViewId="0">
      <selection activeCell="B10" sqref="B10"/>
    </sheetView>
  </sheetViews>
  <sheetFormatPr defaultRowHeight="14.4" x14ac:dyDescent="0.3"/>
  <cols>
    <col min="1" max="1" width="24.5546875" bestFit="1" customWidth="1"/>
    <col min="2" max="2" width="27.33203125" bestFit="1" customWidth="1"/>
    <col min="3" max="3" width="7.88671875" bestFit="1" customWidth="1"/>
  </cols>
  <sheetData>
    <row r="10" spans="1:4" ht="16.2" thickBot="1" x14ac:dyDescent="0.35">
      <c r="A10" s="1" t="s">
        <v>22</v>
      </c>
      <c r="B10" s="3" t="s">
        <v>23</v>
      </c>
      <c r="C10" s="2" t="s">
        <v>10</v>
      </c>
    </row>
    <row r="11" spans="1:4" ht="16.2" thickBot="1" x14ac:dyDescent="0.35">
      <c r="A11" s="1" t="s">
        <v>24</v>
      </c>
      <c r="B11" s="3" t="s">
        <v>25</v>
      </c>
      <c r="C11" s="2" t="s">
        <v>26</v>
      </c>
    </row>
    <row r="12" spans="1:4" ht="16.2" thickBot="1" x14ac:dyDescent="0.35">
      <c r="A12" s="1" t="s">
        <v>27</v>
      </c>
      <c r="B12" s="3" t="s">
        <v>28</v>
      </c>
      <c r="C12" s="2" t="s">
        <v>29</v>
      </c>
    </row>
    <row r="13" spans="1:4" ht="16.2" thickBot="1" x14ac:dyDescent="0.35">
      <c r="A13" s="1" t="s">
        <v>15</v>
      </c>
      <c r="B13" s="3" t="s">
        <v>30</v>
      </c>
      <c r="C13" s="2" t="s">
        <v>26</v>
      </c>
      <c r="D13">
        <v>4</v>
      </c>
    </row>
    <row r="14" spans="1:4" ht="16.2" thickBot="1" x14ac:dyDescent="0.35">
      <c r="A14" s="1" t="s">
        <v>14</v>
      </c>
      <c r="B14" s="3" t="s">
        <v>31</v>
      </c>
      <c r="C14" s="2" t="s">
        <v>26</v>
      </c>
      <c r="D14">
        <v>8</v>
      </c>
    </row>
    <row r="15" spans="1:4" ht="16.2" thickBot="1" x14ac:dyDescent="0.35">
      <c r="A15" s="1" t="s">
        <v>32</v>
      </c>
      <c r="B15" s="3" t="s">
        <v>33</v>
      </c>
      <c r="C15" s="2" t="s">
        <v>26</v>
      </c>
      <c r="D15">
        <v>16</v>
      </c>
    </row>
    <row r="16" spans="1:4" ht="16.2" thickBot="1" x14ac:dyDescent="0.35">
      <c r="A16" s="1" t="s">
        <v>34</v>
      </c>
      <c r="B16" s="3" t="s">
        <v>35</v>
      </c>
      <c r="C16" s="2" t="s">
        <v>26</v>
      </c>
      <c r="D16">
        <v>0</v>
      </c>
    </row>
    <row r="17" spans="1:4" ht="16.2" thickBot="1" x14ac:dyDescent="0.35">
      <c r="A17" s="1" t="s">
        <v>36</v>
      </c>
      <c r="B17" s="3" t="s">
        <v>35</v>
      </c>
      <c r="C17" s="2" t="s">
        <v>26</v>
      </c>
      <c r="D17">
        <v>3</v>
      </c>
    </row>
    <row r="18" spans="1:4" ht="16.2" thickBot="1" x14ac:dyDescent="0.35">
      <c r="A18" s="1" t="s">
        <v>37</v>
      </c>
      <c r="B18" s="3" t="s">
        <v>33</v>
      </c>
      <c r="C18" s="2" t="s">
        <v>26</v>
      </c>
      <c r="D18">
        <v>5</v>
      </c>
    </row>
    <row r="19" spans="1:4" ht="16.2" thickBot="1" x14ac:dyDescent="0.35">
      <c r="A19" s="1" t="s">
        <v>38</v>
      </c>
      <c r="B19" s="3" t="s">
        <v>31</v>
      </c>
      <c r="C19" s="2" t="s">
        <v>26</v>
      </c>
      <c r="D19">
        <v>5</v>
      </c>
    </row>
    <row r="20" spans="1:4" ht="16.2" thickBot="1" x14ac:dyDescent="0.35">
      <c r="A20" s="1" t="s">
        <v>39</v>
      </c>
      <c r="B20" s="3" t="s">
        <v>33</v>
      </c>
      <c r="C20" s="2" t="s">
        <v>26</v>
      </c>
      <c r="D20">
        <v>5</v>
      </c>
    </row>
    <row r="21" spans="1:4" ht="16.2" thickBot="1" x14ac:dyDescent="0.35">
      <c r="A21" s="1" t="s">
        <v>40</v>
      </c>
      <c r="B21" s="3" t="s">
        <v>41</v>
      </c>
      <c r="C21" s="2" t="s">
        <v>7</v>
      </c>
      <c r="D21">
        <v>3</v>
      </c>
    </row>
    <row r="22" spans="1:4" ht="16.2" thickBot="1" x14ac:dyDescent="0.35">
      <c r="A22" s="1" t="s">
        <v>42</v>
      </c>
      <c r="B22" s="3" t="s">
        <v>43</v>
      </c>
      <c r="C22" s="2" t="s">
        <v>26</v>
      </c>
      <c r="D22">
        <v>3</v>
      </c>
    </row>
    <row r="23" spans="1:4" ht="16.2" thickBot="1" x14ac:dyDescent="0.35">
      <c r="A23" s="1" t="s">
        <v>44</v>
      </c>
      <c r="B23" s="3" t="s">
        <v>45</v>
      </c>
      <c r="C23" s="2" t="s">
        <v>7</v>
      </c>
      <c r="D23">
        <v>5</v>
      </c>
    </row>
    <row r="24" spans="1:4" ht="16.2" thickBot="1" x14ac:dyDescent="0.35">
      <c r="A24" s="1" t="s">
        <v>46</v>
      </c>
      <c r="B24" s="3" t="s">
        <v>23</v>
      </c>
      <c r="C24" s="2" t="s">
        <v>47</v>
      </c>
    </row>
    <row r="25" spans="1:4" ht="16.2" thickBot="1" x14ac:dyDescent="0.35">
      <c r="A25" s="1" t="s">
        <v>48</v>
      </c>
      <c r="B25" s="3" t="s">
        <v>49</v>
      </c>
      <c r="C25" s="2" t="s">
        <v>47</v>
      </c>
    </row>
    <row r="26" spans="1:4" ht="16.2" thickBot="1" x14ac:dyDescent="0.35">
      <c r="A26" s="1" t="s">
        <v>50</v>
      </c>
      <c r="B26" s="3" t="s">
        <v>51</v>
      </c>
      <c r="C26" s="2" t="s">
        <v>47</v>
      </c>
    </row>
    <row r="27" spans="1:4" ht="16.2" thickBot="1" x14ac:dyDescent="0.35">
      <c r="A27" s="1" t="s">
        <v>52</v>
      </c>
      <c r="B27" s="3" t="s">
        <v>23</v>
      </c>
      <c r="C27" s="2" t="s">
        <v>47</v>
      </c>
    </row>
    <row r="28" spans="1:4" ht="16.2" thickBot="1" x14ac:dyDescent="0.35">
      <c r="A28" s="1" t="s">
        <v>53</v>
      </c>
      <c r="B28" s="3" t="s">
        <v>49</v>
      </c>
      <c r="C28" s="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942"/>
  <sheetViews>
    <sheetView workbookViewId="0">
      <selection activeCell="I4" sqref="I4"/>
    </sheetView>
  </sheetViews>
  <sheetFormatPr defaultRowHeight="14.4" x14ac:dyDescent="0.3"/>
  <cols>
    <col min="2" max="2" width="10.5546875" bestFit="1" customWidth="1"/>
    <col min="3" max="3" width="17.88671875" customWidth="1"/>
    <col min="4" max="4" width="10.33203125" customWidth="1"/>
    <col min="5" max="5" width="11.6640625" customWidth="1"/>
    <col min="6" max="6" width="13.33203125" customWidth="1"/>
    <col min="7" max="7" width="13.88671875" customWidth="1"/>
    <col min="8" max="8" width="12.109375" customWidth="1"/>
    <col min="9" max="9" width="62.6640625" customWidth="1"/>
  </cols>
  <sheetData>
    <row r="1" spans="2:11" ht="15" thickBot="1" x14ac:dyDescent="0.35"/>
    <row r="2" spans="2:11" ht="39.6" x14ac:dyDescent="0.3">
      <c r="B2" s="96" t="s">
        <v>357</v>
      </c>
      <c r="C2" s="96" t="s">
        <v>101</v>
      </c>
      <c r="D2" s="96" t="s">
        <v>102</v>
      </c>
      <c r="E2" s="96" t="s">
        <v>103</v>
      </c>
      <c r="F2" s="96" t="s">
        <v>105</v>
      </c>
      <c r="G2" s="96" t="s">
        <v>106</v>
      </c>
      <c r="H2" s="105" t="s">
        <v>108</v>
      </c>
      <c r="I2" s="209" t="s">
        <v>12</v>
      </c>
      <c r="J2" s="96" t="s">
        <v>106</v>
      </c>
    </row>
    <row r="3" spans="2:11" ht="15.75" customHeight="1" thickBot="1" x14ac:dyDescent="0.35">
      <c r="B3" s="97"/>
      <c r="C3" s="97"/>
      <c r="D3" s="97"/>
      <c r="E3" s="97" t="s">
        <v>104</v>
      </c>
      <c r="F3" s="97"/>
      <c r="G3" s="97" t="s">
        <v>107</v>
      </c>
      <c r="H3" s="106" t="s">
        <v>107</v>
      </c>
      <c r="I3" s="210"/>
      <c r="J3" s="110" t="s">
        <v>107</v>
      </c>
    </row>
    <row r="4" spans="2:11" ht="15" thickBot="1" x14ac:dyDescent="0.35">
      <c r="B4" s="102" t="s">
        <v>109</v>
      </c>
      <c r="C4" s="98" t="s">
        <v>110</v>
      </c>
      <c r="D4" s="76">
        <v>2</v>
      </c>
      <c r="E4" s="76" t="s">
        <v>111</v>
      </c>
      <c r="F4" s="77" t="s">
        <v>112</v>
      </c>
      <c r="G4" s="78">
        <v>838.13</v>
      </c>
      <c r="H4" s="107">
        <v>997.37</v>
      </c>
      <c r="I4" s="111" t="str">
        <f>B4&amp;" "&amp;C4&amp;" "&amp;D4&amp;" "&amp;E4&amp;" "&amp;F4</f>
        <v>GRANIT ALLURE ROYALE 2 LUSTRUIT LASTRE</v>
      </c>
      <c r="J4" s="112">
        <f>G4</f>
        <v>838.13</v>
      </c>
      <c r="K4" t="str">
        <f>"INSERT INTO MATERIALS(type, name, thickness, surface, finish, price, priceVat) VALUES('"&amp;B4&amp;"', '"&amp;C4&amp;"', "&amp;D4&amp;", '"&amp;E4&amp;"', '"&amp;F4&amp;"', "&amp;G4&amp;", "&amp;H4&amp;");"</f>
        <v>INSERT INTO MATERIALS(type, name, thickness, surface, finish, price, priceVat) VALUES('GRANIT', 'ALLURE ROYALE', 2, 'LUSTRUIT', 'LASTRE', 838.13, 997.37);</v>
      </c>
    </row>
    <row r="5" spans="2:11" ht="15" thickBot="1" x14ac:dyDescent="0.35">
      <c r="B5" s="103" t="s">
        <v>109</v>
      </c>
      <c r="C5" s="98" t="s">
        <v>113</v>
      </c>
      <c r="D5" s="76">
        <v>2</v>
      </c>
      <c r="E5" s="76" t="s">
        <v>111</v>
      </c>
      <c r="F5" s="79" t="s">
        <v>114</v>
      </c>
      <c r="G5" s="78">
        <v>416.25</v>
      </c>
      <c r="H5" s="107">
        <v>495.34</v>
      </c>
      <c r="I5" s="111" t="str">
        <f t="shared" ref="I5:I68" si="0">B5&amp;" "&amp;C5&amp;" "&amp;D5&amp;" "&amp;E5&amp;" "&amp;F5</f>
        <v>GRANIT ALMOND MAUVE  2 LUSTRUIT SEMILASTRE</v>
      </c>
      <c r="J5" s="113">
        <f t="shared" ref="J5:J68" si="1">G5</f>
        <v>416.25</v>
      </c>
      <c r="K5" t="str">
        <f t="shared" ref="K5:K68" si="2">"INSERT INTO MATERIALS(type, name, thickness, surface, finish, price, priceVat) VALUES('"&amp;B5&amp;"', '"&amp;C5&amp;"', "&amp;D5&amp;", '"&amp;E5&amp;"', '"&amp;F5&amp;"', "&amp;G5&amp;", "&amp;H5&amp;");"</f>
        <v>INSERT INTO MATERIALS(type, name, thickness, surface, finish, price, priceVat) VALUES('GRANIT', 'ALMOND MAUVE ', 2, 'LUSTRUIT', 'SEMILASTRE', 416.25, 495.34);</v>
      </c>
    </row>
    <row r="6" spans="2:11" ht="15" thickBot="1" x14ac:dyDescent="0.35">
      <c r="B6" s="103" t="s">
        <v>109</v>
      </c>
      <c r="C6" s="98" t="s">
        <v>115</v>
      </c>
      <c r="D6" s="76">
        <v>2</v>
      </c>
      <c r="E6" s="76" t="s">
        <v>111</v>
      </c>
      <c r="F6" s="77" t="s">
        <v>112</v>
      </c>
      <c r="G6" s="78">
        <v>416.25</v>
      </c>
      <c r="H6" s="107">
        <v>495.34</v>
      </c>
      <c r="I6" s="111" t="str">
        <f t="shared" si="0"/>
        <v>GRANIT AMARELLO ROSA 2 LUSTRUIT LASTRE</v>
      </c>
      <c r="J6" s="113">
        <f t="shared" si="1"/>
        <v>416.25</v>
      </c>
      <c r="K6" t="str">
        <f t="shared" si="2"/>
        <v>INSERT INTO MATERIALS(type, name, thickness, surface, finish, price, priceVat) VALUES('GRANIT', 'AMARELLO ROSA', 2, 'LUSTRUIT', 'LASTRE', 416.25, 495.34);</v>
      </c>
    </row>
    <row r="7" spans="2:11" ht="15" thickBot="1" x14ac:dyDescent="0.35">
      <c r="B7" s="103" t="s">
        <v>109</v>
      </c>
      <c r="C7" s="98" t="s">
        <v>115</v>
      </c>
      <c r="D7" s="76">
        <v>3</v>
      </c>
      <c r="E7" s="76" t="s">
        <v>111</v>
      </c>
      <c r="F7" s="77" t="s">
        <v>112</v>
      </c>
      <c r="G7" s="78">
        <v>556.88</v>
      </c>
      <c r="H7" s="107">
        <v>662.68</v>
      </c>
      <c r="I7" s="111" t="str">
        <f t="shared" si="0"/>
        <v>GRANIT AMARELLO ROSA 3 LUSTRUIT LASTRE</v>
      </c>
      <c r="J7" s="113">
        <f t="shared" si="1"/>
        <v>556.88</v>
      </c>
      <c r="K7" t="str">
        <f t="shared" si="2"/>
        <v>INSERT INTO MATERIALS(type, name, thickness, surface, finish, price, priceVat) VALUES('GRANIT', 'AMARELLO ROSA', 3, 'LUSTRUIT', 'LASTRE', 556.88, 662.68);</v>
      </c>
    </row>
    <row r="8" spans="2:11" ht="15" thickBot="1" x14ac:dyDescent="0.35">
      <c r="B8" s="103" t="s">
        <v>109</v>
      </c>
      <c r="C8" s="98" t="s">
        <v>115</v>
      </c>
      <c r="D8" s="76">
        <v>2</v>
      </c>
      <c r="E8" s="76" t="s">
        <v>111</v>
      </c>
      <c r="F8" s="79" t="s">
        <v>114</v>
      </c>
      <c r="G8" s="78">
        <v>309.38</v>
      </c>
      <c r="H8" s="107">
        <v>368.16</v>
      </c>
      <c r="I8" s="111" t="str">
        <f t="shared" si="0"/>
        <v>GRANIT AMARELLO ROSA 2 LUSTRUIT SEMILASTRE</v>
      </c>
      <c r="J8" s="113">
        <f t="shared" si="1"/>
        <v>309.38</v>
      </c>
      <c r="K8" t="str">
        <f t="shared" si="2"/>
        <v>INSERT INTO MATERIALS(type, name, thickness, surface, finish, price, priceVat) VALUES('GRANIT', 'AMARELLO ROSA', 2, 'LUSTRUIT', 'SEMILASTRE', 309.38, 368.16);</v>
      </c>
    </row>
    <row r="9" spans="2:11" ht="15" thickBot="1" x14ac:dyDescent="0.35">
      <c r="B9" s="103" t="s">
        <v>109</v>
      </c>
      <c r="C9" s="98" t="s">
        <v>115</v>
      </c>
      <c r="D9" s="76">
        <v>2</v>
      </c>
      <c r="E9" s="76" t="s">
        <v>116</v>
      </c>
      <c r="F9" s="79" t="s">
        <v>114</v>
      </c>
      <c r="G9" s="78">
        <v>292.5</v>
      </c>
      <c r="H9" s="107">
        <v>348.08</v>
      </c>
      <c r="I9" s="111" t="str">
        <f t="shared" si="0"/>
        <v>GRANIT AMARELLO ROSA 2 FIAMAT SEMILASTRE</v>
      </c>
      <c r="J9" s="113">
        <f t="shared" si="1"/>
        <v>292.5</v>
      </c>
      <c r="K9" t="str">
        <f t="shared" si="2"/>
        <v>INSERT INTO MATERIALS(type, name, thickness, surface, finish, price, priceVat) VALUES('GRANIT', 'AMARELLO ROSA', 2, 'FIAMAT', 'SEMILASTRE', 292.5, 348.08);</v>
      </c>
    </row>
    <row r="10" spans="2:11" ht="15" thickBot="1" x14ac:dyDescent="0.35">
      <c r="B10" s="103" t="s">
        <v>109</v>
      </c>
      <c r="C10" s="98" t="s">
        <v>115</v>
      </c>
      <c r="D10" s="76">
        <v>3</v>
      </c>
      <c r="E10" s="76" t="s">
        <v>111</v>
      </c>
      <c r="F10" s="79" t="s">
        <v>114</v>
      </c>
      <c r="G10" s="78">
        <v>393.75</v>
      </c>
      <c r="H10" s="107">
        <v>468.56</v>
      </c>
      <c r="I10" s="111" t="str">
        <f t="shared" si="0"/>
        <v>GRANIT AMARELLO ROSA 3 LUSTRUIT SEMILASTRE</v>
      </c>
      <c r="J10" s="113">
        <f t="shared" si="1"/>
        <v>393.75</v>
      </c>
      <c r="K10" t="str">
        <f t="shared" si="2"/>
        <v>INSERT INTO MATERIALS(type, name, thickness, surface, finish, price, priceVat) VALUES('GRANIT', 'AMARELLO ROSA', 3, 'LUSTRUIT', 'SEMILASTRE', 393.75, 468.56);</v>
      </c>
    </row>
    <row r="11" spans="2:11" ht="15" thickBot="1" x14ac:dyDescent="0.35">
      <c r="B11" s="103" t="s">
        <v>109</v>
      </c>
      <c r="C11" s="98" t="s">
        <v>115</v>
      </c>
      <c r="D11" s="76">
        <v>3</v>
      </c>
      <c r="E11" s="76" t="s">
        <v>116</v>
      </c>
      <c r="F11" s="79" t="s">
        <v>114</v>
      </c>
      <c r="G11" s="78">
        <v>393.75</v>
      </c>
      <c r="H11" s="107">
        <v>468.56</v>
      </c>
      <c r="I11" s="111" t="str">
        <f t="shared" si="0"/>
        <v>GRANIT AMARELLO ROSA 3 FIAMAT SEMILASTRE</v>
      </c>
      <c r="J11" s="113">
        <f t="shared" si="1"/>
        <v>393.75</v>
      </c>
      <c r="K11" t="str">
        <f t="shared" si="2"/>
        <v>INSERT INTO MATERIALS(type, name, thickness, surface, finish, price, priceVat) VALUES('GRANIT', 'AMARELLO ROSA', 3, 'FIAMAT', 'SEMILASTRE', 393.75, 468.56);</v>
      </c>
    </row>
    <row r="12" spans="2:11" ht="15" thickBot="1" x14ac:dyDescent="0.35">
      <c r="B12" s="103" t="s">
        <v>109</v>
      </c>
      <c r="C12" s="98" t="s">
        <v>117</v>
      </c>
      <c r="D12" s="76">
        <v>2</v>
      </c>
      <c r="E12" s="76" t="s">
        <v>111</v>
      </c>
      <c r="F12" s="77" t="s">
        <v>112</v>
      </c>
      <c r="G12" s="78">
        <v>708.75</v>
      </c>
      <c r="H12" s="107">
        <v>843.41</v>
      </c>
      <c r="I12" s="111" t="str">
        <f t="shared" si="0"/>
        <v>GRANIT AMARULA 2 LUSTRUIT LASTRE</v>
      </c>
      <c r="J12" s="113">
        <f t="shared" si="1"/>
        <v>708.75</v>
      </c>
      <c r="K12" t="str">
        <f t="shared" si="2"/>
        <v>INSERT INTO MATERIALS(type, name, thickness, surface, finish, price, priceVat) VALUES('GRANIT', 'AMARULA', 2, 'LUSTRUIT', 'LASTRE', 708.75, 843.41);</v>
      </c>
    </row>
    <row r="13" spans="2:11" ht="15" thickBot="1" x14ac:dyDescent="0.35">
      <c r="B13" s="103" t="s">
        <v>109</v>
      </c>
      <c r="C13" s="98" t="s">
        <v>118</v>
      </c>
      <c r="D13" s="76">
        <v>2</v>
      </c>
      <c r="E13" s="76" t="s">
        <v>111</v>
      </c>
      <c r="F13" s="77" t="s">
        <v>112</v>
      </c>
      <c r="G13" s="78">
        <v>855</v>
      </c>
      <c r="H13" s="107">
        <v>1017.45</v>
      </c>
      <c r="I13" s="111" t="str">
        <f t="shared" si="0"/>
        <v>GRANIT AMAZONIA V/C 2 LUSTRUIT LASTRE</v>
      </c>
      <c r="J13" s="113">
        <f t="shared" si="1"/>
        <v>855</v>
      </c>
      <c r="K13" t="str">
        <f t="shared" si="2"/>
        <v>INSERT INTO MATERIALS(type, name, thickness, surface, finish, price, priceVat) VALUES('GRANIT', 'AMAZONIA V/C', 2, 'LUSTRUIT', 'LASTRE', 855, 1017.45);</v>
      </c>
    </row>
    <row r="14" spans="2:11" ht="15" thickBot="1" x14ac:dyDescent="0.35">
      <c r="B14" s="103" t="s">
        <v>109</v>
      </c>
      <c r="C14" s="98" t="s">
        <v>119</v>
      </c>
      <c r="D14" s="76">
        <v>2</v>
      </c>
      <c r="E14" s="76" t="s">
        <v>111</v>
      </c>
      <c r="F14" s="77" t="s">
        <v>112</v>
      </c>
      <c r="G14" s="78">
        <v>675</v>
      </c>
      <c r="H14" s="107">
        <v>803.25</v>
      </c>
      <c r="I14" s="111" t="str">
        <f t="shared" si="0"/>
        <v>GRANIT ANTICO BORDEAUX 2 LUSTRUIT LASTRE</v>
      </c>
      <c r="J14" s="113">
        <f t="shared" si="1"/>
        <v>675</v>
      </c>
      <c r="K14" t="str">
        <f t="shared" si="2"/>
        <v>INSERT INTO MATERIALS(type, name, thickness, surface, finish, price, priceVat) VALUES('GRANIT', 'ANTICO BORDEAUX', 2, 'LUSTRUIT', 'LASTRE', 675, 803.25);</v>
      </c>
    </row>
    <row r="15" spans="2:11" ht="15" thickBot="1" x14ac:dyDescent="0.35">
      <c r="B15" s="103" t="s">
        <v>109</v>
      </c>
      <c r="C15" s="98" t="s">
        <v>119</v>
      </c>
      <c r="D15" s="76">
        <v>1.8</v>
      </c>
      <c r="E15" s="76" t="s">
        <v>111</v>
      </c>
      <c r="F15" s="79" t="s">
        <v>114</v>
      </c>
      <c r="G15" s="78">
        <v>427.5</v>
      </c>
      <c r="H15" s="107">
        <v>508.73</v>
      </c>
      <c r="I15" s="111" t="str">
        <f t="shared" si="0"/>
        <v>GRANIT ANTICO BORDEAUX 1.8 LUSTRUIT SEMILASTRE</v>
      </c>
      <c r="J15" s="113">
        <f t="shared" si="1"/>
        <v>427.5</v>
      </c>
      <c r="K15" t="str">
        <f t="shared" si="2"/>
        <v>INSERT INTO MATERIALS(type, name, thickness, surface, finish, price, priceVat) VALUES('GRANIT', 'ANTICO BORDEAUX', 1.8, 'LUSTRUIT', 'SEMILASTRE', 427.5, 508.73);</v>
      </c>
    </row>
    <row r="16" spans="2:11" ht="15" thickBot="1" x14ac:dyDescent="0.35">
      <c r="B16" s="103" t="s">
        <v>109</v>
      </c>
      <c r="C16" s="98" t="s">
        <v>120</v>
      </c>
      <c r="D16" s="76">
        <v>2</v>
      </c>
      <c r="E16" s="76" t="s">
        <v>111</v>
      </c>
      <c r="F16" s="77" t="s">
        <v>112</v>
      </c>
      <c r="G16" s="78">
        <v>675</v>
      </c>
      <c r="H16" s="107">
        <v>803.25</v>
      </c>
      <c r="I16" s="111" t="str">
        <f t="shared" si="0"/>
        <v>GRANIT ARACRUZ BLACK 2 LUSTRUIT LASTRE</v>
      </c>
      <c r="J16" s="113">
        <f t="shared" si="1"/>
        <v>675</v>
      </c>
      <c r="K16" t="str">
        <f t="shared" si="2"/>
        <v>INSERT INTO MATERIALS(type, name, thickness, surface, finish, price, priceVat) VALUES('GRANIT', 'ARACRUZ BLACK', 2, 'LUSTRUIT', 'LASTRE', 675, 803.25);</v>
      </c>
    </row>
    <row r="17" spans="2:11" ht="15" thickBot="1" x14ac:dyDescent="0.35">
      <c r="B17" s="103" t="s">
        <v>109</v>
      </c>
      <c r="C17" s="98" t="s">
        <v>121</v>
      </c>
      <c r="D17" s="76">
        <v>2</v>
      </c>
      <c r="E17" s="76" t="s">
        <v>111</v>
      </c>
      <c r="F17" s="77" t="s">
        <v>112</v>
      </c>
      <c r="G17" s="78">
        <v>978.75</v>
      </c>
      <c r="H17" s="107">
        <v>1164.71</v>
      </c>
      <c r="I17" s="111" t="str">
        <f t="shared" si="0"/>
        <v>GRANIT ARUBA GOLD  2 LUSTRUIT LASTRE</v>
      </c>
      <c r="J17" s="113">
        <f t="shared" si="1"/>
        <v>978.75</v>
      </c>
      <c r="K17" t="str">
        <f t="shared" si="2"/>
        <v>INSERT INTO MATERIALS(type, name, thickness, surface, finish, price, priceVat) VALUES('GRANIT', 'ARUBA GOLD ', 2, 'LUSTRUIT', 'LASTRE', 978.75, 1164.71);</v>
      </c>
    </row>
    <row r="18" spans="2:11" ht="15" thickBot="1" x14ac:dyDescent="0.35">
      <c r="B18" s="103" t="s">
        <v>109</v>
      </c>
      <c r="C18" s="98" t="s">
        <v>121</v>
      </c>
      <c r="D18" s="76">
        <v>3</v>
      </c>
      <c r="E18" s="76" t="s">
        <v>111</v>
      </c>
      <c r="F18" s="77" t="s">
        <v>112</v>
      </c>
      <c r="G18" s="78">
        <v>1395</v>
      </c>
      <c r="H18" s="107">
        <v>1660.05</v>
      </c>
      <c r="I18" s="111" t="str">
        <f t="shared" si="0"/>
        <v>GRANIT ARUBA GOLD  3 LUSTRUIT LASTRE</v>
      </c>
      <c r="J18" s="113">
        <f t="shared" si="1"/>
        <v>1395</v>
      </c>
      <c r="K18" t="str">
        <f t="shared" si="2"/>
        <v>INSERT INTO MATERIALS(type, name, thickness, surface, finish, price, priceVat) VALUES('GRANIT', 'ARUBA GOLD ', 3, 'LUSTRUIT', 'LASTRE', 1395, 1660.05);</v>
      </c>
    </row>
    <row r="19" spans="2:11" ht="15" thickBot="1" x14ac:dyDescent="0.35">
      <c r="B19" s="103" t="s">
        <v>109</v>
      </c>
      <c r="C19" s="98" t="s">
        <v>122</v>
      </c>
      <c r="D19" s="76">
        <v>2</v>
      </c>
      <c r="E19" s="76" t="s">
        <v>111</v>
      </c>
      <c r="F19" s="77" t="s">
        <v>112</v>
      </c>
      <c r="G19" s="78">
        <v>618.75</v>
      </c>
      <c r="H19" s="107">
        <v>736.31</v>
      </c>
      <c r="I19" s="111" t="str">
        <f t="shared" si="0"/>
        <v>GRANIT ASCON WHITE 2 LUSTRUIT LASTRE</v>
      </c>
      <c r="J19" s="113">
        <f t="shared" si="1"/>
        <v>618.75</v>
      </c>
      <c r="K19" t="str">
        <f t="shared" si="2"/>
        <v>INSERT INTO MATERIALS(type, name, thickness, surface, finish, price, priceVat) VALUES('GRANIT', 'ASCON WHITE', 2, 'LUSTRUIT', 'LASTRE', 618.75, 736.31);</v>
      </c>
    </row>
    <row r="20" spans="2:11" ht="15" thickBot="1" x14ac:dyDescent="0.35">
      <c r="B20" s="103" t="s">
        <v>109</v>
      </c>
      <c r="C20" s="98" t="s">
        <v>123</v>
      </c>
      <c r="D20" s="76">
        <v>2</v>
      </c>
      <c r="E20" s="76" t="s">
        <v>111</v>
      </c>
      <c r="F20" s="77" t="s">
        <v>112</v>
      </c>
      <c r="G20" s="78">
        <v>483.75</v>
      </c>
      <c r="H20" s="107">
        <v>575.66</v>
      </c>
      <c r="I20" s="111" t="str">
        <f t="shared" si="0"/>
        <v>GRANIT ASH BLUE 2 LUSTRUIT LASTRE</v>
      </c>
      <c r="J20" s="113">
        <f t="shared" si="1"/>
        <v>483.75</v>
      </c>
      <c r="K20" t="str">
        <f t="shared" si="2"/>
        <v>INSERT INTO MATERIALS(type, name, thickness, surface, finish, price, priceVat) VALUES('GRANIT', 'ASH BLUE', 2, 'LUSTRUIT', 'LASTRE', 483.75, 575.66);</v>
      </c>
    </row>
    <row r="21" spans="2:11" ht="15" thickBot="1" x14ac:dyDescent="0.35">
      <c r="B21" s="103" t="s">
        <v>109</v>
      </c>
      <c r="C21" s="98" t="s">
        <v>124</v>
      </c>
      <c r="D21" s="76">
        <v>3</v>
      </c>
      <c r="E21" s="76" t="s">
        <v>111</v>
      </c>
      <c r="F21" s="77" t="s">
        <v>112</v>
      </c>
      <c r="G21" s="78">
        <v>472.5</v>
      </c>
      <c r="H21" s="107">
        <v>562.28</v>
      </c>
      <c r="I21" s="111" t="str">
        <f t="shared" si="0"/>
        <v>GRANIT ASHEN WHITE 3 LUSTRUIT LASTRE</v>
      </c>
      <c r="J21" s="113">
        <f t="shared" si="1"/>
        <v>472.5</v>
      </c>
      <c r="K21" t="str">
        <f t="shared" si="2"/>
        <v>INSERT INTO MATERIALS(type, name, thickness, surface, finish, price, priceVat) VALUES('GRANIT', 'ASHEN WHITE', 3, 'LUSTRUIT', 'LASTRE', 472.5, 562.28);</v>
      </c>
    </row>
    <row r="22" spans="2:11" ht="15" thickBot="1" x14ac:dyDescent="0.35">
      <c r="B22" s="103" t="s">
        <v>109</v>
      </c>
      <c r="C22" s="98" t="s">
        <v>125</v>
      </c>
      <c r="D22" s="76">
        <v>2</v>
      </c>
      <c r="E22" s="76" t="s">
        <v>111</v>
      </c>
      <c r="F22" s="77" t="s">
        <v>112</v>
      </c>
      <c r="G22" s="78">
        <v>382.5</v>
      </c>
      <c r="H22" s="107">
        <v>455.18</v>
      </c>
      <c r="I22" s="111" t="str">
        <f t="shared" si="0"/>
        <v>GRANIT ASPEN WHITE 2 LUSTRUIT LASTRE</v>
      </c>
      <c r="J22" s="113">
        <f t="shared" si="1"/>
        <v>382.5</v>
      </c>
      <c r="K22" t="str">
        <f t="shared" si="2"/>
        <v>INSERT INTO MATERIALS(type, name, thickness, surface, finish, price, priceVat) VALUES('GRANIT', 'ASPEN WHITE', 2, 'LUSTRUIT', 'LASTRE', 382.5, 455.18);</v>
      </c>
    </row>
    <row r="23" spans="2:11" ht="15" thickBot="1" x14ac:dyDescent="0.35">
      <c r="B23" s="103" t="s">
        <v>109</v>
      </c>
      <c r="C23" s="98" t="s">
        <v>126</v>
      </c>
      <c r="D23" s="76">
        <v>2</v>
      </c>
      <c r="E23" s="76" t="s">
        <v>111</v>
      </c>
      <c r="F23" s="77" t="s">
        <v>112</v>
      </c>
      <c r="G23" s="78">
        <v>506.25</v>
      </c>
      <c r="H23" s="107">
        <v>602.44000000000005</v>
      </c>
      <c r="I23" s="111" t="str">
        <f t="shared" si="0"/>
        <v>GRANIT ASTORIA 2 LUSTRUIT LASTRE</v>
      </c>
      <c r="J23" s="113">
        <f t="shared" si="1"/>
        <v>506.25</v>
      </c>
      <c r="K23" t="str">
        <f t="shared" si="2"/>
        <v>INSERT INTO MATERIALS(type, name, thickness, surface, finish, price, priceVat) VALUES('GRANIT', 'ASTORIA', 2, 'LUSTRUIT', 'LASTRE', 506.25, 602.44);</v>
      </c>
    </row>
    <row r="24" spans="2:11" ht="15" thickBot="1" x14ac:dyDescent="0.35">
      <c r="B24" s="103" t="s">
        <v>109</v>
      </c>
      <c r="C24" s="98" t="s">
        <v>127</v>
      </c>
      <c r="D24" s="76">
        <v>2</v>
      </c>
      <c r="E24" s="76" t="s">
        <v>111</v>
      </c>
      <c r="F24" s="77" t="s">
        <v>112</v>
      </c>
      <c r="G24" s="78">
        <v>618.75</v>
      </c>
      <c r="H24" s="107">
        <v>736.31</v>
      </c>
      <c r="I24" s="111" t="str">
        <f t="shared" si="0"/>
        <v>GRANIT AUDAX LIGHT 2 LUSTRUIT LASTRE</v>
      </c>
      <c r="J24" s="113">
        <f t="shared" si="1"/>
        <v>618.75</v>
      </c>
      <c r="K24" t="str">
        <f t="shared" si="2"/>
        <v>INSERT INTO MATERIALS(type, name, thickness, surface, finish, price, priceVat) VALUES('GRANIT', 'AUDAX LIGHT', 2, 'LUSTRUIT', 'LASTRE', 618.75, 736.31);</v>
      </c>
    </row>
    <row r="25" spans="2:11" ht="15" thickBot="1" x14ac:dyDescent="0.35">
      <c r="B25" s="103" t="s">
        <v>109</v>
      </c>
      <c r="C25" s="98" t="s">
        <v>361</v>
      </c>
      <c r="D25" s="76">
        <v>2</v>
      </c>
      <c r="E25" s="76" t="s">
        <v>111</v>
      </c>
      <c r="F25" s="77" t="s">
        <v>112</v>
      </c>
      <c r="G25" s="78">
        <v>776.25</v>
      </c>
      <c r="H25" s="107">
        <v>923.74</v>
      </c>
      <c r="I25" s="111" t="str">
        <f t="shared" si="0"/>
        <v>GRANIT AVALANCHE 2 LUSTRUIT LASTRE</v>
      </c>
      <c r="J25" s="113">
        <f t="shared" si="1"/>
        <v>776.25</v>
      </c>
      <c r="K25" t="str">
        <f t="shared" si="2"/>
        <v>INSERT INTO MATERIALS(type, name, thickness, surface, finish, price, priceVat) VALUES('GRANIT', 'AVALANCHE', 2, 'LUSTRUIT', 'LASTRE', 776.25, 923.74);</v>
      </c>
    </row>
    <row r="26" spans="2:11" ht="15" thickBot="1" x14ac:dyDescent="0.35">
      <c r="B26" s="103" t="s">
        <v>109</v>
      </c>
      <c r="C26" s="98" t="s">
        <v>128</v>
      </c>
      <c r="D26" s="76">
        <v>2</v>
      </c>
      <c r="E26" s="76" t="s">
        <v>111</v>
      </c>
      <c r="F26" s="77" t="s">
        <v>112</v>
      </c>
      <c r="G26" s="78">
        <v>1125</v>
      </c>
      <c r="H26" s="107">
        <v>1338.75</v>
      </c>
      <c r="I26" s="111" t="str">
        <f t="shared" si="0"/>
        <v>GRANIT AVORIO 2 LUSTRUIT LASTRE</v>
      </c>
      <c r="J26" s="113">
        <f t="shared" si="1"/>
        <v>1125</v>
      </c>
      <c r="K26" t="str">
        <f t="shared" si="2"/>
        <v>INSERT INTO MATERIALS(type, name, thickness, surface, finish, price, priceVat) VALUES('GRANIT', 'AVORIO', 2, 'LUSTRUIT', 'LASTRE', 1125, 1338.75);</v>
      </c>
    </row>
    <row r="27" spans="2:11" ht="15" thickBot="1" x14ac:dyDescent="0.35">
      <c r="B27" s="103" t="s">
        <v>109</v>
      </c>
      <c r="C27" s="98" t="s">
        <v>128</v>
      </c>
      <c r="D27" s="76">
        <v>3</v>
      </c>
      <c r="E27" s="76" t="s">
        <v>111</v>
      </c>
      <c r="F27" s="77" t="s">
        <v>112</v>
      </c>
      <c r="G27" s="78">
        <v>776.25</v>
      </c>
      <c r="H27" s="107">
        <v>923.74</v>
      </c>
      <c r="I27" s="111" t="str">
        <f t="shared" si="0"/>
        <v>GRANIT AVORIO 3 LUSTRUIT LASTRE</v>
      </c>
      <c r="J27" s="113">
        <f t="shared" si="1"/>
        <v>776.25</v>
      </c>
      <c r="K27" t="str">
        <f t="shared" si="2"/>
        <v>INSERT INTO MATERIALS(type, name, thickness, surface, finish, price, priceVat) VALUES('GRANIT', 'AVORIO', 3, 'LUSTRUIT', 'LASTRE', 776.25, 923.74);</v>
      </c>
    </row>
    <row r="28" spans="2:11" ht="15" thickBot="1" x14ac:dyDescent="0.35">
      <c r="B28" s="103" t="s">
        <v>109</v>
      </c>
      <c r="C28" s="98" t="s">
        <v>129</v>
      </c>
      <c r="D28" s="76">
        <v>2</v>
      </c>
      <c r="E28" s="76" t="s">
        <v>111</v>
      </c>
      <c r="F28" s="77" t="s">
        <v>112</v>
      </c>
      <c r="G28" s="78">
        <v>787.5</v>
      </c>
      <c r="H28" s="107">
        <v>937.13</v>
      </c>
      <c r="I28" s="111" t="str">
        <f t="shared" si="0"/>
        <v>GRANIT AZUL NOCHE  2 LUSTRUIT LASTRE</v>
      </c>
      <c r="J28" s="113">
        <f t="shared" si="1"/>
        <v>787.5</v>
      </c>
      <c r="K28" t="str">
        <f t="shared" si="2"/>
        <v>INSERT INTO MATERIALS(type, name, thickness, surface, finish, price, priceVat) VALUES('GRANIT', 'AZUL NOCHE ', 2, 'LUSTRUIT', 'LASTRE', 787.5, 937.13);</v>
      </c>
    </row>
    <row r="29" spans="2:11" ht="15" thickBot="1" x14ac:dyDescent="0.35">
      <c r="B29" s="103" t="s">
        <v>109</v>
      </c>
      <c r="C29" s="98" t="s">
        <v>130</v>
      </c>
      <c r="D29" s="76">
        <v>2</v>
      </c>
      <c r="E29" s="76" t="s">
        <v>111</v>
      </c>
      <c r="F29" s="77" t="s">
        <v>112</v>
      </c>
      <c r="G29" s="78">
        <v>618.75</v>
      </c>
      <c r="H29" s="107">
        <v>736.31</v>
      </c>
      <c r="I29" s="111" t="str">
        <f t="shared" si="0"/>
        <v>GRANIT AZUL PLATINO  2 LUSTRUIT LASTRE</v>
      </c>
      <c r="J29" s="113">
        <f t="shared" si="1"/>
        <v>618.75</v>
      </c>
      <c r="K29" t="str">
        <f t="shared" si="2"/>
        <v>INSERT INTO MATERIALS(type, name, thickness, surface, finish, price, priceVat) VALUES('GRANIT', 'AZUL PLATINO ', 2, 'LUSTRUIT', 'LASTRE', 618.75, 736.31);</v>
      </c>
    </row>
    <row r="30" spans="2:11" ht="15" thickBot="1" x14ac:dyDescent="0.35">
      <c r="B30" s="103" t="s">
        <v>109</v>
      </c>
      <c r="C30" s="98" t="s">
        <v>130</v>
      </c>
      <c r="D30" s="76">
        <v>2</v>
      </c>
      <c r="E30" s="76" t="s">
        <v>116</v>
      </c>
      <c r="F30" s="77" t="s">
        <v>112</v>
      </c>
      <c r="G30" s="78">
        <v>613.13</v>
      </c>
      <c r="H30" s="107">
        <v>729.62</v>
      </c>
      <c r="I30" s="111" t="str">
        <f t="shared" si="0"/>
        <v>GRANIT AZUL PLATINO  2 FIAMAT LASTRE</v>
      </c>
      <c r="J30" s="113">
        <f t="shared" si="1"/>
        <v>613.13</v>
      </c>
      <c r="K30" t="str">
        <f t="shared" si="2"/>
        <v>INSERT INTO MATERIALS(type, name, thickness, surface, finish, price, priceVat) VALUES('GRANIT', 'AZUL PLATINO ', 2, 'FIAMAT', 'LASTRE', 613.13, 729.62);</v>
      </c>
    </row>
    <row r="31" spans="2:11" ht="15" thickBot="1" x14ac:dyDescent="0.35">
      <c r="B31" s="103" t="s">
        <v>109</v>
      </c>
      <c r="C31" s="98" t="s">
        <v>130</v>
      </c>
      <c r="D31" s="76">
        <v>3</v>
      </c>
      <c r="E31" s="76" t="s">
        <v>111</v>
      </c>
      <c r="F31" s="77" t="s">
        <v>112</v>
      </c>
      <c r="G31" s="78">
        <v>888.75</v>
      </c>
      <c r="H31" s="107">
        <v>1057.6099999999999</v>
      </c>
      <c r="I31" s="111" t="str">
        <f t="shared" si="0"/>
        <v>GRANIT AZUL PLATINO  3 LUSTRUIT LASTRE</v>
      </c>
      <c r="J31" s="113">
        <f t="shared" si="1"/>
        <v>888.75</v>
      </c>
      <c r="K31" t="str">
        <f t="shared" si="2"/>
        <v>INSERT INTO MATERIALS(type, name, thickness, surface, finish, price, priceVat) VALUES('GRANIT', 'AZUL PLATINO ', 3, 'LUSTRUIT', 'LASTRE', 888.75, 1057.61);</v>
      </c>
    </row>
    <row r="32" spans="2:11" ht="15" thickBot="1" x14ac:dyDescent="0.35">
      <c r="B32" s="103" t="s">
        <v>109</v>
      </c>
      <c r="C32" s="98" t="s">
        <v>131</v>
      </c>
      <c r="D32" s="76">
        <v>2</v>
      </c>
      <c r="E32" s="76" t="s">
        <v>111</v>
      </c>
      <c r="F32" s="77" t="s">
        <v>112</v>
      </c>
      <c r="G32" s="78">
        <v>675</v>
      </c>
      <c r="H32" s="107">
        <v>803.25</v>
      </c>
      <c r="I32" s="111" t="str">
        <f t="shared" si="0"/>
        <v>GRANIT AZUL WHITE 2 LUSTRUIT LASTRE</v>
      </c>
      <c r="J32" s="113">
        <f t="shared" si="1"/>
        <v>675</v>
      </c>
      <c r="K32" t="str">
        <f t="shared" si="2"/>
        <v>INSERT INTO MATERIALS(type, name, thickness, surface, finish, price, priceVat) VALUES('GRANIT', 'AZUL WHITE', 2, 'LUSTRUIT', 'LASTRE', 675, 803.25);</v>
      </c>
    </row>
    <row r="33" spans="2:11" ht="15" thickBot="1" x14ac:dyDescent="0.35">
      <c r="B33" s="103" t="s">
        <v>109</v>
      </c>
      <c r="C33" s="98" t="s">
        <v>131</v>
      </c>
      <c r="D33" s="76">
        <v>1.8</v>
      </c>
      <c r="E33" s="76" t="s">
        <v>111</v>
      </c>
      <c r="F33" s="79" t="s">
        <v>114</v>
      </c>
      <c r="G33" s="78">
        <v>427.5</v>
      </c>
      <c r="H33" s="107">
        <v>508.73</v>
      </c>
      <c r="I33" s="111" t="str">
        <f t="shared" si="0"/>
        <v>GRANIT AZUL WHITE 1.8 LUSTRUIT SEMILASTRE</v>
      </c>
      <c r="J33" s="113">
        <f t="shared" si="1"/>
        <v>427.5</v>
      </c>
      <c r="K33" t="str">
        <f t="shared" si="2"/>
        <v>INSERT INTO MATERIALS(type, name, thickness, surface, finish, price, priceVat) VALUES('GRANIT', 'AZUL WHITE', 1.8, 'LUSTRUIT', 'SEMILASTRE', 427.5, 508.73);</v>
      </c>
    </row>
    <row r="34" spans="2:11" ht="15" thickBot="1" x14ac:dyDescent="0.35">
      <c r="B34" s="103" t="s">
        <v>109</v>
      </c>
      <c r="C34" s="98" t="s">
        <v>132</v>
      </c>
      <c r="D34" s="76">
        <v>2</v>
      </c>
      <c r="E34" s="76" t="s">
        <v>111</v>
      </c>
      <c r="F34" s="77" t="s">
        <v>112</v>
      </c>
      <c r="G34" s="78">
        <v>2221.88</v>
      </c>
      <c r="H34" s="107">
        <v>2644.03</v>
      </c>
      <c r="I34" s="111" t="str">
        <f t="shared" si="0"/>
        <v>GRANIT AZURITE 2 LUSTRUIT LASTRE</v>
      </c>
      <c r="J34" s="113">
        <f t="shared" si="1"/>
        <v>2221.88</v>
      </c>
      <c r="K34" t="str">
        <f t="shared" si="2"/>
        <v>INSERT INTO MATERIALS(type, name, thickness, surface, finish, price, priceVat) VALUES('GRANIT', 'AZURITE', 2, 'LUSTRUIT', 'LASTRE', 2221.88, 2644.03);</v>
      </c>
    </row>
    <row r="35" spans="2:11" ht="15" thickBot="1" x14ac:dyDescent="0.35">
      <c r="B35" s="103" t="s">
        <v>109</v>
      </c>
      <c r="C35" s="98" t="s">
        <v>360</v>
      </c>
      <c r="D35" s="76">
        <v>2</v>
      </c>
      <c r="E35" s="76" t="s">
        <v>111</v>
      </c>
      <c r="F35" s="77" t="s">
        <v>112</v>
      </c>
      <c r="G35" s="78">
        <v>697.5</v>
      </c>
      <c r="H35" s="107">
        <v>830.03</v>
      </c>
      <c r="I35" s="111" t="str">
        <f t="shared" si="0"/>
        <v>GRANIT BAHAMA GOLD 2 LUSTRUIT LASTRE</v>
      </c>
      <c r="J35" s="113">
        <f t="shared" si="1"/>
        <v>697.5</v>
      </c>
      <c r="K35" t="str">
        <f t="shared" si="2"/>
        <v>INSERT INTO MATERIALS(type, name, thickness, surface, finish, price, priceVat) VALUES('GRANIT', 'BAHAMA GOLD', 2, 'LUSTRUIT', 'LASTRE', 697.5, 830.03);</v>
      </c>
    </row>
    <row r="36" spans="2:11" ht="15" thickBot="1" x14ac:dyDescent="0.35">
      <c r="B36" s="103" t="s">
        <v>109</v>
      </c>
      <c r="C36" s="98" t="s">
        <v>133</v>
      </c>
      <c r="D36" s="76">
        <v>2</v>
      </c>
      <c r="E36" s="76" t="s">
        <v>111</v>
      </c>
      <c r="F36" s="77" t="s">
        <v>112</v>
      </c>
      <c r="G36" s="78">
        <v>686.25</v>
      </c>
      <c r="H36" s="107">
        <v>816.64</v>
      </c>
      <c r="I36" s="111" t="str">
        <f t="shared" si="0"/>
        <v>GRANIT BALTIC BROWN  2 LUSTRUIT LASTRE</v>
      </c>
      <c r="J36" s="113">
        <f t="shared" si="1"/>
        <v>686.25</v>
      </c>
      <c r="K36" t="str">
        <f t="shared" si="2"/>
        <v>INSERT INTO MATERIALS(type, name, thickness, surface, finish, price, priceVat) VALUES('GRANIT', 'BALTIC BROWN ', 2, 'LUSTRUIT', 'LASTRE', 686.25, 816.64);</v>
      </c>
    </row>
    <row r="37" spans="2:11" ht="15" thickBot="1" x14ac:dyDescent="0.35">
      <c r="B37" s="103" t="s">
        <v>109</v>
      </c>
      <c r="C37" s="98" t="s">
        <v>133</v>
      </c>
      <c r="D37" s="76">
        <v>3</v>
      </c>
      <c r="E37" s="76" t="s">
        <v>111</v>
      </c>
      <c r="F37" s="77" t="s">
        <v>112</v>
      </c>
      <c r="G37" s="78">
        <v>1068.75</v>
      </c>
      <c r="H37" s="107">
        <v>1271.81</v>
      </c>
      <c r="I37" s="111" t="str">
        <f t="shared" si="0"/>
        <v>GRANIT BALTIC BROWN  3 LUSTRUIT LASTRE</v>
      </c>
      <c r="J37" s="113">
        <f t="shared" si="1"/>
        <v>1068.75</v>
      </c>
      <c r="K37" t="str">
        <f t="shared" si="2"/>
        <v>INSERT INTO MATERIALS(type, name, thickness, surface, finish, price, priceVat) VALUES('GRANIT', 'BALTIC BROWN ', 3, 'LUSTRUIT', 'LASTRE', 1068.75, 1271.81);</v>
      </c>
    </row>
    <row r="38" spans="2:11" ht="15" thickBot="1" x14ac:dyDescent="0.35">
      <c r="B38" s="103" t="s">
        <v>109</v>
      </c>
      <c r="C38" s="98" t="s">
        <v>134</v>
      </c>
      <c r="D38" s="76">
        <v>2</v>
      </c>
      <c r="E38" s="76" t="s">
        <v>111</v>
      </c>
      <c r="F38" s="77" t="s">
        <v>112</v>
      </c>
      <c r="G38" s="78">
        <v>838.13</v>
      </c>
      <c r="H38" s="107">
        <v>997.37</v>
      </c>
      <c r="I38" s="111" t="str">
        <f t="shared" si="0"/>
        <v>GRANIT BIANCO ANTICO 2 LUSTRUIT LASTRE</v>
      </c>
      <c r="J38" s="113">
        <f t="shared" si="1"/>
        <v>838.13</v>
      </c>
      <c r="K38" t="str">
        <f t="shared" si="2"/>
        <v>INSERT INTO MATERIALS(type, name, thickness, surface, finish, price, priceVat) VALUES('GRANIT', 'BIANCO ANTICO', 2, 'LUSTRUIT', 'LASTRE', 838.13, 997.37);</v>
      </c>
    </row>
    <row r="39" spans="2:11" ht="15" thickBot="1" x14ac:dyDescent="0.35">
      <c r="B39" s="103" t="s">
        <v>109</v>
      </c>
      <c r="C39" s="98" t="s">
        <v>134</v>
      </c>
      <c r="D39" s="76">
        <v>3</v>
      </c>
      <c r="E39" s="76" t="s">
        <v>111</v>
      </c>
      <c r="F39" s="77" t="s">
        <v>112</v>
      </c>
      <c r="G39" s="78">
        <v>1743.75</v>
      </c>
      <c r="H39" s="107">
        <v>2075.06</v>
      </c>
      <c r="I39" s="111" t="str">
        <f t="shared" si="0"/>
        <v>GRANIT BIANCO ANTICO 3 LUSTRUIT LASTRE</v>
      </c>
      <c r="J39" s="113">
        <f t="shared" si="1"/>
        <v>1743.75</v>
      </c>
      <c r="K39" t="str">
        <f t="shared" si="2"/>
        <v>INSERT INTO MATERIALS(type, name, thickness, surface, finish, price, priceVat) VALUES('GRANIT', 'BIANCO ANTICO', 3, 'LUSTRUIT', 'LASTRE', 1743.75, 2075.06);</v>
      </c>
    </row>
    <row r="40" spans="2:11" ht="15" thickBot="1" x14ac:dyDescent="0.35">
      <c r="B40" s="103" t="s">
        <v>109</v>
      </c>
      <c r="C40" s="98" t="s">
        <v>135</v>
      </c>
      <c r="D40" s="76">
        <v>2</v>
      </c>
      <c r="E40" s="76" t="s">
        <v>111</v>
      </c>
      <c r="F40" s="77" t="s">
        <v>112</v>
      </c>
      <c r="G40" s="78">
        <v>360</v>
      </c>
      <c r="H40" s="107">
        <v>428.4</v>
      </c>
      <c r="I40" s="111" t="str">
        <f t="shared" si="0"/>
        <v>GRANIT BIANCO CRYSTAL 2 LUSTRUIT LASTRE</v>
      </c>
      <c r="J40" s="113">
        <f t="shared" si="1"/>
        <v>360</v>
      </c>
      <c r="K40" t="str">
        <f t="shared" si="2"/>
        <v>INSERT INTO MATERIALS(type, name, thickness, surface, finish, price, priceVat) VALUES('GRANIT', 'BIANCO CRYSTAL', 2, 'LUSTRUIT', 'LASTRE', 360, 428.4);</v>
      </c>
    </row>
    <row r="41" spans="2:11" ht="15" thickBot="1" x14ac:dyDescent="0.35">
      <c r="B41" s="103" t="s">
        <v>109</v>
      </c>
      <c r="C41" s="98" t="s">
        <v>135</v>
      </c>
      <c r="D41" s="76">
        <v>3</v>
      </c>
      <c r="E41" s="76" t="s">
        <v>111</v>
      </c>
      <c r="F41" s="77" t="s">
        <v>112</v>
      </c>
      <c r="G41" s="78">
        <v>495</v>
      </c>
      <c r="H41" s="107">
        <v>589.04999999999995</v>
      </c>
      <c r="I41" s="111" t="str">
        <f t="shared" si="0"/>
        <v>GRANIT BIANCO CRYSTAL 3 LUSTRUIT LASTRE</v>
      </c>
      <c r="J41" s="113">
        <f t="shared" si="1"/>
        <v>495</v>
      </c>
      <c r="K41" t="str">
        <f t="shared" si="2"/>
        <v>INSERT INTO MATERIALS(type, name, thickness, surface, finish, price, priceVat) VALUES('GRANIT', 'BIANCO CRYSTAL', 3, 'LUSTRUIT', 'LASTRE', 495, 589.05);</v>
      </c>
    </row>
    <row r="42" spans="2:11" ht="15" thickBot="1" x14ac:dyDescent="0.35">
      <c r="B42" s="103" t="s">
        <v>109</v>
      </c>
      <c r="C42" s="98" t="s">
        <v>135</v>
      </c>
      <c r="D42" s="76">
        <v>2</v>
      </c>
      <c r="E42" s="76" t="s">
        <v>116</v>
      </c>
      <c r="F42" s="79" t="s">
        <v>114</v>
      </c>
      <c r="G42" s="78">
        <v>264.38</v>
      </c>
      <c r="H42" s="107">
        <v>314.61</v>
      </c>
      <c r="I42" s="111" t="str">
        <f t="shared" si="0"/>
        <v>GRANIT BIANCO CRYSTAL 2 FIAMAT SEMILASTRE</v>
      </c>
      <c r="J42" s="113">
        <f t="shared" si="1"/>
        <v>264.38</v>
      </c>
      <c r="K42" t="str">
        <f t="shared" si="2"/>
        <v>INSERT INTO MATERIALS(type, name, thickness, surface, finish, price, priceVat) VALUES('GRANIT', 'BIANCO CRYSTAL', 2, 'FIAMAT', 'SEMILASTRE', 264.38, 314.61);</v>
      </c>
    </row>
    <row r="43" spans="2:11" ht="15" thickBot="1" x14ac:dyDescent="0.35">
      <c r="B43" s="103" t="s">
        <v>109</v>
      </c>
      <c r="C43" s="98" t="s">
        <v>135</v>
      </c>
      <c r="D43" s="76">
        <v>2</v>
      </c>
      <c r="E43" s="76" t="s">
        <v>111</v>
      </c>
      <c r="F43" s="79" t="s">
        <v>114</v>
      </c>
      <c r="G43" s="78">
        <v>247.5</v>
      </c>
      <c r="H43" s="107">
        <v>294.52999999999997</v>
      </c>
      <c r="I43" s="111" t="str">
        <f t="shared" si="0"/>
        <v>GRANIT BIANCO CRYSTAL 2 LUSTRUIT SEMILASTRE</v>
      </c>
      <c r="J43" s="113">
        <f t="shared" si="1"/>
        <v>247.5</v>
      </c>
      <c r="K43" t="str">
        <f t="shared" si="2"/>
        <v>INSERT INTO MATERIALS(type, name, thickness, surface, finish, price, priceVat) VALUES('GRANIT', 'BIANCO CRYSTAL', 2, 'LUSTRUIT', 'SEMILASTRE', 247.5, 294.53);</v>
      </c>
    </row>
    <row r="44" spans="2:11" ht="15" thickBot="1" x14ac:dyDescent="0.35">
      <c r="B44" s="103" t="s">
        <v>109</v>
      </c>
      <c r="C44" s="98" t="s">
        <v>135</v>
      </c>
      <c r="D44" s="76">
        <v>3</v>
      </c>
      <c r="E44" s="76" t="s">
        <v>116</v>
      </c>
      <c r="F44" s="79" t="s">
        <v>114</v>
      </c>
      <c r="G44" s="78">
        <v>360</v>
      </c>
      <c r="H44" s="107">
        <v>428.4</v>
      </c>
      <c r="I44" s="111" t="str">
        <f t="shared" si="0"/>
        <v>GRANIT BIANCO CRYSTAL 3 FIAMAT SEMILASTRE</v>
      </c>
      <c r="J44" s="113">
        <f t="shared" si="1"/>
        <v>360</v>
      </c>
      <c r="K44" t="str">
        <f t="shared" si="2"/>
        <v>INSERT INTO MATERIALS(type, name, thickness, surface, finish, price, priceVat) VALUES('GRANIT', 'BIANCO CRYSTAL', 3, 'FIAMAT', 'SEMILASTRE', 360, 428.4);</v>
      </c>
    </row>
    <row r="45" spans="2:11" ht="15" thickBot="1" x14ac:dyDescent="0.35">
      <c r="B45" s="103" t="s">
        <v>109</v>
      </c>
      <c r="C45" s="98" t="s">
        <v>135</v>
      </c>
      <c r="D45" s="76">
        <v>3</v>
      </c>
      <c r="E45" s="76" t="s">
        <v>111</v>
      </c>
      <c r="F45" s="79" t="s">
        <v>114</v>
      </c>
      <c r="G45" s="78">
        <v>348.75</v>
      </c>
      <c r="H45" s="107">
        <v>415.01</v>
      </c>
      <c r="I45" s="111" t="str">
        <f t="shared" si="0"/>
        <v>GRANIT BIANCO CRYSTAL 3 LUSTRUIT SEMILASTRE</v>
      </c>
      <c r="J45" s="113">
        <f t="shared" si="1"/>
        <v>348.75</v>
      </c>
      <c r="K45" t="str">
        <f t="shared" si="2"/>
        <v>INSERT INTO MATERIALS(type, name, thickness, surface, finish, price, priceVat) VALUES('GRANIT', 'BIANCO CRYSTAL', 3, 'LUSTRUIT', 'SEMILASTRE', 348.75, 415.01);</v>
      </c>
    </row>
    <row r="46" spans="2:11" ht="15" thickBot="1" x14ac:dyDescent="0.35">
      <c r="B46" s="103" t="s">
        <v>109</v>
      </c>
      <c r="C46" s="98" t="s">
        <v>136</v>
      </c>
      <c r="D46" s="76">
        <v>2</v>
      </c>
      <c r="E46" s="76" t="s">
        <v>111</v>
      </c>
      <c r="F46" s="77" t="s">
        <v>112</v>
      </c>
      <c r="G46" s="78">
        <v>388.13</v>
      </c>
      <c r="H46" s="107">
        <v>461.87</v>
      </c>
      <c r="I46" s="111" t="str">
        <f t="shared" si="0"/>
        <v>GRANIT BIANCO PRIMATA 2 LUSTRUIT LASTRE</v>
      </c>
      <c r="J46" s="113">
        <f t="shared" si="1"/>
        <v>388.13</v>
      </c>
      <c r="K46" t="str">
        <f t="shared" si="2"/>
        <v>INSERT INTO MATERIALS(type, name, thickness, surface, finish, price, priceVat) VALUES('GRANIT', 'BIANCO PRIMATA', 2, 'LUSTRUIT', 'LASTRE', 388.13, 461.87);</v>
      </c>
    </row>
    <row r="47" spans="2:11" ht="15" thickBot="1" x14ac:dyDescent="0.35">
      <c r="B47" s="103" t="s">
        <v>109</v>
      </c>
      <c r="C47" s="98" t="s">
        <v>136</v>
      </c>
      <c r="D47" s="76">
        <v>3</v>
      </c>
      <c r="E47" s="76" t="s">
        <v>111</v>
      </c>
      <c r="F47" s="77" t="s">
        <v>112</v>
      </c>
      <c r="G47" s="78">
        <v>405</v>
      </c>
      <c r="H47" s="107">
        <v>481.95</v>
      </c>
      <c r="I47" s="111" t="str">
        <f t="shared" si="0"/>
        <v>GRANIT BIANCO PRIMATA 3 LUSTRUIT LASTRE</v>
      </c>
      <c r="J47" s="113">
        <f t="shared" si="1"/>
        <v>405</v>
      </c>
      <c r="K47" t="str">
        <f t="shared" si="2"/>
        <v>INSERT INTO MATERIALS(type, name, thickness, surface, finish, price, priceVat) VALUES('GRANIT', 'BIANCO PRIMATA', 3, 'LUSTRUIT', 'LASTRE', 405, 481.95);</v>
      </c>
    </row>
    <row r="48" spans="2:11" ht="15" thickBot="1" x14ac:dyDescent="0.35">
      <c r="B48" s="103" t="s">
        <v>109</v>
      </c>
      <c r="C48" s="98" t="s">
        <v>362</v>
      </c>
      <c r="D48" s="76">
        <v>2</v>
      </c>
      <c r="E48" s="76" t="s">
        <v>111</v>
      </c>
      <c r="F48" s="77" t="s">
        <v>112</v>
      </c>
      <c r="G48" s="78">
        <v>483.75</v>
      </c>
      <c r="H48" s="107">
        <v>575.66</v>
      </c>
      <c r="I48" s="111" t="str">
        <f t="shared" si="0"/>
        <v>GRANIT BIANCO ROMANO 2 LUSTRUIT LASTRE</v>
      </c>
      <c r="J48" s="113">
        <f t="shared" si="1"/>
        <v>483.75</v>
      </c>
      <c r="K48" t="str">
        <f t="shared" si="2"/>
        <v>INSERT INTO MATERIALS(type, name, thickness, surface, finish, price, priceVat) VALUES('GRANIT', 'BIANCO ROMANO', 2, 'LUSTRUIT', 'LASTRE', 483.75, 575.66);</v>
      </c>
    </row>
    <row r="49" spans="2:11" ht="15" thickBot="1" x14ac:dyDescent="0.35">
      <c r="B49" s="103" t="s">
        <v>109</v>
      </c>
      <c r="C49" s="98" t="s">
        <v>362</v>
      </c>
      <c r="D49" s="76">
        <v>3</v>
      </c>
      <c r="E49" s="76" t="s">
        <v>111</v>
      </c>
      <c r="F49" s="77" t="s">
        <v>112</v>
      </c>
      <c r="G49" s="78">
        <v>776.25</v>
      </c>
      <c r="H49" s="107">
        <v>923.74</v>
      </c>
      <c r="I49" s="111" t="str">
        <f t="shared" si="0"/>
        <v>GRANIT BIANCO ROMANO 3 LUSTRUIT LASTRE</v>
      </c>
      <c r="J49" s="113">
        <f t="shared" si="1"/>
        <v>776.25</v>
      </c>
      <c r="K49" t="str">
        <f t="shared" si="2"/>
        <v>INSERT INTO MATERIALS(type, name, thickness, surface, finish, price, priceVat) VALUES('GRANIT', 'BIANCO ROMANO', 3, 'LUSTRUIT', 'LASTRE', 776.25, 923.74);</v>
      </c>
    </row>
    <row r="50" spans="2:11" ht="15" thickBot="1" x14ac:dyDescent="0.35">
      <c r="B50" s="103" t="s">
        <v>109</v>
      </c>
      <c r="C50" s="98" t="s">
        <v>137</v>
      </c>
      <c r="D50" s="76">
        <v>2</v>
      </c>
      <c r="E50" s="76" t="s">
        <v>111</v>
      </c>
      <c r="F50" s="77" t="s">
        <v>112</v>
      </c>
      <c r="G50" s="78">
        <v>798.75</v>
      </c>
      <c r="H50" s="107">
        <v>950.51</v>
      </c>
      <c r="I50" s="111" t="str">
        <f t="shared" si="0"/>
        <v>GRANIT BIANCO TAUPE 2 LUSTRUIT LASTRE</v>
      </c>
      <c r="J50" s="113">
        <f t="shared" si="1"/>
        <v>798.75</v>
      </c>
      <c r="K50" t="str">
        <f t="shared" si="2"/>
        <v>INSERT INTO MATERIALS(type, name, thickness, surface, finish, price, priceVat) VALUES('GRANIT', 'BIANCO TAUPE', 2, 'LUSTRUIT', 'LASTRE', 798.75, 950.51);</v>
      </c>
    </row>
    <row r="51" spans="2:11" ht="15" thickBot="1" x14ac:dyDescent="0.35">
      <c r="B51" s="103" t="s">
        <v>109</v>
      </c>
      <c r="C51" s="98" t="s">
        <v>138</v>
      </c>
      <c r="D51" s="76">
        <v>2</v>
      </c>
      <c r="E51" s="76" t="s">
        <v>111</v>
      </c>
      <c r="F51" s="77" t="s">
        <v>112</v>
      </c>
      <c r="G51" s="78">
        <v>388.13</v>
      </c>
      <c r="H51" s="107">
        <v>461.87</v>
      </c>
      <c r="I51" s="111" t="str">
        <f t="shared" si="0"/>
        <v>GRANIT BIANCO TROPICAL 2 LUSTRUIT LASTRE</v>
      </c>
      <c r="J51" s="113">
        <f t="shared" si="1"/>
        <v>388.13</v>
      </c>
      <c r="K51" t="str">
        <f t="shared" si="2"/>
        <v>INSERT INTO MATERIALS(type, name, thickness, surface, finish, price, priceVat) VALUES('GRANIT', 'BIANCO TROPICAL', 2, 'LUSTRUIT', 'LASTRE', 388.13, 461.87);</v>
      </c>
    </row>
    <row r="52" spans="2:11" ht="15" thickBot="1" x14ac:dyDescent="0.35">
      <c r="B52" s="103" t="s">
        <v>109</v>
      </c>
      <c r="C52" s="98" t="s">
        <v>138</v>
      </c>
      <c r="D52" s="76">
        <v>3</v>
      </c>
      <c r="E52" s="76" t="s">
        <v>111</v>
      </c>
      <c r="F52" s="77" t="s">
        <v>112</v>
      </c>
      <c r="G52" s="78">
        <v>405</v>
      </c>
      <c r="H52" s="107">
        <v>481.95</v>
      </c>
      <c r="I52" s="111" t="str">
        <f t="shared" si="0"/>
        <v>GRANIT BIANCO TROPICAL 3 LUSTRUIT LASTRE</v>
      </c>
      <c r="J52" s="113">
        <f t="shared" si="1"/>
        <v>405</v>
      </c>
      <c r="K52" t="str">
        <f t="shared" si="2"/>
        <v>INSERT INTO MATERIALS(type, name, thickness, surface, finish, price, priceVat) VALUES('GRANIT', 'BIANCO TROPICAL', 3, 'LUSTRUIT', 'LASTRE', 405, 481.95);</v>
      </c>
    </row>
    <row r="53" spans="2:11" ht="15" thickBot="1" x14ac:dyDescent="0.35">
      <c r="B53" s="103" t="s">
        <v>109</v>
      </c>
      <c r="C53" s="98" t="s">
        <v>139</v>
      </c>
      <c r="D53" s="76">
        <v>2</v>
      </c>
      <c r="E53" s="76" t="s">
        <v>111</v>
      </c>
      <c r="F53" s="77" t="s">
        <v>112</v>
      </c>
      <c r="G53" s="78">
        <v>517.5</v>
      </c>
      <c r="H53" s="107">
        <v>615.83000000000004</v>
      </c>
      <c r="I53" s="111" t="str">
        <f t="shared" si="0"/>
        <v>GRANIT BLACK GALAXY 2 LUSTRUIT LASTRE</v>
      </c>
      <c r="J53" s="113">
        <f t="shared" si="1"/>
        <v>517.5</v>
      </c>
      <c r="K53" t="str">
        <f t="shared" si="2"/>
        <v>INSERT INTO MATERIALS(type, name, thickness, surface, finish, price, priceVat) VALUES('GRANIT', 'BLACK GALAXY', 2, 'LUSTRUIT', 'LASTRE', 517.5, 615.83);</v>
      </c>
    </row>
    <row r="54" spans="2:11" ht="15" thickBot="1" x14ac:dyDescent="0.35">
      <c r="B54" s="103" t="s">
        <v>109</v>
      </c>
      <c r="C54" s="98" t="s">
        <v>139</v>
      </c>
      <c r="D54" s="76">
        <v>3</v>
      </c>
      <c r="E54" s="76" t="s">
        <v>111</v>
      </c>
      <c r="F54" s="77" t="s">
        <v>112</v>
      </c>
      <c r="G54" s="78">
        <v>767.5</v>
      </c>
      <c r="H54" s="107">
        <v>913.33</v>
      </c>
      <c r="I54" s="111" t="str">
        <f t="shared" si="0"/>
        <v>GRANIT BLACK GALAXY 3 LUSTRUIT LASTRE</v>
      </c>
      <c r="J54" s="113">
        <f t="shared" si="1"/>
        <v>767.5</v>
      </c>
      <c r="K54" t="str">
        <f t="shared" si="2"/>
        <v>INSERT INTO MATERIALS(type, name, thickness, surface, finish, price, priceVat) VALUES('GRANIT', 'BLACK GALAXY', 3, 'LUSTRUIT', 'LASTRE', 767.5, 913.33);</v>
      </c>
    </row>
    <row r="55" spans="2:11" ht="15" thickBot="1" x14ac:dyDescent="0.35">
      <c r="B55" s="103" t="s">
        <v>109</v>
      </c>
      <c r="C55" s="98" t="s">
        <v>139</v>
      </c>
      <c r="D55" s="76">
        <v>2</v>
      </c>
      <c r="E55" s="76" t="s">
        <v>111</v>
      </c>
      <c r="F55" s="79" t="s">
        <v>114</v>
      </c>
      <c r="G55" s="78">
        <v>432.5</v>
      </c>
      <c r="H55" s="107">
        <v>514.67999999999995</v>
      </c>
      <c r="I55" s="111" t="str">
        <f t="shared" si="0"/>
        <v>GRANIT BLACK GALAXY 2 LUSTRUIT SEMILASTRE</v>
      </c>
      <c r="J55" s="113">
        <f t="shared" si="1"/>
        <v>432.5</v>
      </c>
      <c r="K55" t="str">
        <f t="shared" si="2"/>
        <v>INSERT INTO MATERIALS(type, name, thickness, surface, finish, price, priceVat) VALUES('GRANIT', 'BLACK GALAXY', 2, 'LUSTRUIT', 'SEMILASTRE', 432.5, 514.68);</v>
      </c>
    </row>
    <row r="56" spans="2:11" ht="15" thickBot="1" x14ac:dyDescent="0.35">
      <c r="B56" s="103" t="s">
        <v>109</v>
      </c>
      <c r="C56" s="98" t="s">
        <v>139</v>
      </c>
      <c r="D56" s="76">
        <v>3</v>
      </c>
      <c r="E56" s="76" t="s">
        <v>111</v>
      </c>
      <c r="F56" s="79" t="s">
        <v>114</v>
      </c>
      <c r="G56" s="78">
        <v>618.75</v>
      </c>
      <c r="H56" s="107">
        <v>736.31</v>
      </c>
      <c r="I56" s="111" t="str">
        <f t="shared" si="0"/>
        <v>GRANIT BLACK GALAXY 3 LUSTRUIT SEMILASTRE</v>
      </c>
      <c r="J56" s="113">
        <f t="shared" si="1"/>
        <v>618.75</v>
      </c>
      <c r="K56" t="str">
        <f t="shared" si="2"/>
        <v>INSERT INTO MATERIALS(type, name, thickness, surface, finish, price, priceVat) VALUES('GRANIT', 'BLACK GALAXY', 3, 'LUSTRUIT', 'SEMILASTRE', 618.75, 736.31);</v>
      </c>
    </row>
    <row r="57" spans="2:11" ht="15" thickBot="1" x14ac:dyDescent="0.35">
      <c r="B57" s="103" t="s">
        <v>109</v>
      </c>
      <c r="C57" s="98" t="s">
        <v>140</v>
      </c>
      <c r="D57" s="76">
        <v>2</v>
      </c>
      <c r="E57" s="76" t="s">
        <v>141</v>
      </c>
      <c r="F57" s="77" t="s">
        <v>112</v>
      </c>
      <c r="G57" s="78">
        <v>821.25</v>
      </c>
      <c r="H57" s="107">
        <v>977.29</v>
      </c>
      <c r="I57" s="111" t="str">
        <f t="shared" si="0"/>
        <v>GRANIT BLACK MIST 2 PERIAT LASTRE</v>
      </c>
      <c r="J57" s="113">
        <f t="shared" si="1"/>
        <v>821.25</v>
      </c>
      <c r="K57" t="str">
        <f t="shared" si="2"/>
        <v>INSERT INTO MATERIALS(type, name, thickness, surface, finish, price, priceVat) VALUES('GRANIT', 'BLACK MIST', 2, 'PERIAT', 'LASTRE', 821.25, 977.29);</v>
      </c>
    </row>
    <row r="58" spans="2:11" ht="15" thickBot="1" x14ac:dyDescent="0.35">
      <c r="B58" s="103" t="s">
        <v>109</v>
      </c>
      <c r="C58" s="98" t="s">
        <v>142</v>
      </c>
      <c r="D58" s="76">
        <v>2</v>
      </c>
      <c r="E58" s="76" t="s">
        <v>111</v>
      </c>
      <c r="F58" s="77" t="s">
        <v>112</v>
      </c>
      <c r="G58" s="78">
        <v>405</v>
      </c>
      <c r="H58" s="107">
        <v>481.95</v>
      </c>
      <c r="I58" s="111" t="str">
        <f t="shared" si="0"/>
        <v>GRANIT BLANC DU BLANC 2 LUSTRUIT LASTRE</v>
      </c>
      <c r="J58" s="113">
        <f t="shared" si="1"/>
        <v>405</v>
      </c>
      <c r="K58" t="str">
        <f t="shared" si="2"/>
        <v>INSERT INTO MATERIALS(type, name, thickness, surface, finish, price, priceVat) VALUES('GRANIT', 'BLANC DU BLANC', 2, 'LUSTRUIT', 'LASTRE', 405, 481.95);</v>
      </c>
    </row>
    <row r="59" spans="2:11" ht="15" thickBot="1" x14ac:dyDescent="0.35">
      <c r="B59" s="103" t="s">
        <v>109</v>
      </c>
      <c r="C59" s="98" t="s">
        <v>142</v>
      </c>
      <c r="D59" s="76">
        <v>3</v>
      </c>
      <c r="E59" s="76" t="s">
        <v>111</v>
      </c>
      <c r="F59" s="77" t="s">
        <v>112</v>
      </c>
      <c r="G59" s="78">
        <v>489.38</v>
      </c>
      <c r="H59" s="107">
        <v>582.36</v>
      </c>
      <c r="I59" s="111" t="str">
        <f t="shared" si="0"/>
        <v>GRANIT BLANC DU BLANC 3 LUSTRUIT LASTRE</v>
      </c>
      <c r="J59" s="113">
        <f t="shared" si="1"/>
        <v>489.38</v>
      </c>
      <c r="K59" t="str">
        <f t="shared" si="2"/>
        <v>INSERT INTO MATERIALS(type, name, thickness, surface, finish, price, priceVat) VALUES('GRANIT', 'BLANC DU BLANC', 3, 'LUSTRUIT', 'LASTRE', 489.38, 582.36);</v>
      </c>
    </row>
    <row r="60" spans="2:11" ht="15" thickBot="1" x14ac:dyDescent="0.35">
      <c r="B60" s="103" t="s">
        <v>109</v>
      </c>
      <c r="C60" s="98" t="s">
        <v>143</v>
      </c>
      <c r="D60" s="76">
        <v>2</v>
      </c>
      <c r="E60" s="76" t="s">
        <v>111</v>
      </c>
      <c r="F60" s="77" t="s">
        <v>112</v>
      </c>
      <c r="G60" s="78">
        <v>4106.25</v>
      </c>
      <c r="H60" s="107">
        <v>4886.4399999999996</v>
      </c>
      <c r="I60" s="111" t="str">
        <f t="shared" si="0"/>
        <v>GRANIT BLUE BAHIA  2 LUSTRUIT LASTRE</v>
      </c>
      <c r="J60" s="113">
        <f t="shared" si="1"/>
        <v>4106.25</v>
      </c>
      <c r="K60" t="str">
        <f t="shared" si="2"/>
        <v>INSERT INTO MATERIALS(type, name, thickness, surface, finish, price, priceVat) VALUES('GRANIT', 'BLUE BAHIA ', 2, 'LUSTRUIT', 'LASTRE', 4106.25, 4886.44);</v>
      </c>
    </row>
    <row r="61" spans="2:11" ht="15" thickBot="1" x14ac:dyDescent="0.35">
      <c r="B61" s="103" t="s">
        <v>109</v>
      </c>
      <c r="C61" s="98" t="s">
        <v>144</v>
      </c>
      <c r="D61" s="76">
        <v>2</v>
      </c>
      <c r="E61" s="76" t="s">
        <v>111</v>
      </c>
      <c r="F61" s="77" t="s">
        <v>112</v>
      </c>
      <c r="G61" s="78">
        <v>1006.88</v>
      </c>
      <c r="H61" s="107">
        <v>1198.18</v>
      </c>
      <c r="I61" s="111" t="str">
        <f t="shared" si="0"/>
        <v>GRANIT BLUE PEARL 2 LUSTRUIT LASTRE</v>
      </c>
      <c r="J61" s="113">
        <f t="shared" si="1"/>
        <v>1006.88</v>
      </c>
      <c r="K61" t="str">
        <f t="shared" si="2"/>
        <v>INSERT INTO MATERIALS(type, name, thickness, surface, finish, price, priceVat) VALUES('GRANIT', 'BLUE PEARL', 2, 'LUSTRUIT', 'LASTRE', 1006.88, 1198.18);</v>
      </c>
    </row>
    <row r="62" spans="2:11" ht="15" thickBot="1" x14ac:dyDescent="0.35">
      <c r="B62" s="103" t="s">
        <v>109</v>
      </c>
      <c r="C62" s="98" t="s">
        <v>144</v>
      </c>
      <c r="D62" s="76">
        <v>3</v>
      </c>
      <c r="E62" s="76" t="s">
        <v>111</v>
      </c>
      <c r="F62" s="77" t="s">
        <v>112</v>
      </c>
      <c r="G62" s="78">
        <v>1501.88</v>
      </c>
      <c r="H62" s="107">
        <v>1787.23</v>
      </c>
      <c r="I62" s="111" t="str">
        <f t="shared" si="0"/>
        <v>GRANIT BLUE PEARL 3 LUSTRUIT LASTRE</v>
      </c>
      <c r="J62" s="113">
        <f t="shared" si="1"/>
        <v>1501.88</v>
      </c>
      <c r="K62" t="str">
        <f t="shared" si="2"/>
        <v>INSERT INTO MATERIALS(type, name, thickness, surface, finish, price, priceVat) VALUES('GRANIT', 'BLUE PEARL', 3, 'LUSTRUIT', 'LASTRE', 1501.88, 1787.23);</v>
      </c>
    </row>
    <row r="63" spans="2:11" ht="15" thickBot="1" x14ac:dyDescent="0.35">
      <c r="B63" s="103" t="s">
        <v>109</v>
      </c>
      <c r="C63" s="98" t="s">
        <v>145</v>
      </c>
      <c r="D63" s="76">
        <v>3</v>
      </c>
      <c r="E63" s="76" t="s">
        <v>111</v>
      </c>
      <c r="F63" s="77" t="s">
        <v>112</v>
      </c>
      <c r="G63" s="78">
        <v>1743.75</v>
      </c>
      <c r="H63" s="107">
        <v>2075.06</v>
      </c>
      <c r="I63" s="111" t="str">
        <f t="shared" si="0"/>
        <v>GRANIT BORDEAUX DREAM 3 LUSTRUIT LASTRE</v>
      </c>
      <c r="J63" s="113">
        <f t="shared" si="1"/>
        <v>1743.75</v>
      </c>
      <c r="K63" t="str">
        <f t="shared" si="2"/>
        <v>INSERT INTO MATERIALS(type, name, thickness, surface, finish, price, priceVat) VALUES('GRANIT', 'BORDEAUX DREAM', 3, 'LUSTRUIT', 'LASTRE', 1743.75, 2075.06);</v>
      </c>
    </row>
    <row r="64" spans="2:11" ht="15" thickBot="1" x14ac:dyDescent="0.35">
      <c r="B64" s="103" t="s">
        <v>109</v>
      </c>
      <c r="C64" s="98" t="s">
        <v>146</v>
      </c>
      <c r="D64" s="76">
        <v>2</v>
      </c>
      <c r="E64" s="76" t="s">
        <v>111</v>
      </c>
      <c r="F64" s="77" t="s">
        <v>112</v>
      </c>
      <c r="G64" s="78">
        <v>382.5</v>
      </c>
      <c r="H64" s="107">
        <v>455.18</v>
      </c>
      <c r="I64" s="111" t="str">
        <f t="shared" si="0"/>
        <v>GRANIT BRANCO CEARA  2 LUSTRUIT LASTRE</v>
      </c>
      <c r="J64" s="113">
        <f t="shared" si="1"/>
        <v>382.5</v>
      </c>
      <c r="K64" t="str">
        <f t="shared" si="2"/>
        <v>INSERT INTO MATERIALS(type, name, thickness, surface, finish, price, priceVat) VALUES('GRANIT', 'BRANCO CEARA ', 2, 'LUSTRUIT', 'LASTRE', 382.5, 455.18);</v>
      </c>
    </row>
    <row r="65" spans="2:11" ht="24.6" thickBot="1" x14ac:dyDescent="0.35">
      <c r="B65" s="103" t="s">
        <v>109</v>
      </c>
      <c r="C65" s="98" t="s">
        <v>147</v>
      </c>
      <c r="D65" s="76">
        <v>2</v>
      </c>
      <c r="E65" s="76" t="s">
        <v>111</v>
      </c>
      <c r="F65" s="77" t="s">
        <v>112</v>
      </c>
      <c r="G65" s="78">
        <v>618.75</v>
      </c>
      <c r="H65" s="107">
        <v>736.31</v>
      </c>
      <c r="I65" s="111" t="str">
        <f t="shared" si="0"/>
        <v>GRANIT BRAZILIAN ARABESCATO 2 LUSTRUIT LASTRE</v>
      </c>
      <c r="J65" s="113">
        <f t="shared" si="1"/>
        <v>618.75</v>
      </c>
      <c r="K65" t="str">
        <f t="shared" si="2"/>
        <v>INSERT INTO MATERIALS(type, name, thickness, surface, finish, price, priceVat) VALUES('GRANIT', 'BRAZILIAN ARABESCATO', 2, 'LUSTRUIT', 'LASTRE', 618.75, 736.31);</v>
      </c>
    </row>
    <row r="66" spans="2:11" ht="15" thickBot="1" x14ac:dyDescent="0.35">
      <c r="B66" s="103" t="s">
        <v>109</v>
      </c>
      <c r="C66" s="98" t="s">
        <v>148</v>
      </c>
      <c r="D66" s="76">
        <v>2</v>
      </c>
      <c r="E66" s="76" t="s">
        <v>111</v>
      </c>
      <c r="F66" s="77" t="s">
        <v>112</v>
      </c>
      <c r="G66" s="78">
        <v>596.25</v>
      </c>
      <c r="H66" s="107">
        <v>709.54</v>
      </c>
      <c r="I66" s="111" t="str">
        <f t="shared" si="0"/>
        <v>GRANIT BRAZILIAN BLACK 2 LUSTRUIT LASTRE</v>
      </c>
      <c r="J66" s="113">
        <f t="shared" si="1"/>
        <v>596.25</v>
      </c>
      <c r="K66" t="str">
        <f t="shared" si="2"/>
        <v>INSERT INTO MATERIALS(type, name, thickness, surface, finish, price, priceVat) VALUES('GRANIT', 'BRAZILIAN BLACK', 2, 'LUSTRUIT', 'LASTRE', 596.25, 709.54);</v>
      </c>
    </row>
    <row r="67" spans="2:11" ht="15" thickBot="1" x14ac:dyDescent="0.35">
      <c r="B67" s="103" t="s">
        <v>109</v>
      </c>
      <c r="C67" s="98" t="s">
        <v>148</v>
      </c>
      <c r="D67" s="76">
        <v>2</v>
      </c>
      <c r="E67" s="76" t="s">
        <v>141</v>
      </c>
      <c r="F67" s="77" t="s">
        <v>112</v>
      </c>
      <c r="G67" s="78">
        <v>483.75</v>
      </c>
      <c r="H67" s="107">
        <v>575.66</v>
      </c>
      <c r="I67" s="111" t="str">
        <f t="shared" si="0"/>
        <v>GRANIT BRAZILIAN BLACK 2 PERIAT LASTRE</v>
      </c>
      <c r="J67" s="113">
        <f t="shared" si="1"/>
        <v>483.75</v>
      </c>
      <c r="K67" t="str">
        <f t="shared" si="2"/>
        <v>INSERT INTO MATERIALS(type, name, thickness, surface, finish, price, priceVat) VALUES('GRANIT', 'BRAZILIAN BLACK', 2, 'PERIAT', 'LASTRE', 483.75, 575.66);</v>
      </c>
    </row>
    <row r="68" spans="2:11" ht="15" thickBot="1" x14ac:dyDescent="0.35">
      <c r="B68" s="103" t="s">
        <v>109</v>
      </c>
      <c r="C68" s="98" t="s">
        <v>149</v>
      </c>
      <c r="D68" s="76">
        <v>3</v>
      </c>
      <c r="E68" s="76" t="s">
        <v>111</v>
      </c>
      <c r="F68" s="77" t="s">
        <v>112</v>
      </c>
      <c r="G68" s="78">
        <v>686.25</v>
      </c>
      <c r="H68" s="107">
        <v>816.64</v>
      </c>
      <c r="I68" s="111" t="str">
        <f t="shared" si="0"/>
        <v>GRANIT BROWN ITABIRA 3 LUSTRUIT LASTRE</v>
      </c>
      <c r="J68" s="113">
        <f t="shared" si="1"/>
        <v>686.25</v>
      </c>
      <c r="K68" t="str">
        <f t="shared" si="2"/>
        <v>INSERT INTO MATERIALS(type, name, thickness, surface, finish, price, priceVat) VALUES('GRANIT', 'BROWN ITABIRA', 3, 'LUSTRUIT', 'LASTRE', 686.25, 816.64);</v>
      </c>
    </row>
    <row r="69" spans="2:11" ht="15" thickBot="1" x14ac:dyDescent="0.35">
      <c r="B69" s="103" t="s">
        <v>109</v>
      </c>
      <c r="C69" s="98" t="s">
        <v>150</v>
      </c>
      <c r="D69" s="76">
        <v>2</v>
      </c>
      <c r="E69" s="76" t="s">
        <v>111</v>
      </c>
      <c r="F69" s="77" t="s">
        <v>112</v>
      </c>
      <c r="G69" s="78">
        <v>405</v>
      </c>
      <c r="H69" s="107">
        <v>481.95</v>
      </c>
      <c r="I69" s="111" t="str">
        <f t="shared" ref="I69:I132" si="3">B69&amp;" "&amp;C69&amp;" "&amp;D69&amp;" "&amp;E69&amp;" "&amp;F69</f>
        <v>GRANIT BROWN PEARL 2 LUSTRUIT LASTRE</v>
      </c>
      <c r="J69" s="113">
        <f t="shared" ref="J69:J132" si="4">G69</f>
        <v>405</v>
      </c>
      <c r="K69" t="str">
        <f t="shared" ref="K69:K132" si="5">"INSERT INTO MATERIALS(type, name, thickness, surface, finish, price, priceVat) VALUES('"&amp;B69&amp;"', '"&amp;C69&amp;"', "&amp;D69&amp;", '"&amp;E69&amp;"', '"&amp;F69&amp;"', "&amp;G69&amp;", "&amp;H69&amp;");"</f>
        <v>INSERT INTO MATERIALS(type, name, thickness, surface, finish, price, priceVat) VALUES('GRANIT', 'BROWN PEARL', 2, 'LUSTRUIT', 'LASTRE', 405, 481.95);</v>
      </c>
    </row>
    <row r="70" spans="2:11" ht="15" thickBot="1" x14ac:dyDescent="0.35">
      <c r="B70" s="103" t="s">
        <v>109</v>
      </c>
      <c r="C70" s="98" t="s">
        <v>150</v>
      </c>
      <c r="D70" s="76">
        <v>3</v>
      </c>
      <c r="E70" s="76" t="s">
        <v>111</v>
      </c>
      <c r="F70" s="77" t="s">
        <v>112</v>
      </c>
      <c r="G70" s="78">
        <v>472.5</v>
      </c>
      <c r="H70" s="107">
        <v>562.28</v>
      </c>
      <c r="I70" s="111" t="str">
        <f t="shared" si="3"/>
        <v>GRANIT BROWN PEARL 3 LUSTRUIT LASTRE</v>
      </c>
      <c r="J70" s="113">
        <f t="shared" si="4"/>
        <v>472.5</v>
      </c>
      <c r="K70" t="str">
        <f t="shared" si="5"/>
        <v>INSERT INTO MATERIALS(type, name, thickness, surface, finish, price, priceVat) VALUES('GRANIT', 'BROWN PEARL', 3, 'LUSTRUIT', 'LASTRE', 472.5, 562.28);</v>
      </c>
    </row>
    <row r="71" spans="2:11" ht="15" thickBot="1" x14ac:dyDescent="0.35">
      <c r="B71" s="103" t="s">
        <v>109</v>
      </c>
      <c r="C71" s="98" t="s">
        <v>151</v>
      </c>
      <c r="D71" s="76">
        <v>2</v>
      </c>
      <c r="E71" s="76" t="s">
        <v>111</v>
      </c>
      <c r="F71" s="77" t="s">
        <v>112</v>
      </c>
      <c r="G71" s="78">
        <v>607.5</v>
      </c>
      <c r="H71" s="107">
        <v>722.93</v>
      </c>
      <c r="I71" s="111" t="str">
        <f t="shared" si="3"/>
        <v>GRANIT BUTTERFLY GREEN  2 LUSTRUIT LASTRE</v>
      </c>
      <c r="J71" s="113">
        <f t="shared" si="4"/>
        <v>607.5</v>
      </c>
      <c r="K71" t="str">
        <f t="shared" si="5"/>
        <v>INSERT INTO MATERIALS(type, name, thickness, surface, finish, price, priceVat) VALUES('GRANIT', 'BUTTERFLY GREEN ', 2, 'LUSTRUIT', 'LASTRE', 607.5, 722.93);</v>
      </c>
    </row>
    <row r="72" spans="2:11" ht="15" thickBot="1" x14ac:dyDescent="0.35">
      <c r="B72" s="103" t="s">
        <v>109</v>
      </c>
      <c r="C72" s="98" t="s">
        <v>151</v>
      </c>
      <c r="D72" s="76">
        <v>3</v>
      </c>
      <c r="E72" s="76" t="s">
        <v>111</v>
      </c>
      <c r="F72" s="77" t="s">
        <v>112</v>
      </c>
      <c r="G72" s="78">
        <v>877.5</v>
      </c>
      <c r="H72" s="107">
        <v>1044.23</v>
      </c>
      <c r="I72" s="111" t="str">
        <f t="shared" si="3"/>
        <v>GRANIT BUTTERFLY GREEN  3 LUSTRUIT LASTRE</v>
      </c>
      <c r="J72" s="113">
        <f t="shared" si="4"/>
        <v>877.5</v>
      </c>
      <c r="K72" t="str">
        <f t="shared" si="5"/>
        <v>INSERT INTO MATERIALS(type, name, thickness, surface, finish, price, priceVat) VALUES('GRANIT', 'BUTTERFLY GREEN ', 3, 'LUSTRUIT', 'LASTRE', 877.5, 1044.23);</v>
      </c>
    </row>
    <row r="73" spans="2:11" ht="15" thickBot="1" x14ac:dyDescent="0.35">
      <c r="B73" s="103" t="s">
        <v>109</v>
      </c>
      <c r="C73" s="98" t="s">
        <v>152</v>
      </c>
      <c r="D73" s="76">
        <v>3</v>
      </c>
      <c r="E73" s="76" t="s">
        <v>111</v>
      </c>
      <c r="F73" s="77" t="s">
        <v>112</v>
      </c>
      <c r="G73" s="78">
        <v>405</v>
      </c>
      <c r="H73" s="107">
        <v>481.95</v>
      </c>
      <c r="I73" s="111" t="str">
        <f t="shared" si="3"/>
        <v>GRANIT CALEDONIA 3 LUSTRUIT LASTRE</v>
      </c>
      <c r="J73" s="113">
        <f t="shared" si="4"/>
        <v>405</v>
      </c>
      <c r="K73" t="str">
        <f t="shared" si="5"/>
        <v>INSERT INTO MATERIALS(type, name, thickness, surface, finish, price, priceVat) VALUES('GRANIT', 'CALEDONIA', 3, 'LUSTRUIT', 'LASTRE', 405, 481.95);</v>
      </c>
    </row>
    <row r="74" spans="2:11" ht="15" thickBot="1" x14ac:dyDescent="0.35">
      <c r="B74" s="103" t="s">
        <v>109</v>
      </c>
      <c r="C74" s="98" t="s">
        <v>363</v>
      </c>
      <c r="D74" s="76">
        <v>2</v>
      </c>
      <c r="E74" s="76" t="s">
        <v>111</v>
      </c>
      <c r="F74" s="77" t="s">
        <v>112</v>
      </c>
      <c r="G74" s="78">
        <v>1080</v>
      </c>
      <c r="H74" s="107">
        <v>1285.2</v>
      </c>
      <c r="I74" s="111" t="str">
        <f t="shared" si="3"/>
        <v>GRANIT CALIFORNIA DREAM 2 LUSTRUIT LASTRE</v>
      </c>
      <c r="J74" s="113">
        <f t="shared" si="4"/>
        <v>1080</v>
      </c>
      <c r="K74" t="str">
        <f t="shared" si="5"/>
        <v>INSERT INTO MATERIALS(type, name, thickness, surface, finish, price, priceVat) VALUES('GRANIT', 'CALIFORNIA DREAM', 2, 'LUSTRUIT', 'LASTRE', 1080, 1285.2);</v>
      </c>
    </row>
    <row r="75" spans="2:11" ht="15" thickBot="1" x14ac:dyDescent="0.35">
      <c r="B75" s="103" t="s">
        <v>109</v>
      </c>
      <c r="C75" s="98" t="s">
        <v>153</v>
      </c>
      <c r="D75" s="76">
        <v>2</v>
      </c>
      <c r="E75" s="76" t="s">
        <v>111</v>
      </c>
      <c r="F75" s="77" t="s">
        <v>112</v>
      </c>
      <c r="G75" s="78">
        <v>573.75</v>
      </c>
      <c r="H75" s="107">
        <v>682.76</v>
      </c>
      <c r="I75" s="111" t="str">
        <f t="shared" si="3"/>
        <v>GRANIT CARAVELAS  2 LUSTRUIT LASTRE</v>
      </c>
      <c r="J75" s="113">
        <f t="shared" si="4"/>
        <v>573.75</v>
      </c>
      <c r="K75" t="str">
        <f t="shared" si="5"/>
        <v>INSERT INTO MATERIALS(type, name, thickness, surface, finish, price, priceVat) VALUES('GRANIT', 'CARAVELAS ', 2, 'LUSTRUIT', 'LASTRE', 573.75, 682.76);</v>
      </c>
    </row>
    <row r="76" spans="2:11" ht="15" thickBot="1" x14ac:dyDescent="0.35">
      <c r="B76" s="103" t="s">
        <v>109</v>
      </c>
      <c r="C76" s="98" t="s">
        <v>423</v>
      </c>
      <c r="D76" s="76">
        <v>2</v>
      </c>
      <c r="E76" s="76" t="s">
        <v>111</v>
      </c>
      <c r="F76" s="77" t="s">
        <v>112</v>
      </c>
      <c r="G76" s="78">
        <v>765</v>
      </c>
      <c r="H76" s="107">
        <v>910.35</v>
      </c>
      <c r="I76" s="111" t="str">
        <f t="shared" si="3"/>
        <v>GRANIT CAT S EYE 2 LUSTRUIT LASTRE</v>
      </c>
      <c r="J76" s="113">
        <f t="shared" si="4"/>
        <v>765</v>
      </c>
      <c r="K76" t="str">
        <f t="shared" si="5"/>
        <v>INSERT INTO MATERIALS(type, name, thickness, surface, finish, price, priceVat) VALUES('GRANIT', 'CAT S EYE', 2, 'LUSTRUIT', 'LASTRE', 765, 910.35);</v>
      </c>
    </row>
    <row r="77" spans="2:11" ht="15" thickBot="1" x14ac:dyDescent="0.35">
      <c r="B77" s="103" t="s">
        <v>109</v>
      </c>
      <c r="C77" s="98" t="s">
        <v>423</v>
      </c>
      <c r="D77" s="76">
        <v>3</v>
      </c>
      <c r="E77" s="76" t="s">
        <v>111</v>
      </c>
      <c r="F77" s="77" t="s">
        <v>112</v>
      </c>
      <c r="G77" s="78">
        <v>1057.5</v>
      </c>
      <c r="H77" s="107">
        <v>1258.43</v>
      </c>
      <c r="I77" s="111" t="str">
        <f t="shared" si="3"/>
        <v>GRANIT CAT S EYE 3 LUSTRUIT LASTRE</v>
      </c>
      <c r="J77" s="113">
        <f t="shared" si="4"/>
        <v>1057.5</v>
      </c>
      <c r="K77" t="str">
        <f t="shared" si="5"/>
        <v>INSERT INTO MATERIALS(type, name, thickness, surface, finish, price, priceVat) VALUES('GRANIT', 'CAT S EYE', 3, 'LUSTRUIT', 'LASTRE', 1057.5, 1258.43);</v>
      </c>
    </row>
    <row r="78" spans="2:11" ht="15" thickBot="1" x14ac:dyDescent="0.35">
      <c r="B78" s="103" t="s">
        <v>109</v>
      </c>
      <c r="C78" s="98" t="s">
        <v>154</v>
      </c>
      <c r="D78" s="76">
        <v>2</v>
      </c>
      <c r="E78" s="76" t="s">
        <v>111</v>
      </c>
      <c r="F78" s="77" t="s">
        <v>112</v>
      </c>
      <c r="G78" s="78">
        <v>1237.5</v>
      </c>
      <c r="H78" s="107">
        <v>1472.63</v>
      </c>
      <c r="I78" s="111" t="str">
        <f t="shared" si="3"/>
        <v>GRANIT CIANITUS 2 LUSTRUIT LASTRE</v>
      </c>
      <c r="J78" s="113">
        <f t="shared" si="4"/>
        <v>1237.5</v>
      </c>
      <c r="K78" t="str">
        <f t="shared" si="5"/>
        <v>INSERT INTO MATERIALS(type, name, thickness, surface, finish, price, priceVat) VALUES('GRANIT', 'CIANITUS', 2, 'LUSTRUIT', 'LASTRE', 1237.5, 1472.63);</v>
      </c>
    </row>
    <row r="79" spans="2:11" ht="15" thickBot="1" x14ac:dyDescent="0.35">
      <c r="B79" s="103" t="s">
        <v>109</v>
      </c>
      <c r="C79" s="98" t="s">
        <v>155</v>
      </c>
      <c r="D79" s="76">
        <v>2</v>
      </c>
      <c r="E79" s="76" t="s">
        <v>111</v>
      </c>
      <c r="F79" s="77" t="s">
        <v>112</v>
      </c>
      <c r="G79" s="78">
        <v>675</v>
      </c>
      <c r="H79" s="107">
        <v>803.25</v>
      </c>
      <c r="I79" s="111" t="str">
        <f t="shared" si="3"/>
        <v>GRANIT CIELO 2 LUSTRUIT LASTRE</v>
      </c>
      <c r="J79" s="113">
        <f t="shared" si="4"/>
        <v>675</v>
      </c>
      <c r="K79" t="str">
        <f t="shared" si="5"/>
        <v>INSERT INTO MATERIALS(type, name, thickness, surface, finish, price, priceVat) VALUES('GRANIT', 'CIELO', 2, 'LUSTRUIT', 'LASTRE', 675, 803.25);</v>
      </c>
    </row>
    <row r="80" spans="2:11" ht="15" thickBot="1" x14ac:dyDescent="0.35">
      <c r="B80" s="103" t="s">
        <v>109</v>
      </c>
      <c r="C80" s="98" t="s">
        <v>156</v>
      </c>
      <c r="D80" s="76">
        <v>2</v>
      </c>
      <c r="E80" s="76" t="s">
        <v>111</v>
      </c>
      <c r="F80" s="77" t="s">
        <v>112</v>
      </c>
      <c r="G80" s="78">
        <v>392.5</v>
      </c>
      <c r="H80" s="107">
        <v>467.08</v>
      </c>
      <c r="I80" s="111" t="str">
        <f t="shared" si="3"/>
        <v>GRANIT COFEE BROWN 2 LUSTRUIT LASTRE</v>
      </c>
      <c r="J80" s="113">
        <f t="shared" si="4"/>
        <v>392.5</v>
      </c>
      <c r="K80" t="str">
        <f t="shared" si="5"/>
        <v>INSERT INTO MATERIALS(type, name, thickness, surface, finish, price, priceVat) VALUES('GRANIT', 'COFEE BROWN', 2, 'LUSTRUIT', 'LASTRE', 392.5, 467.08);</v>
      </c>
    </row>
    <row r="81" spans="2:11" ht="15" thickBot="1" x14ac:dyDescent="0.35">
      <c r="B81" s="103" t="s">
        <v>109</v>
      </c>
      <c r="C81" s="98" t="s">
        <v>156</v>
      </c>
      <c r="D81" s="76">
        <v>3</v>
      </c>
      <c r="E81" s="76" t="s">
        <v>111</v>
      </c>
      <c r="F81" s="77" t="s">
        <v>112</v>
      </c>
      <c r="G81" s="78">
        <v>455</v>
      </c>
      <c r="H81" s="107">
        <v>541.45000000000005</v>
      </c>
      <c r="I81" s="111" t="str">
        <f t="shared" si="3"/>
        <v>GRANIT COFEE BROWN 3 LUSTRUIT LASTRE</v>
      </c>
      <c r="J81" s="113">
        <f t="shared" si="4"/>
        <v>455</v>
      </c>
      <c r="K81" t="str">
        <f t="shared" si="5"/>
        <v>INSERT INTO MATERIALS(type, name, thickness, surface, finish, price, priceVat) VALUES('GRANIT', 'COFEE BROWN', 3, 'LUSTRUIT', 'LASTRE', 455, 541.45);</v>
      </c>
    </row>
    <row r="82" spans="2:11" ht="15" thickBot="1" x14ac:dyDescent="0.35">
      <c r="B82" s="103" t="s">
        <v>109</v>
      </c>
      <c r="C82" s="98" t="s">
        <v>157</v>
      </c>
      <c r="D82" s="76">
        <v>3</v>
      </c>
      <c r="E82" s="76" t="s">
        <v>111</v>
      </c>
      <c r="F82" s="77" t="s">
        <v>112</v>
      </c>
      <c r="G82" s="78">
        <v>455</v>
      </c>
      <c r="H82" s="107">
        <v>541.45000000000005</v>
      </c>
      <c r="I82" s="111" t="str">
        <f t="shared" si="3"/>
        <v>GRANIT COLONIAL CREAM 3 LUSTRUIT LASTRE</v>
      </c>
      <c r="J82" s="113">
        <f t="shared" si="4"/>
        <v>455</v>
      </c>
      <c r="K82" t="str">
        <f t="shared" si="5"/>
        <v>INSERT INTO MATERIALS(type, name, thickness, surface, finish, price, priceVat) VALUES('GRANIT', 'COLONIAL CREAM', 3, 'LUSTRUIT', 'LASTRE', 455, 541.45);</v>
      </c>
    </row>
    <row r="83" spans="2:11" ht="15" thickBot="1" x14ac:dyDescent="0.35">
      <c r="B83" s="103" t="s">
        <v>109</v>
      </c>
      <c r="C83" s="98" t="s">
        <v>158</v>
      </c>
      <c r="D83" s="76">
        <v>3</v>
      </c>
      <c r="E83" s="76" t="s">
        <v>111</v>
      </c>
      <c r="F83" s="77" t="s">
        <v>112</v>
      </c>
      <c r="G83" s="78">
        <v>455</v>
      </c>
      <c r="H83" s="107">
        <v>541.45000000000005</v>
      </c>
      <c r="I83" s="111" t="str">
        <f t="shared" si="3"/>
        <v>GRANIT COLONIAL GOLD 3 LUSTRUIT LASTRE</v>
      </c>
      <c r="J83" s="113">
        <f t="shared" si="4"/>
        <v>455</v>
      </c>
      <c r="K83" t="str">
        <f t="shared" si="5"/>
        <v>INSERT INTO MATERIALS(type, name, thickness, surface, finish, price, priceVat) VALUES('GRANIT', 'COLONIAL GOLD', 3, 'LUSTRUIT', 'LASTRE', 455, 541.45);</v>
      </c>
    </row>
    <row r="84" spans="2:11" ht="15" thickBot="1" x14ac:dyDescent="0.35">
      <c r="B84" s="103" t="s">
        <v>109</v>
      </c>
      <c r="C84" s="98" t="s">
        <v>159</v>
      </c>
      <c r="D84" s="76">
        <v>3</v>
      </c>
      <c r="E84" s="76" t="s">
        <v>111</v>
      </c>
      <c r="F84" s="77" t="s">
        <v>112</v>
      </c>
      <c r="G84" s="78">
        <v>455</v>
      </c>
      <c r="H84" s="107">
        <v>541.45000000000005</v>
      </c>
      <c r="I84" s="111" t="str">
        <f t="shared" si="3"/>
        <v>GRANIT COLONIAL WHITE 3 LUSTRUIT LASTRE</v>
      </c>
      <c r="J84" s="113">
        <f t="shared" si="4"/>
        <v>455</v>
      </c>
      <c r="K84" t="str">
        <f t="shared" si="5"/>
        <v>INSERT INTO MATERIALS(type, name, thickness, surface, finish, price, priceVat) VALUES('GRANIT', 'COLONIAL WHITE', 3, 'LUSTRUIT', 'LASTRE', 455, 541.45);</v>
      </c>
    </row>
    <row r="85" spans="2:11" ht="15" thickBot="1" x14ac:dyDescent="0.35">
      <c r="B85" s="103" t="s">
        <v>109</v>
      </c>
      <c r="C85" s="98" t="s">
        <v>160</v>
      </c>
      <c r="D85" s="76">
        <v>2</v>
      </c>
      <c r="E85" s="76" t="s">
        <v>111</v>
      </c>
      <c r="F85" s="77" t="s">
        <v>112</v>
      </c>
      <c r="G85" s="78">
        <v>393.75</v>
      </c>
      <c r="H85" s="107">
        <v>468.56</v>
      </c>
      <c r="I85" s="111" t="str">
        <f t="shared" si="3"/>
        <v>GRANIT CREMA GOLD 2 LUSTRUIT LASTRE</v>
      </c>
      <c r="J85" s="113">
        <f t="shared" si="4"/>
        <v>393.75</v>
      </c>
      <c r="K85" t="str">
        <f t="shared" si="5"/>
        <v>INSERT INTO MATERIALS(type, name, thickness, surface, finish, price, priceVat) VALUES('GRANIT', 'CREMA GOLD', 2, 'LUSTRUIT', 'LASTRE', 393.75, 468.56);</v>
      </c>
    </row>
    <row r="86" spans="2:11" ht="15" thickBot="1" x14ac:dyDescent="0.35">
      <c r="B86" s="103" t="s">
        <v>109</v>
      </c>
      <c r="C86" s="98" t="s">
        <v>160</v>
      </c>
      <c r="D86" s="76">
        <v>3</v>
      </c>
      <c r="E86" s="76" t="s">
        <v>111</v>
      </c>
      <c r="F86" s="77" t="s">
        <v>112</v>
      </c>
      <c r="G86" s="78">
        <v>686.25</v>
      </c>
      <c r="H86" s="107">
        <v>816.64</v>
      </c>
      <c r="I86" s="111" t="str">
        <f t="shared" si="3"/>
        <v>GRANIT CREMA GOLD 3 LUSTRUIT LASTRE</v>
      </c>
      <c r="J86" s="113">
        <f t="shared" si="4"/>
        <v>686.25</v>
      </c>
      <c r="K86" t="str">
        <f t="shared" si="5"/>
        <v>INSERT INTO MATERIALS(type, name, thickness, surface, finish, price, priceVat) VALUES('GRANIT', 'CREMA GOLD', 3, 'LUSTRUIT', 'LASTRE', 686.25, 816.64);</v>
      </c>
    </row>
    <row r="87" spans="2:11" ht="15" thickBot="1" x14ac:dyDescent="0.35">
      <c r="B87" s="103" t="s">
        <v>109</v>
      </c>
      <c r="C87" s="98" t="s">
        <v>161</v>
      </c>
      <c r="D87" s="76">
        <v>2</v>
      </c>
      <c r="E87" s="76" t="s">
        <v>111</v>
      </c>
      <c r="F87" s="77" t="s">
        <v>112</v>
      </c>
      <c r="G87" s="78">
        <v>1113.75</v>
      </c>
      <c r="H87" s="107">
        <v>1325.36</v>
      </c>
      <c r="I87" s="111" t="str">
        <f t="shared" si="3"/>
        <v>GRANIT CRISTALLO 2 LUSTRUIT LASTRE</v>
      </c>
      <c r="J87" s="113">
        <f t="shared" si="4"/>
        <v>1113.75</v>
      </c>
      <c r="K87" t="str">
        <f t="shared" si="5"/>
        <v>INSERT INTO MATERIALS(type, name, thickness, surface, finish, price, priceVat) VALUES('GRANIT', 'CRISTALLO', 2, 'LUSTRUIT', 'LASTRE', 1113.75, 1325.36);</v>
      </c>
    </row>
    <row r="88" spans="2:11" ht="15" thickBot="1" x14ac:dyDescent="0.35">
      <c r="B88" s="103" t="s">
        <v>109</v>
      </c>
      <c r="C88" s="98" t="s">
        <v>162</v>
      </c>
      <c r="D88" s="76">
        <v>1.8</v>
      </c>
      <c r="E88" s="76" t="s">
        <v>116</v>
      </c>
      <c r="F88" s="79" t="s">
        <v>114</v>
      </c>
      <c r="G88" s="78">
        <v>331.88</v>
      </c>
      <c r="H88" s="107">
        <v>394.93</v>
      </c>
      <c r="I88" s="111" t="str">
        <f t="shared" si="3"/>
        <v>GRANIT CRYSTAL YELLOW 1.8 FIAMAT SEMILASTRE</v>
      </c>
      <c r="J88" s="113">
        <f t="shared" si="4"/>
        <v>331.88</v>
      </c>
      <c r="K88" t="str">
        <f t="shared" si="5"/>
        <v>INSERT INTO MATERIALS(type, name, thickness, surface, finish, price, priceVat) VALUES('GRANIT', 'CRYSTAL YELLOW', 1.8, 'FIAMAT', 'SEMILASTRE', 331.88, 394.93);</v>
      </c>
    </row>
    <row r="89" spans="2:11" ht="15" thickBot="1" x14ac:dyDescent="0.35">
      <c r="B89" s="103" t="s">
        <v>109</v>
      </c>
      <c r="C89" s="98" t="s">
        <v>162</v>
      </c>
      <c r="D89" s="76">
        <v>1.8</v>
      </c>
      <c r="E89" s="76" t="s">
        <v>111</v>
      </c>
      <c r="F89" s="79" t="s">
        <v>114</v>
      </c>
      <c r="G89" s="78">
        <v>315</v>
      </c>
      <c r="H89" s="107">
        <v>374.85</v>
      </c>
      <c r="I89" s="111" t="str">
        <f t="shared" si="3"/>
        <v>GRANIT CRYSTAL YELLOW 1.8 LUSTRUIT SEMILASTRE</v>
      </c>
      <c r="J89" s="113">
        <f t="shared" si="4"/>
        <v>315</v>
      </c>
      <c r="K89" t="str">
        <f t="shared" si="5"/>
        <v>INSERT INTO MATERIALS(type, name, thickness, surface, finish, price, priceVat) VALUES('GRANIT', 'CRYSTAL YELLOW', 1.8, 'LUSTRUIT', 'SEMILASTRE', 315, 374.85);</v>
      </c>
    </row>
    <row r="90" spans="2:11" ht="15" thickBot="1" x14ac:dyDescent="0.35">
      <c r="B90" s="103" t="s">
        <v>109</v>
      </c>
      <c r="C90" s="98" t="s">
        <v>163</v>
      </c>
      <c r="D90" s="76">
        <v>2</v>
      </c>
      <c r="E90" s="76" t="s">
        <v>111</v>
      </c>
      <c r="F90" s="77" t="s">
        <v>112</v>
      </c>
      <c r="G90" s="78">
        <v>405</v>
      </c>
      <c r="H90" s="107">
        <v>481.95</v>
      </c>
      <c r="I90" s="111" t="str">
        <f t="shared" si="3"/>
        <v>GRANIT DALLAS WHITE 2 LUSTRUIT LASTRE</v>
      </c>
      <c r="J90" s="113">
        <f t="shared" si="4"/>
        <v>405</v>
      </c>
      <c r="K90" t="str">
        <f t="shared" si="5"/>
        <v>INSERT INTO MATERIALS(type, name, thickness, surface, finish, price, priceVat) VALUES('GRANIT', 'DALLAS WHITE', 2, 'LUSTRUIT', 'LASTRE', 405, 481.95);</v>
      </c>
    </row>
    <row r="91" spans="2:11" ht="15" thickBot="1" x14ac:dyDescent="0.35">
      <c r="B91" s="103" t="s">
        <v>109</v>
      </c>
      <c r="C91" s="98" t="s">
        <v>163</v>
      </c>
      <c r="D91" s="76">
        <v>3</v>
      </c>
      <c r="E91" s="76" t="s">
        <v>111</v>
      </c>
      <c r="F91" s="77" t="s">
        <v>112</v>
      </c>
      <c r="G91" s="78">
        <v>472.5</v>
      </c>
      <c r="H91" s="107">
        <v>562.28</v>
      </c>
      <c r="I91" s="111" t="str">
        <f t="shared" si="3"/>
        <v>GRANIT DALLAS WHITE 3 LUSTRUIT LASTRE</v>
      </c>
      <c r="J91" s="113">
        <f t="shared" si="4"/>
        <v>472.5</v>
      </c>
      <c r="K91" t="str">
        <f t="shared" si="5"/>
        <v>INSERT INTO MATERIALS(type, name, thickness, surface, finish, price, priceVat) VALUES('GRANIT', 'DALLAS WHITE', 3, 'LUSTRUIT', 'LASTRE', 472.5, 562.28);</v>
      </c>
    </row>
    <row r="92" spans="2:11" ht="15" thickBot="1" x14ac:dyDescent="0.35">
      <c r="B92" s="103" t="s">
        <v>109</v>
      </c>
      <c r="C92" s="98" t="s">
        <v>164</v>
      </c>
      <c r="D92" s="76">
        <v>2</v>
      </c>
      <c r="E92" s="76" t="s">
        <v>111</v>
      </c>
      <c r="F92" s="77" t="s">
        <v>112</v>
      </c>
      <c r="G92" s="78">
        <v>928.13</v>
      </c>
      <c r="H92" s="107">
        <v>1104.47</v>
      </c>
      <c r="I92" s="111" t="str">
        <f t="shared" si="3"/>
        <v>GRANIT DELIRIUM 2 LUSTRUIT LASTRE</v>
      </c>
      <c r="J92" s="113">
        <f t="shared" si="4"/>
        <v>928.13</v>
      </c>
      <c r="K92" t="str">
        <f t="shared" si="5"/>
        <v>INSERT INTO MATERIALS(type, name, thickness, surface, finish, price, priceVat) VALUES('GRANIT', 'DELIRIUM', 2, 'LUSTRUIT', 'LASTRE', 928.13, 1104.47);</v>
      </c>
    </row>
    <row r="93" spans="2:11" ht="15" thickBot="1" x14ac:dyDescent="0.35">
      <c r="B93" s="103" t="s">
        <v>109</v>
      </c>
      <c r="C93" s="98" t="s">
        <v>165</v>
      </c>
      <c r="D93" s="76">
        <v>2</v>
      </c>
      <c r="E93" s="76" t="s">
        <v>111</v>
      </c>
      <c r="F93" s="77" t="s">
        <v>112</v>
      </c>
      <c r="G93" s="78">
        <v>596.25</v>
      </c>
      <c r="H93" s="107">
        <v>709.54</v>
      </c>
      <c r="I93" s="111" t="str">
        <f t="shared" si="3"/>
        <v>GRANIT DIAMOND GALAXY 2 LUSTRUIT LASTRE</v>
      </c>
      <c r="J93" s="113">
        <f t="shared" si="4"/>
        <v>596.25</v>
      </c>
      <c r="K93" t="str">
        <f t="shared" si="5"/>
        <v>INSERT INTO MATERIALS(type, name, thickness, surface, finish, price, priceVat) VALUES('GRANIT', 'DIAMOND GALAXY', 2, 'LUSTRUIT', 'LASTRE', 596.25, 709.54);</v>
      </c>
    </row>
    <row r="94" spans="2:11" ht="15" thickBot="1" x14ac:dyDescent="0.35">
      <c r="B94" s="103" t="s">
        <v>109</v>
      </c>
      <c r="C94" s="98" t="s">
        <v>165</v>
      </c>
      <c r="D94" s="76">
        <v>2</v>
      </c>
      <c r="E94" s="76" t="s">
        <v>141</v>
      </c>
      <c r="F94" s="77" t="s">
        <v>112</v>
      </c>
      <c r="G94" s="78">
        <v>630</v>
      </c>
      <c r="H94" s="107">
        <v>749.7</v>
      </c>
      <c r="I94" s="111" t="str">
        <f t="shared" si="3"/>
        <v>GRANIT DIAMOND GALAXY 2 PERIAT LASTRE</v>
      </c>
      <c r="J94" s="113">
        <f t="shared" si="4"/>
        <v>630</v>
      </c>
      <c r="K94" t="str">
        <f t="shared" si="5"/>
        <v>INSERT INTO MATERIALS(type, name, thickness, surface, finish, price, priceVat) VALUES('GRANIT', 'DIAMOND GALAXY', 2, 'PERIAT', 'LASTRE', 630, 749.7);</v>
      </c>
    </row>
    <row r="95" spans="2:11" ht="15" thickBot="1" x14ac:dyDescent="0.35">
      <c r="B95" s="103" t="s">
        <v>109</v>
      </c>
      <c r="C95" s="98" t="s">
        <v>166</v>
      </c>
      <c r="D95" s="76">
        <v>2</v>
      </c>
      <c r="E95" s="76" t="s">
        <v>111</v>
      </c>
      <c r="F95" s="77" t="s">
        <v>112</v>
      </c>
      <c r="G95" s="78">
        <v>517.5</v>
      </c>
      <c r="H95" s="107">
        <v>615.83000000000004</v>
      </c>
      <c r="I95" s="111" t="str">
        <f t="shared" si="3"/>
        <v>GRANIT DIAMOND GREEN 2 LUSTRUIT LASTRE</v>
      </c>
      <c r="J95" s="113">
        <f t="shared" si="4"/>
        <v>517.5</v>
      </c>
      <c r="K95" t="str">
        <f t="shared" si="5"/>
        <v>INSERT INTO MATERIALS(type, name, thickness, surface, finish, price, priceVat) VALUES('GRANIT', 'DIAMOND GREEN', 2, 'LUSTRUIT', 'LASTRE', 517.5, 615.83);</v>
      </c>
    </row>
    <row r="96" spans="2:11" ht="15" thickBot="1" x14ac:dyDescent="0.35">
      <c r="B96" s="103" t="s">
        <v>109</v>
      </c>
      <c r="C96" s="98" t="s">
        <v>166</v>
      </c>
      <c r="D96" s="76">
        <v>3</v>
      </c>
      <c r="E96" s="76" t="s">
        <v>111</v>
      </c>
      <c r="F96" s="77" t="s">
        <v>112</v>
      </c>
      <c r="G96" s="78">
        <v>765</v>
      </c>
      <c r="H96" s="107">
        <v>910.35</v>
      </c>
      <c r="I96" s="111" t="str">
        <f t="shared" si="3"/>
        <v>GRANIT DIAMOND GREEN 3 LUSTRUIT LASTRE</v>
      </c>
      <c r="J96" s="113">
        <f t="shared" si="4"/>
        <v>765</v>
      </c>
      <c r="K96" t="str">
        <f t="shared" si="5"/>
        <v>INSERT INTO MATERIALS(type, name, thickness, surface, finish, price, priceVat) VALUES('GRANIT', 'DIAMOND GREEN', 3, 'LUSTRUIT', 'LASTRE', 765, 910.35);</v>
      </c>
    </row>
    <row r="97" spans="2:11" ht="15" thickBot="1" x14ac:dyDescent="0.35">
      <c r="B97" s="103" t="s">
        <v>109</v>
      </c>
      <c r="C97" s="98" t="s">
        <v>167</v>
      </c>
      <c r="D97" s="76">
        <v>2</v>
      </c>
      <c r="E97" s="76" t="s">
        <v>111</v>
      </c>
      <c r="F97" s="77" t="s">
        <v>112</v>
      </c>
      <c r="G97" s="78">
        <v>1721.25</v>
      </c>
      <c r="H97" s="107">
        <v>2048.29</v>
      </c>
      <c r="I97" s="111" t="str">
        <f t="shared" si="3"/>
        <v>GRANIT DUETTO 2 LUSTRUIT LASTRE</v>
      </c>
      <c r="J97" s="113">
        <f t="shared" si="4"/>
        <v>1721.25</v>
      </c>
      <c r="K97" t="str">
        <f t="shared" si="5"/>
        <v>INSERT INTO MATERIALS(type, name, thickness, surface, finish, price, priceVat) VALUES('GRANIT', 'DUETTO', 2, 'LUSTRUIT', 'LASTRE', 1721.25, 2048.29);</v>
      </c>
    </row>
    <row r="98" spans="2:11" ht="15" thickBot="1" x14ac:dyDescent="0.35">
      <c r="B98" s="103" t="s">
        <v>109</v>
      </c>
      <c r="C98" s="98" t="s">
        <v>168</v>
      </c>
      <c r="D98" s="76">
        <v>2</v>
      </c>
      <c r="E98" s="76" t="s">
        <v>111</v>
      </c>
      <c r="F98" s="77" t="s">
        <v>112</v>
      </c>
      <c r="G98" s="78">
        <v>838.13</v>
      </c>
      <c r="H98" s="107">
        <v>997.37</v>
      </c>
      <c r="I98" s="111" t="str">
        <f t="shared" si="3"/>
        <v>GRANIT ELEGANT BROWN 2 LUSTRUIT LASTRE</v>
      </c>
      <c r="J98" s="113">
        <f t="shared" si="4"/>
        <v>838.13</v>
      </c>
      <c r="K98" t="str">
        <f t="shared" si="5"/>
        <v>INSERT INTO MATERIALS(type, name, thickness, surface, finish, price, priceVat) VALUES('GRANIT', 'ELEGANT BROWN', 2, 'LUSTRUIT', 'LASTRE', 838.13, 997.37);</v>
      </c>
    </row>
    <row r="99" spans="2:11" ht="15" thickBot="1" x14ac:dyDescent="0.35">
      <c r="B99" s="103" t="s">
        <v>109</v>
      </c>
      <c r="C99" s="98" t="s">
        <v>169</v>
      </c>
      <c r="D99" s="76">
        <v>2</v>
      </c>
      <c r="E99" s="76" t="s">
        <v>111</v>
      </c>
      <c r="F99" s="77" t="s">
        <v>112</v>
      </c>
      <c r="G99" s="78">
        <v>1147.5</v>
      </c>
      <c r="H99" s="107">
        <v>1365.53</v>
      </c>
      <c r="I99" s="111" t="str">
        <f t="shared" si="3"/>
        <v>GRANIT EMERALD PEARL 2 LUSTRUIT LASTRE</v>
      </c>
      <c r="J99" s="113">
        <f t="shared" si="4"/>
        <v>1147.5</v>
      </c>
      <c r="K99" t="str">
        <f t="shared" si="5"/>
        <v>INSERT INTO MATERIALS(type, name, thickness, surface, finish, price, priceVat) VALUES('GRANIT', 'EMERALD PEARL', 2, 'LUSTRUIT', 'LASTRE', 1147.5, 1365.53);</v>
      </c>
    </row>
    <row r="100" spans="2:11" ht="15" thickBot="1" x14ac:dyDescent="0.35">
      <c r="B100" s="103" t="s">
        <v>109</v>
      </c>
      <c r="C100" s="98" t="s">
        <v>169</v>
      </c>
      <c r="D100" s="76">
        <v>3</v>
      </c>
      <c r="E100" s="76" t="s">
        <v>111</v>
      </c>
      <c r="F100" s="77" t="s">
        <v>112</v>
      </c>
      <c r="G100" s="78">
        <v>1665</v>
      </c>
      <c r="H100" s="107">
        <v>1981.35</v>
      </c>
      <c r="I100" s="111" t="str">
        <f t="shared" si="3"/>
        <v>GRANIT EMERALD PEARL 3 LUSTRUIT LASTRE</v>
      </c>
      <c r="J100" s="113">
        <f t="shared" si="4"/>
        <v>1665</v>
      </c>
      <c r="K100" t="str">
        <f t="shared" si="5"/>
        <v>INSERT INTO MATERIALS(type, name, thickness, surface, finish, price, priceVat) VALUES('GRANIT', 'EMERALD PEARL', 3, 'LUSTRUIT', 'LASTRE', 1665, 1981.35);</v>
      </c>
    </row>
    <row r="101" spans="2:11" ht="15" thickBot="1" x14ac:dyDescent="0.35">
      <c r="B101" s="103" t="s">
        <v>109</v>
      </c>
      <c r="C101" s="98" t="s">
        <v>170</v>
      </c>
      <c r="D101" s="76">
        <v>2</v>
      </c>
      <c r="E101" s="76" t="s">
        <v>111</v>
      </c>
      <c r="F101" s="77" t="s">
        <v>112</v>
      </c>
      <c r="G101" s="78">
        <v>815.63</v>
      </c>
      <c r="H101" s="107">
        <v>970.59</v>
      </c>
      <c r="I101" s="111" t="str">
        <f t="shared" si="3"/>
        <v>GRANIT EXODUS BLUE 2 LUSTRUIT LASTRE</v>
      </c>
      <c r="J101" s="113">
        <f t="shared" si="4"/>
        <v>815.63</v>
      </c>
      <c r="K101" t="str">
        <f t="shared" si="5"/>
        <v>INSERT INTO MATERIALS(type, name, thickness, surface, finish, price, priceVat) VALUES('GRANIT', 'EXODUS BLUE', 2, 'LUSTRUIT', 'LASTRE', 815.63, 970.59);</v>
      </c>
    </row>
    <row r="102" spans="2:11" ht="15" thickBot="1" x14ac:dyDescent="0.35">
      <c r="B102" s="103" t="s">
        <v>109</v>
      </c>
      <c r="C102" s="98" t="s">
        <v>171</v>
      </c>
      <c r="D102" s="76">
        <v>2</v>
      </c>
      <c r="E102" s="76" t="s">
        <v>111</v>
      </c>
      <c r="F102" s="77" t="s">
        <v>112</v>
      </c>
      <c r="G102" s="78">
        <v>613.13</v>
      </c>
      <c r="H102" s="107">
        <v>729.62</v>
      </c>
      <c r="I102" s="111" t="str">
        <f t="shared" si="3"/>
        <v>GRANIT EXOTIC GOLD 2 LUSTRUIT LASTRE</v>
      </c>
      <c r="J102" s="113">
        <f t="shared" si="4"/>
        <v>613.13</v>
      </c>
      <c r="K102" t="str">
        <f t="shared" si="5"/>
        <v>INSERT INTO MATERIALS(type, name, thickness, surface, finish, price, priceVat) VALUES('GRANIT', 'EXOTIC GOLD', 2, 'LUSTRUIT', 'LASTRE', 613.13, 729.62);</v>
      </c>
    </row>
    <row r="103" spans="2:11" ht="15" thickBot="1" x14ac:dyDescent="0.35">
      <c r="B103" s="103" t="s">
        <v>109</v>
      </c>
      <c r="C103" s="98" t="s">
        <v>171</v>
      </c>
      <c r="D103" s="76">
        <v>1.8</v>
      </c>
      <c r="E103" s="76" t="s">
        <v>111</v>
      </c>
      <c r="F103" s="79" t="s">
        <v>114</v>
      </c>
      <c r="G103" s="78">
        <v>522.5</v>
      </c>
      <c r="H103" s="107">
        <v>621.78</v>
      </c>
      <c r="I103" s="111" t="str">
        <f t="shared" si="3"/>
        <v>GRANIT EXOTIC GOLD 1.8 LUSTRUIT SEMILASTRE</v>
      </c>
      <c r="J103" s="113">
        <f t="shared" si="4"/>
        <v>522.5</v>
      </c>
      <c r="K103" t="str">
        <f t="shared" si="5"/>
        <v>INSERT INTO MATERIALS(type, name, thickness, surface, finish, price, priceVat) VALUES('GRANIT', 'EXOTIC GOLD', 1.8, 'LUSTRUIT', 'SEMILASTRE', 522.5, 621.78);</v>
      </c>
    </row>
    <row r="104" spans="2:11" ht="15" thickBot="1" x14ac:dyDescent="0.35">
      <c r="B104" s="103" t="s">
        <v>109</v>
      </c>
      <c r="C104" s="98" t="s">
        <v>172</v>
      </c>
      <c r="D104" s="76">
        <v>2</v>
      </c>
      <c r="E104" s="76" t="s">
        <v>111</v>
      </c>
      <c r="F104" s="77" t="s">
        <v>112</v>
      </c>
      <c r="G104" s="78">
        <v>706.88</v>
      </c>
      <c r="H104" s="107">
        <v>841.18</v>
      </c>
      <c r="I104" s="111" t="str">
        <f t="shared" si="3"/>
        <v>GRANIT EXOTIC JUPARANA 2 LUSTRUIT LASTRE</v>
      </c>
      <c r="J104" s="113">
        <f t="shared" si="4"/>
        <v>706.88</v>
      </c>
      <c r="K104" t="str">
        <f t="shared" si="5"/>
        <v>INSERT INTO MATERIALS(type, name, thickness, surface, finish, price, priceVat) VALUES('GRANIT', 'EXOTIC JUPARANA', 2, 'LUSTRUIT', 'LASTRE', 706.88, 841.18);</v>
      </c>
    </row>
    <row r="105" spans="2:11" ht="15" thickBot="1" x14ac:dyDescent="0.35">
      <c r="B105" s="103" t="s">
        <v>109</v>
      </c>
      <c r="C105" s="98" t="s">
        <v>172</v>
      </c>
      <c r="D105" s="76">
        <v>1.8</v>
      </c>
      <c r="E105" s="76" t="s">
        <v>111</v>
      </c>
      <c r="F105" s="79" t="s">
        <v>114</v>
      </c>
      <c r="G105" s="78">
        <v>337.5</v>
      </c>
      <c r="H105" s="107">
        <v>401.63</v>
      </c>
      <c r="I105" s="111" t="str">
        <f t="shared" si="3"/>
        <v>GRANIT EXOTIC JUPARANA 1.8 LUSTRUIT SEMILASTRE</v>
      </c>
      <c r="J105" s="113">
        <f t="shared" si="4"/>
        <v>337.5</v>
      </c>
      <c r="K105" t="str">
        <f t="shared" si="5"/>
        <v>INSERT INTO MATERIALS(type, name, thickness, surface, finish, price, priceVat) VALUES('GRANIT', 'EXOTIC JUPARANA', 1.8, 'LUSTRUIT', 'SEMILASTRE', 337.5, 401.63);</v>
      </c>
    </row>
    <row r="106" spans="2:11" ht="15" thickBot="1" x14ac:dyDescent="0.35">
      <c r="B106" s="103" t="s">
        <v>109</v>
      </c>
      <c r="C106" s="98" t="s">
        <v>173</v>
      </c>
      <c r="D106" s="76">
        <v>2</v>
      </c>
      <c r="E106" s="76" t="s">
        <v>111</v>
      </c>
      <c r="F106" s="77" t="s">
        <v>112</v>
      </c>
      <c r="G106" s="78">
        <v>749.38</v>
      </c>
      <c r="H106" s="107">
        <v>891.76</v>
      </c>
      <c r="I106" s="111" t="str">
        <f t="shared" si="3"/>
        <v>GRANIT EXOTIC WHITE 2 LUSTRUIT LASTRE</v>
      </c>
      <c r="J106" s="113">
        <f t="shared" si="4"/>
        <v>749.38</v>
      </c>
      <c r="K106" t="str">
        <f t="shared" si="5"/>
        <v>INSERT INTO MATERIALS(type, name, thickness, surface, finish, price, priceVat) VALUES('GRANIT', 'EXOTIC WHITE', 2, 'LUSTRUIT', 'LASTRE', 749.38, 891.76);</v>
      </c>
    </row>
    <row r="107" spans="2:11" ht="15" thickBot="1" x14ac:dyDescent="0.35">
      <c r="B107" s="103" t="s">
        <v>109</v>
      </c>
      <c r="C107" s="98" t="s">
        <v>173</v>
      </c>
      <c r="D107" s="76">
        <v>1.8</v>
      </c>
      <c r="E107" s="76" t="s">
        <v>111</v>
      </c>
      <c r="F107" s="79" t="s">
        <v>114</v>
      </c>
      <c r="G107" s="78">
        <v>427.5</v>
      </c>
      <c r="H107" s="107">
        <v>508.73</v>
      </c>
      <c r="I107" s="111" t="str">
        <f t="shared" si="3"/>
        <v>GRANIT EXOTIC WHITE 1.8 LUSTRUIT SEMILASTRE</v>
      </c>
      <c r="J107" s="113">
        <f t="shared" si="4"/>
        <v>427.5</v>
      </c>
      <c r="K107" t="str">
        <f t="shared" si="5"/>
        <v>INSERT INTO MATERIALS(type, name, thickness, surface, finish, price, priceVat) VALUES('GRANIT', 'EXOTIC WHITE', 1.8, 'LUSTRUIT', 'SEMILASTRE', 427.5, 508.73);</v>
      </c>
    </row>
    <row r="108" spans="2:11" ht="15" thickBot="1" x14ac:dyDescent="0.35">
      <c r="B108" s="103" t="s">
        <v>109</v>
      </c>
      <c r="C108" s="98" t="s">
        <v>174</v>
      </c>
      <c r="D108" s="76">
        <v>2</v>
      </c>
      <c r="E108" s="76" t="s">
        <v>111</v>
      </c>
      <c r="F108" s="77" t="s">
        <v>112</v>
      </c>
      <c r="G108" s="78">
        <v>618.75</v>
      </c>
      <c r="H108" s="107">
        <v>736.31</v>
      </c>
      <c r="I108" s="111" t="str">
        <f t="shared" si="3"/>
        <v>GRANIT FLASH GREEN 2 LUSTRUIT LASTRE</v>
      </c>
      <c r="J108" s="113">
        <f t="shared" si="4"/>
        <v>618.75</v>
      </c>
      <c r="K108" t="str">
        <f t="shared" si="5"/>
        <v>INSERT INTO MATERIALS(type, name, thickness, surface, finish, price, priceVat) VALUES('GRANIT', 'FLASH GREEN', 2, 'LUSTRUIT', 'LASTRE', 618.75, 736.31);</v>
      </c>
    </row>
    <row r="109" spans="2:11" ht="15" thickBot="1" x14ac:dyDescent="0.35">
      <c r="B109" s="103" t="s">
        <v>109</v>
      </c>
      <c r="C109" s="98" t="s">
        <v>174</v>
      </c>
      <c r="D109" s="76">
        <v>3</v>
      </c>
      <c r="E109" s="76" t="s">
        <v>111</v>
      </c>
      <c r="F109" s="77" t="s">
        <v>112</v>
      </c>
      <c r="G109" s="78">
        <v>888.75</v>
      </c>
      <c r="H109" s="107">
        <v>1057.6099999999999</v>
      </c>
      <c r="I109" s="111" t="str">
        <f t="shared" si="3"/>
        <v>GRANIT FLASH GREEN 3 LUSTRUIT LASTRE</v>
      </c>
      <c r="J109" s="113">
        <f t="shared" si="4"/>
        <v>888.75</v>
      </c>
      <c r="K109" t="str">
        <f t="shared" si="5"/>
        <v>INSERT INTO MATERIALS(type, name, thickness, surface, finish, price, priceVat) VALUES('GRANIT', 'FLASH GREEN', 3, 'LUSTRUIT', 'LASTRE', 888.75, 1057.61);</v>
      </c>
    </row>
    <row r="110" spans="2:11" ht="15" thickBot="1" x14ac:dyDescent="0.35">
      <c r="B110" s="103" t="s">
        <v>109</v>
      </c>
      <c r="C110" s="99" t="s">
        <v>394</v>
      </c>
      <c r="D110" s="76">
        <v>2</v>
      </c>
      <c r="E110" s="76" t="s">
        <v>111</v>
      </c>
      <c r="F110" s="77" t="s">
        <v>112</v>
      </c>
      <c r="G110" s="78">
        <v>585</v>
      </c>
      <c r="H110" s="107">
        <v>696.15</v>
      </c>
      <c r="I110" s="111" t="str">
        <f t="shared" si="3"/>
        <v>GRANIT FOUR SEASONS 2 LUSTRUIT LASTRE</v>
      </c>
      <c r="J110" s="113">
        <f t="shared" si="4"/>
        <v>585</v>
      </c>
      <c r="K110" t="str">
        <f t="shared" si="5"/>
        <v>INSERT INTO MATERIALS(type, name, thickness, surface, finish, price, priceVat) VALUES('GRANIT', 'FOUR SEASONS', 2, 'LUSTRUIT', 'LASTRE', 585, 696.15);</v>
      </c>
    </row>
    <row r="111" spans="2:11" ht="15" thickBot="1" x14ac:dyDescent="0.35">
      <c r="B111" s="103" t="s">
        <v>109</v>
      </c>
      <c r="C111" s="99" t="s">
        <v>175</v>
      </c>
      <c r="D111" s="76">
        <v>3</v>
      </c>
      <c r="E111" s="76" t="s">
        <v>141</v>
      </c>
      <c r="F111" s="77" t="s">
        <v>112</v>
      </c>
      <c r="G111" s="78">
        <v>776.25</v>
      </c>
      <c r="H111" s="107">
        <v>923.74</v>
      </c>
      <c r="I111" s="111" t="str">
        <f t="shared" si="3"/>
        <v>GRANIT FROZEN PREMIUM 3 PERIAT LASTRE</v>
      </c>
      <c r="J111" s="113">
        <f t="shared" si="4"/>
        <v>776.25</v>
      </c>
      <c r="K111" t="str">
        <f t="shared" si="5"/>
        <v>INSERT INTO MATERIALS(type, name, thickness, surface, finish, price, priceVat) VALUES('GRANIT', 'FROZEN PREMIUM', 3, 'PERIAT', 'LASTRE', 776.25, 923.74);</v>
      </c>
    </row>
    <row r="112" spans="2:11" ht="15" thickBot="1" x14ac:dyDescent="0.35">
      <c r="B112" s="103" t="s">
        <v>109</v>
      </c>
      <c r="C112" s="98" t="s">
        <v>176</v>
      </c>
      <c r="D112" s="76">
        <v>2</v>
      </c>
      <c r="E112" s="76" t="s">
        <v>111</v>
      </c>
      <c r="F112" s="77" t="s">
        <v>112</v>
      </c>
      <c r="G112" s="78">
        <v>3307.5</v>
      </c>
      <c r="H112" s="107">
        <v>3935.93</v>
      </c>
      <c r="I112" s="111" t="str">
        <f t="shared" si="3"/>
        <v>GRANIT FUSION 2 LUSTRUIT LASTRE</v>
      </c>
      <c r="J112" s="113">
        <f t="shared" si="4"/>
        <v>3307.5</v>
      </c>
      <c r="K112" t="str">
        <f t="shared" si="5"/>
        <v>INSERT INTO MATERIALS(type, name, thickness, surface, finish, price, priceVat) VALUES('GRANIT', 'FUSION', 2, 'LUSTRUIT', 'LASTRE', 3307.5, 3935.93);</v>
      </c>
    </row>
    <row r="113" spans="2:11" ht="15" thickBot="1" x14ac:dyDescent="0.35">
      <c r="B113" s="103" t="s">
        <v>109</v>
      </c>
      <c r="C113" s="98" t="s">
        <v>177</v>
      </c>
      <c r="D113" s="76">
        <v>2</v>
      </c>
      <c r="E113" s="76" t="s">
        <v>111</v>
      </c>
      <c r="F113" s="77" t="s">
        <v>112</v>
      </c>
      <c r="G113" s="78">
        <v>1715.63</v>
      </c>
      <c r="H113" s="107">
        <v>2041.59</v>
      </c>
      <c r="I113" s="111" t="str">
        <f t="shared" si="3"/>
        <v>GRANIT GAYA 2 LUSTRUIT LASTRE</v>
      </c>
      <c r="J113" s="113">
        <f t="shared" si="4"/>
        <v>1715.63</v>
      </c>
      <c r="K113" t="str">
        <f t="shared" si="5"/>
        <v>INSERT INTO MATERIALS(type, name, thickness, surface, finish, price, priceVat) VALUES('GRANIT', 'GAYA', 2, 'LUSTRUIT', 'LASTRE', 1715.63, 2041.59);</v>
      </c>
    </row>
    <row r="114" spans="2:11" ht="15" thickBot="1" x14ac:dyDescent="0.35">
      <c r="B114" s="103" t="s">
        <v>109</v>
      </c>
      <c r="C114" s="98" t="s">
        <v>178</v>
      </c>
      <c r="D114" s="76">
        <v>3</v>
      </c>
      <c r="E114" s="76" t="s">
        <v>111</v>
      </c>
      <c r="F114" s="77" t="s">
        <v>112</v>
      </c>
      <c r="G114" s="78">
        <v>562.5</v>
      </c>
      <c r="H114" s="107">
        <v>669.38</v>
      </c>
      <c r="I114" s="111" t="str">
        <f t="shared" si="3"/>
        <v>GRANIT GERIBA 3 LUSTRUIT LASTRE</v>
      </c>
      <c r="J114" s="113">
        <f t="shared" si="4"/>
        <v>562.5</v>
      </c>
      <c r="K114" t="str">
        <f t="shared" si="5"/>
        <v>INSERT INTO MATERIALS(type, name, thickness, surface, finish, price, priceVat) VALUES('GRANIT', 'GERIBA', 3, 'LUSTRUIT', 'LASTRE', 562.5, 669.38);</v>
      </c>
    </row>
    <row r="115" spans="2:11" ht="24.6" thickBot="1" x14ac:dyDescent="0.35">
      <c r="B115" s="103" t="s">
        <v>109</v>
      </c>
      <c r="C115" s="98" t="s">
        <v>179</v>
      </c>
      <c r="D115" s="76" t="s">
        <v>908</v>
      </c>
      <c r="E115" s="76" t="s">
        <v>111</v>
      </c>
      <c r="F115" s="77" t="s">
        <v>112</v>
      </c>
      <c r="G115" s="78">
        <v>551.25</v>
      </c>
      <c r="H115" s="107">
        <v>655.99</v>
      </c>
      <c r="I115" s="111" t="str">
        <f t="shared" si="3"/>
        <v>GRANIT GIALLO ANTICO 2.5 CM 2,5 LUSTRUIT LASTRE</v>
      </c>
      <c r="J115" s="113">
        <f t="shared" si="4"/>
        <v>551.25</v>
      </c>
      <c r="K115" t="str">
        <f t="shared" si="5"/>
        <v>INSERT INTO MATERIALS(type, name, thickness, surface, finish, price, priceVat) VALUES('GRANIT', 'GIALLO ANTICO 2.5 CM', 2,5, 'LUSTRUIT', 'LASTRE', 551.25, 655.99);</v>
      </c>
    </row>
    <row r="116" spans="2:11" ht="15" thickBot="1" x14ac:dyDescent="0.35">
      <c r="B116" s="103" t="s">
        <v>109</v>
      </c>
      <c r="C116" s="98" t="s">
        <v>180</v>
      </c>
      <c r="D116" s="76">
        <v>2</v>
      </c>
      <c r="E116" s="76" t="s">
        <v>111</v>
      </c>
      <c r="F116" s="77" t="s">
        <v>112</v>
      </c>
      <c r="G116" s="78">
        <v>810</v>
      </c>
      <c r="H116" s="107">
        <v>963.9</v>
      </c>
      <c r="I116" s="111" t="str">
        <f t="shared" si="3"/>
        <v>GRANIT GIALLO CALIFORNIA 2 LUSTRUIT LASTRE</v>
      </c>
      <c r="J116" s="113">
        <f t="shared" si="4"/>
        <v>810</v>
      </c>
      <c r="K116" t="str">
        <f t="shared" si="5"/>
        <v>INSERT INTO MATERIALS(type, name, thickness, surface, finish, price, priceVat) VALUES('GRANIT', 'GIALLO CALIFORNIA', 2, 'LUSTRUIT', 'LASTRE', 810, 963.9);</v>
      </c>
    </row>
    <row r="117" spans="2:11" ht="15" thickBot="1" x14ac:dyDescent="0.35">
      <c r="B117" s="103" t="s">
        <v>109</v>
      </c>
      <c r="C117" s="98" t="s">
        <v>180</v>
      </c>
      <c r="D117" s="76">
        <v>3</v>
      </c>
      <c r="E117" s="76" t="s">
        <v>111</v>
      </c>
      <c r="F117" s="77" t="s">
        <v>112</v>
      </c>
      <c r="G117" s="78">
        <v>1248.75</v>
      </c>
      <c r="H117" s="107">
        <v>1486.01</v>
      </c>
      <c r="I117" s="111" t="str">
        <f t="shared" si="3"/>
        <v>GRANIT GIALLO CALIFORNIA 3 LUSTRUIT LASTRE</v>
      </c>
      <c r="J117" s="113">
        <f t="shared" si="4"/>
        <v>1248.75</v>
      </c>
      <c r="K117" t="str">
        <f t="shared" si="5"/>
        <v>INSERT INTO MATERIALS(type, name, thickness, surface, finish, price, priceVat) VALUES('GRANIT', 'GIALLO CALIFORNIA', 3, 'LUSTRUIT', 'LASTRE', 1248.75, 1486.01);</v>
      </c>
    </row>
    <row r="118" spans="2:11" ht="24.6" thickBot="1" x14ac:dyDescent="0.35">
      <c r="B118" s="103" t="s">
        <v>109</v>
      </c>
      <c r="C118" s="98" t="s">
        <v>181</v>
      </c>
      <c r="D118" s="76">
        <v>2</v>
      </c>
      <c r="E118" s="76" t="s">
        <v>111</v>
      </c>
      <c r="F118" s="77" t="s">
        <v>112</v>
      </c>
      <c r="G118" s="78">
        <v>371.25</v>
      </c>
      <c r="H118" s="107">
        <v>441.79</v>
      </c>
      <c r="I118" s="111" t="str">
        <f t="shared" si="3"/>
        <v>GRANIT GIALLO CECILIA LIGHT S 2 LUSTRUIT LASTRE</v>
      </c>
      <c r="J118" s="113">
        <f t="shared" si="4"/>
        <v>371.25</v>
      </c>
      <c r="K118" t="str">
        <f t="shared" si="5"/>
        <v>INSERT INTO MATERIALS(type, name, thickness, surface, finish, price, priceVat) VALUES('GRANIT', 'GIALLO CECILIA LIGHT S', 2, 'LUSTRUIT', 'LASTRE', 371.25, 441.79);</v>
      </c>
    </row>
    <row r="119" spans="2:11" ht="24.6" thickBot="1" x14ac:dyDescent="0.35">
      <c r="B119" s="103" t="s">
        <v>109</v>
      </c>
      <c r="C119" s="98" t="s">
        <v>181</v>
      </c>
      <c r="D119" s="76">
        <v>3</v>
      </c>
      <c r="E119" s="76" t="s">
        <v>111</v>
      </c>
      <c r="F119" s="77" t="s">
        <v>112</v>
      </c>
      <c r="G119" s="78">
        <v>551.25</v>
      </c>
      <c r="H119" s="107">
        <v>655.99</v>
      </c>
      <c r="I119" s="111" t="str">
        <f t="shared" si="3"/>
        <v>GRANIT GIALLO CECILIA LIGHT S 3 LUSTRUIT LASTRE</v>
      </c>
      <c r="J119" s="113">
        <f t="shared" si="4"/>
        <v>551.25</v>
      </c>
      <c r="K119" t="str">
        <f t="shared" si="5"/>
        <v>INSERT INTO MATERIALS(type, name, thickness, surface, finish, price, priceVat) VALUES('GRANIT', 'GIALLO CECILIA LIGHT S', 3, 'LUSTRUIT', 'LASTRE', 551.25, 655.99);</v>
      </c>
    </row>
    <row r="120" spans="2:11" ht="15" thickBot="1" x14ac:dyDescent="0.35">
      <c r="B120" s="103" t="s">
        <v>109</v>
      </c>
      <c r="C120" s="98" t="s">
        <v>182</v>
      </c>
      <c r="D120" s="76">
        <v>2</v>
      </c>
      <c r="E120" s="76" t="s">
        <v>111</v>
      </c>
      <c r="F120" s="77" t="s">
        <v>112</v>
      </c>
      <c r="G120" s="78">
        <v>393.75</v>
      </c>
      <c r="H120" s="107">
        <v>468.56</v>
      </c>
      <c r="I120" s="111" t="str">
        <f t="shared" si="3"/>
        <v>GRANIT GIALLO FIORITO S 2 LUSTRUIT LASTRE</v>
      </c>
      <c r="J120" s="113">
        <f t="shared" si="4"/>
        <v>393.75</v>
      </c>
      <c r="K120" t="str">
        <f t="shared" si="5"/>
        <v>INSERT INTO MATERIALS(type, name, thickness, surface, finish, price, priceVat) VALUES('GRANIT', 'GIALLO FIORITO S', 2, 'LUSTRUIT', 'LASTRE', 393.75, 468.56);</v>
      </c>
    </row>
    <row r="121" spans="2:11" ht="15" thickBot="1" x14ac:dyDescent="0.35">
      <c r="B121" s="103" t="s">
        <v>109</v>
      </c>
      <c r="C121" s="98" t="s">
        <v>182</v>
      </c>
      <c r="D121" s="76">
        <v>3</v>
      </c>
      <c r="E121" s="76" t="s">
        <v>111</v>
      </c>
      <c r="F121" s="77" t="s">
        <v>112</v>
      </c>
      <c r="G121" s="78">
        <v>585</v>
      </c>
      <c r="H121" s="107">
        <v>696.15</v>
      </c>
      <c r="I121" s="111" t="str">
        <f t="shared" si="3"/>
        <v>GRANIT GIALLO FIORITO S 3 LUSTRUIT LASTRE</v>
      </c>
      <c r="J121" s="113">
        <f t="shared" si="4"/>
        <v>585</v>
      </c>
      <c r="K121" t="str">
        <f t="shared" si="5"/>
        <v>INSERT INTO MATERIALS(type, name, thickness, surface, finish, price, priceVat) VALUES('GRANIT', 'GIALLO FIORITO S', 3, 'LUSTRUIT', 'LASTRE', 585, 696.15);</v>
      </c>
    </row>
    <row r="122" spans="2:11" ht="15" thickBot="1" x14ac:dyDescent="0.35">
      <c r="B122" s="103" t="s">
        <v>109</v>
      </c>
      <c r="C122" s="98" t="s">
        <v>183</v>
      </c>
      <c r="D122" s="76">
        <v>2</v>
      </c>
      <c r="E122" s="76" t="s">
        <v>111</v>
      </c>
      <c r="F122" s="77" t="s">
        <v>112</v>
      </c>
      <c r="G122" s="78">
        <v>432.5</v>
      </c>
      <c r="H122" s="107">
        <v>514.67999999999995</v>
      </c>
      <c r="I122" s="111" t="str">
        <f t="shared" si="3"/>
        <v>GRANIT GIALLO FIORITO 2 LUSTRUIT LASTRE</v>
      </c>
      <c r="J122" s="113">
        <f t="shared" si="4"/>
        <v>432.5</v>
      </c>
      <c r="K122" t="str">
        <f t="shared" si="5"/>
        <v>INSERT INTO MATERIALS(type, name, thickness, surface, finish, price, priceVat) VALUES('GRANIT', 'GIALLO FIORITO', 2, 'LUSTRUIT', 'LASTRE', 432.5, 514.68);</v>
      </c>
    </row>
    <row r="123" spans="2:11" ht="15" thickBot="1" x14ac:dyDescent="0.35">
      <c r="B123" s="103" t="s">
        <v>109</v>
      </c>
      <c r="C123" s="98" t="s">
        <v>183</v>
      </c>
      <c r="D123" s="76">
        <v>3</v>
      </c>
      <c r="E123" s="76" t="s">
        <v>111</v>
      </c>
      <c r="F123" s="77" t="s">
        <v>112</v>
      </c>
      <c r="G123" s="78">
        <v>1164.3800000000001</v>
      </c>
      <c r="H123" s="107">
        <v>1385.61</v>
      </c>
      <c r="I123" s="111" t="str">
        <f t="shared" si="3"/>
        <v>GRANIT GIALLO FIORITO 3 LUSTRUIT LASTRE</v>
      </c>
      <c r="J123" s="113">
        <f t="shared" si="4"/>
        <v>1164.3800000000001</v>
      </c>
      <c r="K123" t="str">
        <f t="shared" si="5"/>
        <v>INSERT INTO MATERIALS(type, name, thickness, surface, finish, price, priceVat) VALUES('GRANIT', 'GIALLO FIORITO', 3, 'LUSTRUIT', 'LASTRE', 1164.38, 1385.61);</v>
      </c>
    </row>
    <row r="124" spans="2:11" ht="15" thickBot="1" x14ac:dyDescent="0.35">
      <c r="B124" s="103" t="s">
        <v>109</v>
      </c>
      <c r="C124" s="98" t="s">
        <v>184</v>
      </c>
      <c r="D124" s="76">
        <v>2</v>
      </c>
      <c r="E124" s="76" t="s">
        <v>111</v>
      </c>
      <c r="F124" s="77" t="s">
        <v>112</v>
      </c>
      <c r="G124" s="78">
        <v>412.5</v>
      </c>
      <c r="H124" s="107">
        <v>490.88</v>
      </c>
      <c r="I124" s="111" t="str">
        <f t="shared" si="3"/>
        <v>GRANIT GIALLI NAPOLI 2 LUSTRUIT LASTRE</v>
      </c>
      <c r="J124" s="113">
        <f t="shared" si="4"/>
        <v>412.5</v>
      </c>
      <c r="K124" t="str">
        <f t="shared" si="5"/>
        <v>INSERT INTO MATERIALS(type, name, thickness, surface, finish, price, priceVat) VALUES('GRANIT', 'GIALLI NAPOLI', 2, 'LUSTRUIT', 'LASTRE', 412.5, 490.88);</v>
      </c>
    </row>
    <row r="125" spans="2:11" ht="24.6" thickBot="1" x14ac:dyDescent="0.35">
      <c r="B125" s="103" t="s">
        <v>109</v>
      </c>
      <c r="C125" s="98" t="s">
        <v>185</v>
      </c>
      <c r="D125" s="76">
        <v>2</v>
      </c>
      <c r="E125" s="76" t="s">
        <v>111</v>
      </c>
      <c r="F125" s="77" t="s">
        <v>112</v>
      </c>
      <c r="G125" s="78">
        <v>393.75</v>
      </c>
      <c r="H125" s="107">
        <v>468.56</v>
      </c>
      <c r="I125" s="111" t="str">
        <f t="shared" si="3"/>
        <v>GRANIT GIALLO ORNAMENTAL S 2 LUSTRUIT LASTRE</v>
      </c>
      <c r="J125" s="113">
        <f t="shared" si="4"/>
        <v>393.75</v>
      </c>
      <c r="K125" t="str">
        <f t="shared" si="5"/>
        <v>INSERT INTO MATERIALS(type, name, thickness, surface, finish, price, priceVat) VALUES('GRANIT', 'GIALLO ORNAMENTAL S', 2, 'LUSTRUIT', 'LASTRE', 393.75, 468.56);</v>
      </c>
    </row>
    <row r="126" spans="2:11" ht="24.6" thickBot="1" x14ac:dyDescent="0.35">
      <c r="B126" s="103" t="s">
        <v>109</v>
      </c>
      <c r="C126" s="98" t="s">
        <v>185</v>
      </c>
      <c r="D126" s="76">
        <v>3</v>
      </c>
      <c r="E126" s="76" t="s">
        <v>111</v>
      </c>
      <c r="F126" s="77" t="s">
        <v>112</v>
      </c>
      <c r="G126" s="78">
        <v>585</v>
      </c>
      <c r="H126" s="107">
        <v>696.15</v>
      </c>
      <c r="I126" s="111" t="str">
        <f t="shared" si="3"/>
        <v>GRANIT GIALLO ORNAMENTAL S 3 LUSTRUIT LASTRE</v>
      </c>
      <c r="J126" s="113">
        <f t="shared" si="4"/>
        <v>585</v>
      </c>
      <c r="K126" t="str">
        <f t="shared" si="5"/>
        <v>INSERT INTO MATERIALS(type, name, thickness, surface, finish, price, priceVat) VALUES('GRANIT', 'GIALLO ORNAMENTAL S', 3, 'LUSTRUIT', 'LASTRE', 585, 696.15);</v>
      </c>
    </row>
    <row r="127" spans="2:11" ht="24.6" thickBot="1" x14ac:dyDescent="0.35">
      <c r="B127" s="103" t="s">
        <v>109</v>
      </c>
      <c r="C127" s="98" t="s">
        <v>186</v>
      </c>
      <c r="D127" s="76">
        <v>2</v>
      </c>
      <c r="E127" s="76" t="s">
        <v>111</v>
      </c>
      <c r="F127" s="77" t="s">
        <v>112</v>
      </c>
      <c r="G127" s="78">
        <v>810</v>
      </c>
      <c r="H127" s="107">
        <v>963.9</v>
      </c>
      <c r="I127" s="111" t="str">
        <f t="shared" si="3"/>
        <v>GRANIT GIALLO ORNAMENTAL  2 LUSTRUIT LASTRE</v>
      </c>
      <c r="J127" s="113">
        <f t="shared" si="4"/>
        <v>810</v>
      </c>
      <c r="K127" t="str">
        <f t="shared" si="5"/>
        <v>INSERT INTO MATERIALS(type, name, thickness, surface, finish, price, priceVat) VALUES('GRANIT', 'GIALLO ORNAMENTAL ', 2, 'LUSTRUIT', 'LASTRE', 810, 963.9);</v>
      </c>
    </row>
    <row r="128" spans="2:11" ht="15" thickBot="1" x14ac:dyDescent="0.35">
      <c r="B128" s="103" t="s">
        <v>109</v>
      </c>
      <c r="C128" s="98" t="s">
        <v>187</v>
      </c>
      <c r="D128" s="76">
        <v>2</v>
      </c>
      <c r="E128" s="76" t="s">
        <v>111</v>
      </c>
      <c r="F128" s="77" t="s">
        <v>112</v>
      </c>
      <c r="G128" s="78">
        <v>412.5</v>
      </c>
      <c r="H128" s="107">
        <v>490.88</v>
      </c>
      <c r="I128" s="111" t="str">
        <f t="shared" si="3"/>
        <v>GRANIT GIALLO VICENZA 2 LUSTRUIT LASTRE</v>
      </c>
      <c r="J128" s="113">
        <f t="shared" si="4"/>
        <v>412.5</v>
      </c>
      <c r="K128" t="str">
        <f t="shared" si="5"/>
        <v>INSERT INTO MATERIALS(type, name, thickness, surface, finish, price, priceVat) VALUES('GRANIT', 'GIALLO VICENZA', 2, 'LUSTRUIT', 'LASTRE', 412.5, 490.88);</v>
      </c>
    </row>
    <row r="129" spans="2:11" ht="15" thickBot="1" x14ac:dyDescent="0.35">
      <c r="B129" s="103" t="s">
        <v>109</v>
      </c>
      <c r="C129" s="98" t="s">
        <v>188</v>
      </c>
      <c r="D129" s="76">
        <v>2</v>
      </c>
      <c r="E129" s="76" t="s">
        <v>111</v>
      </c>
      <c r="F129" s="77" t="s">
        <v>112</v>
      </c>
      <c r="G129" s="78">
        <v>551.25</v>
      </c>
      <c r="H129" s="107">
        <v>655.99</v>
      </c>
      <c r="I129" s="111" t="str">
        <f t="shared" si="3"/>
        <v>GRANIT GIALLO VENEZIANO 2 LUSTRUIT LASTRE</v>
      </c>
      <c r="J129" s="113">
        <f t="shared" si="4"/>
        <v>551.25</v>
      </c>
      <c r="K129" t="str">
        <f t="shared" si="5"/>
        <v>INSERT INTO MATERIALS(type, name, thickness, surface, finish, price, priceVat) VALUES('GRANIT', 'GIALLO VENEZIANO', 2, 'LUSTRUIT', 'LASTRE', 551.25, 655.99);</v>
      </c>
    </row>
    <row r="130" spans="2:11" ht="15" thickBot="1" x14ac:dyDescent="0.35">
      <c r="B130" s="103" t="s">
        <v>109</v>
      </c>
      <c r="C130" s="98" t="s">
        <v>189</v>
      </c>
      <c r="D130" s="76">
        <v>3</v>
      </c>
      <c r="E130" s="76" t="s">
        <v>111</v>
      </c>
      <c r="F130" s="77" t="s">
        <v>112</v>
      </c>
      <c r="G130" s="78">
        <v>483.75</v>
      </c>
      <c r="H130" s="107">
        <v>575.66</v>
      </c>
      <c r="I130" s="111" t="str">
        <f t="shared" si="3"/>
        <v>GRANIT GIALLO YASMINE 3 LUSTRUIT LASTRE</v>
      </c>
      <c r="J130" s="113">
        <f t="shared" si="4"/>
        <v>483.75</v>
      </c>
      <c r="K130" t="str">
        <f t="shared" si="5"/>
        <v>INSERT INTO MATERIALS(type, name, thickness, surface, finish, price, priceVat) VALUES('GRANIT', 'GIALLO YASMINE', 3, 'LUSTRUIT', 'LASTRE', 483.75, 575.66);</v>
      </c>
    </row>
    <row r="131" spans="2:11" ht="15" thickBot="1" x14ac:dyDescent="0.35">
      <c r="B131" s="103" t="s">
        <v>109</v>
      </c>
      <c r="C131" s="98" t="s">
        <v>190</v>
      </c>
      <c r="D131" s="76">
        <v>2</v>
      </c>
      <c r="E131" s="76" t="s">
        <v>111</v>
      </c>
      <c r="F131" s="77" t="s">
        <v>112</v>
      </c>
      <c r="G131" s="78">
        <v>506.25</v>
      </c>
      <c r="H131" s="107">
        <v>602.44000000000005</v>
      </c>
      <c r="I131" s="111" t="str">
        <f t="shared" si="3"/>
        <v>GRANIT GIBLEE GOLD 2 LUSTRUIT LASTRE</v>
      </c>
      <c r="J131" s="113">
        <f t="shared" si="4"/>
        <v>506.25</v>
      </c>
      <c r="K131" t="str">
        <f t="shared" si="5"/>
        <v>INSERT INTO MATERIALS(type, name, thickness, surface, finish, price, priceVat) VALUES('GRANIT', 'GIBLEE GOLD', 2, 'LUSTRUIT', 'LASTRE', 506.25, 602.44);</v>
      </c>
    </row>
    <row r="132" spans="2:11" ht="15" thickBot="1" x14ac:dyDescent="0.35">
      <c r="B132" s="103" t="s">
        <v>109</v>
      </c>
      <c r="C132" s="98" t="s">
        <v>191</v>
      </c>
      <c r="D132" s="76">
        <v>3</v>
      </c>
      <c r="E132" s="76" t="s">
        <v>111</v>
      </c>
      <c r="F132" s="77" t="s">
        <v>112</v>
      </c>
      <c r="G132" s="78">
        <v>455</v>
      </c>
      <c r="H132" s="107">
        <v>541.45000000000005</v>
      </c>
      <c r="I132" s="111" t="str">
        <f t="shared" si="3"/>
        <v>GRANIT GOLDEN BEACH 3 LUSTRUIT LASTRE</v>
      </c>
      <c r="J132" s="113">
        <f t="shared" si="4"/>
        <v>455</v>
      </c>
      <c r="K132" t="str">
        <f t="shared" si="5"/>
        <v>INSERT INTO MATERIALS(type, name, thickness, surface, finish, price, priceVat) VALUES('GRANIT', 'GOLDEN BEACH', 3, 'LUSTRUIT', 'LASTRE', 455, 541.45);</v>
      </c>
    </row>
    <row r="133" spans="2:11" ht="15" thickBot="1" x14ac:dyDescent="0.35">
      <c r="B133" s="103" t="s">
        <v>109</v>
      </c>
      <c r="C133" s="98" t="s">
        <v>192</v>
      </c>
      <c r="D133" s="76">
        <v>2</v>
      </c>
      <c r="E133" s="76" t="s">
        <v>111</v>
      </c>
      <c r="F133" s="77" t="s">
        <v>112</v>
      </c>
      <c r="G133" s="78">
        <v>708.75</v>
      </c>
      <c r="H133" s="107">
        <v>843.41</v>
      </c>
      <c r="I133" s="111" t="str">
        <f t="shared" ref="I133:I196" si="6">B133&amp;" "&amp;C133&amp;" "&amp;D133&amp;" "&amp;E133&amp;" "&amp;F133</f>
        <v>GRANIT GOLDEN CRYSTAL 2 LUSTRUIT LASTRE</v>
      </c>
      <c r="J133" s="113">
        <f t="shared" ref="J133:J196" si="7">G133</f>
        <v>708.75</v>
      </c>
      <c r="K133" t="str">
        <f t="shared" ref="K133:K196" si="8">"INSERT INTO MATERIALS(type, name, thickness, surface, finish, price, priceVat) VALUES('"&amp;B133&amp;"', '"&amp;C133&amp;"', "&amp;D133&amp;", '"&amp;E133&amp;"', '"&amp;F133&amp;"', "&amp;G133&amp;", "&amp;H133&amp;");"</f>
        <v>INSERT INTO MATERIALS(type, name, thickness, surface, finish, price, priceVat) VALUES('GRANIT', 'GOLDEN CRYSTAL', 2, 'LUSTRUIT', 'LASTRE', 708.75, 843.41);</v>
      </c>
    </row>
    <row r="134" spans="2:11" ht="15" thickBot="1" x14ac:dyDescent="0.35">
      <c r="B134" s="103" t="s">
        <v>109</v>
      </c>
      <c r="C134" s="98" t="s">
        <v>192</v>
      </c>
      <c r="D134" s="76">
        <v>2</v>
      </c>
      <c r="E134" s="76" t="s">
        <v>141</v>
      </c>
      <c r="F134" s="77" t="s">
        <v>112</v>
      </c>
      <c r="G134" s="78">
        <v>708.75</v>
      </c>
      <c r="H134" s="107">
        <v>843.41</v>
      </c>
      <c r="I134" s="111" t="str">
        <f t="shared" si="6"/>
        <v>GRANIT GOLDEN CRYSTAL 2 PERIAT LASTRE</v>
      </c>
      <c r="J134" s="113">
        <f t="shared" si="7"/>
        <v>708.75</v>
      </c>
      <c r="K134" t="str">
        <f t="shared" si="8"/>
        <v>INSERT INTO MATERIALS(type, name, thickness, surface, finish, price, priceVat) VALUES('GRANIT', 'GOLDEN CRYSTAL', 2, 'PERIAT', 'LASTRE', 708.75, 843.41);</v>
      </c>
    </row>
    <row r="135" spans="2:11" ht="15" thickBot="1" x14ac:dyDescent="0.35">
      <c r="B135" s="103" t="s">
        <v>109</v>
      </c>
      <c r="C135" s="98" t="s">
        <v>192</v>
      </c>
      <c r="D135" s="76">
        <v>3</v>
      </c>
      <c r="E135" s="76" t="s">
        <v>111</v>
      </c>
      <c r="F135" s="77" t="s">
        <v>112</v>
      </c>
      <c r="G135" s="78">
        <v>776.25</v>
      </c>
      <c r="H135" s="107">
        <v>923.74</v>
      </c>
      <c r="I135" s="111" t="str">
        <f t="shared" si="6"/>
        <v>GRANIT GOLDEN CRYSTAL 3 LUSTRUIT LASTRE</v>
      </c>
      <c r="J135" s="113">
        <f t="shared" si="7"/>
        <v>776.25</v>
      </c>
      <c r="K135" t="str">
        <f t="shared" si="8"/>
        <v>INSERT INTO MATERIALS(type, name, thickness, surface, finish, price, priceVat) VALUES('GRANIT', 'GOLDEN CRYSTAL', 3, 'LUSTRUIT', 'LASTRE', 776.25, 923.74);</v>
      </c>
    </row>
    <row r="136" spans="2:11" ht="15" thickBot="1" x14ac:dyDescent="0.35">
      <c r="B136" s="103" t="s">
        <v>109</v>
      </c>
      <c r="C136" s="98" t="s">
        <v>193</v>
      </c>
      <c r="D136" s="76">
        <v>2</v>
      </c>
      <c r="E136" s="76" t="s">
        <v>111</v>
      </c>
      <c r="F136" s="77" t="s">
        <v>112</v>
      </c>
      <c r="G136" s="78">
        <v>900</v>
      </c>
      <c r="H136" s="107">
        <v>1071</v>
      </c>
      <c r="I136" s="111" t="str">
        <f t="shared" si="6"/>
        <v>GRANIT GOLDEN TYPHOON 2 LUSTRUIT LASTRE</v>
      </c>
      <c r="J136" s="113">
        <f t="shared" si="7"/>
        <v>900</v>
      </c>
      <c r="K136" t="str">
        <f t="shared" si="8"/>
        <v>INSERT INTO MATERIALS(type, name, thickness, surface, finish, price, priceVat) VALUES('GRANIT', 'GOLDEN TYPHOON', 2, 'LUSTRUIT', 'LASTRE', 900, 1071);</v>
      </c>
    </row>
    <row r="137" spans="2:11" ht="15" thickBot="1" x14ac:dyDescent="0.35">
      <c r="B137" s="103" t="s">
        <v>109</v>
      </c>
      <c r="C137" s="98" t="s">
        <v>193</v>
      </c>
      <c r="D137" s="76">
        <v>3</v>
      </c>
      <c r="E137" s="76" t="s">
        <v>111</v>
      </c>
      <c r="F137" s="77" t="s">
        <v>112</v>
      </c>
      <c r="G137" s="78">
        <v>776.25</v>
      </c>
      <c r="H137" s="107">
        <v>923.74</v>
      </c>
      <c r="I137" s="111" t="str">
        <f t="shared" si="6"/>
        <v>GRANIT GOLDEN TYPHOON 3 LUSTRUIT LASTRE</v>
      </c>
      <c r="J137" s="113">
        <f t="shared" si="7"/>
        <v>776.25</v>
      </c>
      <c r="K137" t="str">
        <f t="shared" si="8"/>
        <v>INSERT INTO MATERIALS(type, name, thickness, surface, finish, price, priceVat) VALUES('GRANIT', 'GOLDEN TYPHOON', 3, 'LUSTRUIT', 'LASTRE', 776.25, 923.74);</v>
      </c>
    </row>
    <row r="138" spans="2:11" ht="15" thickBot="1" x14ac:dyDescent="0.35">
      <c r="B138" s="103" t="s">
        <v>109</v>
      </c>
      <c r="C138" s="98" t="s">
        <v>194</v>
      </c>
      <c r="D138" s="76">
        <v>2</v>
      </c>
      <c r="E138" s="76" t="s">
        <v>111</v>
      </c>
      <c r="F138" s="77" t="s">
        <v>112</v>
      </c>
      <c r="G138" s="78">
        <v>948.75</v>
      </c>
      <c r="H138" s="107">
        <v>1129.01</v>
      </c>
      <c r="I138" s="111" t="str">
        <f t="shared" si="6"/>
        <v>GRANIT GREY GOOSE 2 LUSTRUIT LASTRE</v>
      </c>
      <c r="J138" s="113">
        <f t="shared" si="7"/>
        <v>948.75</v>
      </c>
      <c r="K138" t="str">
        <f t="shared" si="8"/>
        <v>INSERT INTO MATERIALS(type, name, thickness, surface, finish, price, priceVat) VALUES('GRANIT', 'GREY GOOSE', 2, 'LUSTRUIT', 'LASTRE', 948.75, 1129.01);</v>
      </c>
    </row>
    <row r="139" spans="2:11" ht="15" thickBot="1" x14ac:dyDescent="0.35">
      <c r="B139" s="103" t="s">
        <v>109</v>
      </c>
      <c r="C139" s="98" t="s">
        <v>195</v>
      </c>
      <c r="D139" s="76">
        <v>2</v>
      </c>
      <c r="E139" s="76" t="s">
        <v>111</v>
      </c>
      <c r="F139" s="77" t="s">
        <v>112</v>
      </c>
      <c r="G139" s="78">
        <v>472.5</v>
      </c>
      <c r="H139" s="107">
        <v>562.28</v>
      </c>
      <c r="I139" s="111" t="str">
        <f t="shared" si="6"/>
        <v>GRANIT GRIS CADALSO 2 LUSTRUIT LASTRE</v>
      </c>
      <c r="J139" s="113">
        <f t="shared" si="7"/>
        <v>472.5</v>
      </c>
      <c r="K139" t="str">
        <f t="shared" si="8"/>
        <v>INSERT INTO MATERIALS(type, name, thickness, surface, finish, price, priceVat) VALUES('GRANIT', 'GRIS CADALSO', 2, 'LUSTRUIT', 'LASTRE', 472.5, 562.28);</v>
      </c>
    </row>
    <row r="140" spans="2:11" ht="15" thickBot="1" x14ac:dyDescent="0.35">
      <c r="B140" s="103" t="s">
        <v>109</v>
      </c>
      <c r="C140" s="98" t="s">
        <v>196</v>
      </c>
      <c r="D140" s="76">
        <v>2</v>
      </c>
      <c r="E140" s="76" t="s">
        <v>111</v>
      </c>
      <c r="F140" s="77" t="s">
        <v>112</v>
      </c>
      <c r="G140" s="78">
        <v>393.75</v>
      </c>
      <c r="H140" s="107">
        <v>468.56</v>
      </c>
      <c r="I140" s="111" t="str">
        <f t="shared" si="6"/>
        <v>GRANIT GRIS MONDARIZ 2 LUSTRUIT LASTRE</v>
      </c>
      <c r="J140" s="113">
        <f t="shared" si="7"/>
        <v>393.75</v>
      </c>
      <c r="K140" t="str">
        <f t="shared" si="8"/>
        <v>INSERT INTO MATERIALS(type, name, thickness, surface, finish, price, priceVat) VALUES('GRANIT', 'GRIS MONDARIZ', 2, 'LUSTRUIT', 'LASTRE', 393.75, 468.56);</v>
      </c>
    </row>
    <row r="141" spans="2:11" ht="15" thickBot="1" x14ac:dyDescent="0.35">
      <c r="B141" s="103" t="s">
        <v>109</v>
      </c>
      <c r="C141" s="98" t="s">
        <v>196</v>
      </c>
      <c r="D141" s="76">
        <v>3</v>
      </c>
      <c r="E141" s="76" t="s">
        <v>111</v>
      </c>
      <c r="F141" s="77" t="s">
        <v>112</v>
      </c>
      <c r="G141" s="78">
        <v>517.5</v>
      </c>
      <c r="H141" s="107">
        <v>615.83000000000004</v>
      </c>
      <c r="I141" s="111" t="str">
        <f t="shared" si="6"/>
        <v>GRANIT GRIS MONDARIZ 3 LUSTRUIT LASTRE</v>
      </c>
      <c r="J141" s="113">
        <f t="shared" si="7"/>
        <v>517.5</v>
      </c>
      <c r="K141" t="str">
        <f t="shared" si="8"/>
        <v>INSERT INTO MATERIALS(type, name, thickness, surface, finish, price, priceVat) VALUES('GRANIT', 'GRIS MONDARIZ', 3, 'LUSTRUIT', 'LASTRE', 517.5, 615.83);</v>
      </c>
    </row>
    <row r="142" spans="2:11" ht="15" thickBot="1" x14ac:dyDescent="0.35">
      <c r="B142" s="103" t="s">
        <v>109</v>
      </c>
      <c r="C142" s="98" t="s">
        <v>196</v>
      </c>
      <c r="D142" s="76">
        <v>2</v>
      </c>
      <c r="E142" s="76" t="s">
        <v>116</v>
      </c>
      <c r="F142" s="77" t="s">
        <v>112</v>
      </c>
      <c r="G142" s="78">
        <v>393.75</v>
      </c>
      <c r="H142" s="107">
        <v>468.56</v>
      </c>
      <c r="I142" s="111" t="str">
        <f t="shared" si="6"/>
        <v>GRANIT GRIS MONDARIZ 2 FIAMAT LASTRE</v>
      </c>
      <c r="J142" s="113">
        <f t="shared" si="7"/>
        <v>393.75</v>
      </c>
      <c r="K142" t="str">
        <f t="shared" si="8"/>
        <v>INSERT INTO MATERIALS(type, name, thickness, surface, finish, price, priceVat) VALUES('GRANIT', 'GRIS MONDARIZ', 2, 'FIAMAT', 'LASTRE', 393.75, 468.56);</v>
      </c>
    </row>
    <row r="143" spans="2:11" ht="15" thickBot="1" x14ac:dyDescent="0.35">
      <c r="B143" s="103" t="s">
        <v>109</v>
      </c>
      <c r="C143" s="98" t="s">
        <v>196</v>
      </c>
      <c r="D143" s="76">
        <v>3</v>
      </c>
      <c r="E143" s="76" t="s">
        <v>116</v>
      </c>
      <c r="F143" s="77" t="s">
        <v>112</v>
      </c>
      <c r="G143" s="78">
        <v>517.5</v>
      </c>
      <c r="H143" s="107">
        <v>615.83000000000004</v>
      </c>
      <c r="I143" s="111" t="str">
        <f t="shared" si="6"/>
        <v>GRANIT GRIS MONDARIZ 3 FIAMAT LASTRE</v>
      </c>
      <c r="J143" s="113">
        <f t="shared" si="7"/>
        <v>517.5</v>
      </c>
      <c r="K143" t="str">
        <f t="shared" si="8"/>
        <v>INSERT INTO MATERIALS(type, name, thickness, surface, finish, price, priceVat) VALUES('GRANIT', 'GRIS MONDARIZ', 3, 'FIAMAT', 'LASTRE', 517.5, 615.83);</v>
      </c>
    </row>
    <row r="144" spans="2:11" ht="15" thickBot="1" x14ac:dyDescent="0.35">
      <c r="B144" s="103" t="s">
        <v>109</v>
      </c>
      <c r="C144" s="98" t="s">
        <v>364</v>
      </c>
      <c r="D144" s="76">
        <v>2</v>
      </c>
      <c r="E144" s="76" t="s">
        <v>111</v>
      </c>
      <c r="F144" s="77" t="s">
        <v>112</v>
      </c>
      <c r="G144" s="78">
        <v>427.5</v>
      </c>
      <c r="H144" s="107">
        <v>508.73</v>
      </c>
      <c r="I144" s="111" t="str">
        <f t="shared" si="6"/>
        <v>GRANIT GRIS PERLA 2 LUSTRUIT LASTRE</v>
      </c>
      <c r="J144" s="113">
        <f t="shared" si="7"/>
        <v>427.5</v>
      </c>
      <c r="K144" t="str">
        <f t="shared" si="8"/>
        <v>INSERT INTO MATERIALS(type, name, thickness, surface, finish, price, priceVat) VALUES('GRANIT', 'GRIS PERLA', 2, 'LUSTRUIT', 'LASTRE', 427.5, 508.73);</v>
      </c>
    </row>
    <row r="145" spans="2:11" ht="15" thickBot="1" x14ac:dyDescent="0.35">
      <c r="B145" s="103" t="s">
        <v>109</v>
      </c>
      <c r="C145" s="98" t="s">
        <v>364</v>
      </c>
      <c r="D145" s="76">
        <v>3</v>
      </c>
      <c r="E145" s="76" t="s">
        <v>111</v>
      </c>
      <c r="F145" s="77" t="s">
        <v>112</v>
      </c>
      <c r="G145" s="78">
        <v>607.5</v>
      </c>
      <c r="H145" s="107">
        <v>722.93</v>
      </c>
      <c r="I145" s="111" t="str">
        <f t="shared" si="6"/>
        <v>GRANIT GRIS PERLA 3 LUSTRUIT LASTRE</v>
      </c>
      <c r="J145" s="113">
        <f t="shared" si="7"/>
        <v>607.5</v>
      </c>
      <c r="K145" t="str">
        <f t="shared" si="8"/>
        <v>INSERT INTO MATERIALS(type, name, thickness, surface, finish, price, priceVat) VALUES('GRANIT', 'GRIS PERLA', 3, 'LUSTRUIT', 'LASTRE', 607.5, 722.93);</v>
      </c>
    </row>
    <row r="146" spans="2:11" ht="15" thickBot="1" x14ac:dyDescent="0.35">
      <c r="B146" s="103" t="s">
        <v>109</v>
      </c>
      <c r="C146" s="98" t="s">
        <v>364</v>
      </c>
      <c r="D146" s="76">
        <v>2</v>
      </c>
      <c r="E146" s="76" t="s">
        <v>116</v>
      </c>
      <c r="F146" s="77" t="s">
        <v>112</v>
      </c>
      <c r="G146" s="78">
        <v>450</v>
      </c>
      <c r="H146" s="107">
        <v>535.5</v>
      </c>
      <c r="I146" s="111" t="str">
        <f t="shared" si="6"/>
        <v>GRANIT GRIS PERLA 2 FIAMAT LASTRE</v>
      </c>
      <c r="J146" s="113">
        <f t="shared" si="7"/>
        <v>450</v>
      </c>
      <c r="K146" t="str">
        <f t="shared" si="8"/>
        <v>INSERT INTO MATERIALS(type, name, thickness, surface, finish, price, priceVat) VALUES('GRANIT', 'GRIS PERLA', 2, 'FIAMAT', 'LASTRE', 450, 535.5);</v>
      </c>
    </row>
    <row r="147" spans="2:11" ht="15" thickBot="1" x14ac:dyDescent="0.35">
      <c r="B147" s="103" t="s">
        <v>109</v>
      </c>
      <c r="C147" s="98" t="s">
        <v>364</v>
      </c>
      <c r="D147" s="76">
        <v>3</v>
      </c>
      <c r="E147" s="76" t="s">
        <v>116</v>
      </c>
      <c r="F147" s="77" t="s">
        <v>112</v>
      </c>
      <c r="G147" s="78">
        <v>607.5</v>
      </c>
      <c r="H147" s="107">
        <v>722.93</v>
      </c>
      <c r="I147" s="111" t="str">
        <f t="shared" si="6"/>
        <v>GRANIT GRIS PERLA 3 FIAMAT LASTRE</v>
      </c>
      <c r="J147" s="113">
        <f t="shared" si="7"/>
        <v>607.5</v>
      </c>
      <c r="K147" t="str">
        <f t="shared" si="8"/>
        <v>INSERT INTO MATERIALS(type, name, thickness, surface, finish, price, priceVat) VALUES('GRANIT', 'GRIS PERLA', 3, 'FIAMAT', 'LASTRE', 607.5, 722.93);</v>
      </c>
    </row>
    <row r="148" spans="2:11" ht="15" thickBot="1" x14ac:dyDescent="0.35">
      <c r="B148" s="103" t="s">
        <v>109</v>
      </c>
      <c r="C148" s="98" t="s">
        <v>365</v>
      </c>
      <c r="D148" s="76">
        <v>3</v>
      </c>
      <c r="E148" s="76" t="s">
        <v>111</v>
      </c>
      <c r="F148" s="77" t="s">
        <v>112</v>
      </c>
      <c r="G148" s="78">
        <v>855</v>
      </c>
      <c r="H148" s="107">
        <v>1017.45</v>
      </c>
      <c r="I148" s="111" t="str">
        <f t="shared" si="6"/>
        <v>GRANIT ICARAI 3 LUSTRUIT LASTRE</v>
      </c>
      <c r="J148" s="113">
        <f t="shared" si="7"/>
        <v>855</v>
      </c>
      <c r="K148" t="str">
        <f t="shared" si="8"/>
        <v>INSERT INTO MATERIALS(type, name, thickness, surface, finish, price, priceVat) VALUES('GRANIT', 'ICARAI', 3, 'LUSTRUIT', 'LASTRE', 855, 1017.45);</v>
      </c>
    </row>
    <row r="149" spans="2:11" ht="15" thickBot="1" x14ac:dyDescent="0.35">
      <c r="B149" s="103" t="s">
        <v>109</v>
      </c>
      <c r="C149" s="98" t="s">
        <v>366</v>
      </c>
      <c r="D149" s="76">
        <v>2</v>
      </c>
      <c r="E149" s="76" t="s">
        <v>111</v>
      </c>
      <c r="F149" s="77" t="s">
        <v>112</v>
      </c>
      <c r="G149" s="78">
        <v>652.5</v>
      </c>
      <c r="H149" s="107">
        <v>776.48</v>
      </c>
      <c r="I149" s="111" t="str">
        <f t="shared" si="6"/>
        <v>GRANIT IMPERIAL RED  2 LUSTRUIT LASTRE</v>
      </c>
      <c r="J149" s="113">
        <f t="shared" si="7"/>
        <v>652.5</v>
      </c>
      <c r="K149" t="str">
        <f t="shared" si="8"/>
        <v>INSERT INTO MATERIALS(type, name, thickness, surface, finish, price, priceVat) VALUES('GRANIT', 'IMPERIAL RED ', 2, 'LUSTRUIT', 'LASTRE', 652.5, 776.48);</v>
      </c>
    </row>
    <row r="150" spans="2:11" ht="15" thickBot="1" x14ac:dyDescent="0.35">
      <c r="B150" s="103" t="s">
        <v>109</v>
      </c>
      <c r="C150" s="98" t="s">
        <v>366</v>
      </c>
      <c r="D150" s="76">
        <v>3</v>
      </c>
      <c r="E150" s="76" t="s">
        <v>116</v>
      </c>
      <c r="F150" s="77" t="s">
        <v>112</v>
      </c>
      <c r="G150" s="78">
        <v>911.25</v>
      </c>
      <c r="H150" s="107">
        <v>1084.3900000000001</v>
      </c>
      <c r="I150" s="111" t="str">
        <f t="shared" si="6"/>
        <v>GRANIT IMPERIAL RED  3 FIAMAT LASTRE</v>
      </c>
      <c r="J150" s="113">
        <f t="shared" si="7"/>
        <v>911.25</v>
      </c>
      <c r="K150" t="str">
        <f t="shared" si="8"/>
        <v>INSERT INTO MATERIALS(type, name, thickness, surface, finish, price, priceVat) VALUES('GRANIT', 'IMPERIAL RED ', 3, 'FIAMAT', 'LASTRE', 911.25, 1084.39);</v>
      </c>
    </row>
    <row r="151" spans="2:11" ht="15" thickBot="1" x14ac:dyDescent="0.35">
      <c r="B151" s="103" t="s">
        <v>109</v>
      </c>
      <c r="C151" s="98" t="s">
        <v>366</v>
      </c>
      <c r="D151" s="76">
        <v>2</v>
      </c>
      <c r="E151" s="76" t="s">
        <v>111</v>
      </c>
      <c r="F151" s="79" t="s">
        <v>114</v>
      </c>
      <c r="G151" s="78">
        <v>506.25</v>
      </c>
      <c r="H151" s="107">
        <v>602.44000000000005</v>
      </c>
      <c r="I151" s="111" t="str">
        <f t="shared" si="6"/>
        <v>GRANIT IMPERIAL RED  2 LUSTRUIT SEMILASTRE</v>
      </c>
      <c r="J151" s="113">
        <f t="shared" si="7"/>
        <v>506.25</v>
      </c>
      <c r="K151" t="str">
        <f t="shared" si="8"/>
        <v>INSERT INTO MATERIALS(type, name, thickness, surface, finish, price, priceVat) VALUES('GRANIT', 'IMPERIAL RED ', 2, 'LUSTRUIT', 'SEMILASTRE', 506.25, 602.44);</v>
      </c>
    </row>
    <row r="152" spans="2:11" ht="15" thickBot="1" x14ac:dyDescent="0.35">
      <c r="B152" s="103" t="s">
        <v>109</v>
      </c>
      <c r="C152" s="98" t="s">
        <v>366</v>
      </c>
      <c r="D152" s="76">
        <v>2</v>
      </c>
      <c r="E152" s="76" t="s">
        <v>116</v>
      </c>
      <c r="F152" s="79" t="s">
        <v>114</v>
      </c>
      <c r="G152" s="78">
        <v>540</v>
      </c>
      <c r="H152" s="107">
        <v>642.6</v>
      </c>
      <c r="I152" s="111" t="str">
        <f t="shared" si="6"/>
        <v>GRANIT IMPERIAL RED  2 FIAMAT SEMILASTRE</v>
      </c>
      <c r="J152" s="113">
        <f t="shared" si="7"/>
        <v>540</v>
      </c>
      <c r="K152" t="str">
        <f t="shared" si="8"/>
        <v>INSERT INTO MATERIALS(type, name, thickness, surface, finish, price, priceVat) VALUES('GRANIT', 'IMPERIAL RED ', 2, 'FIAMAT', 'SEMILASTRE', 540, 642.6);</v>
      </c>
    </row>
    <row r="153" spans="2:11" ht="15" thickBot="1" x14ac:dyDescent="0.35">
      <c r="B153" s="103" t="s">
        <v>109</v>
      </c>
      <c r="C153" s="98" t="s">
        <v>366</v>
      </c>
      <c r="D153" s="76">
        <v>3</v>
      </c>
      <c r="E153" s="76" t="s">
        <v>116</v>
      </c>
      <c r="F153" s="79" t="s">
        <v>114</v>
      </c>
      <c r="G153" s="78">
        <v>787.5</v>
      </c>
      <c r="H153" s="107">
        <v>937.13</v>
      </c>
      <c r="I153" s="111" t="str">
        <f t="shared" si="6"/>
        <v>GRANIT IMPERIAL RED  3 FIAMAT SEMILASTRE</v>
      </c>
      <c r="J153" s="113">
        <f t="shared" si="7"/>
        <v>787.5</v>
      </c>
      <c r="K153" t="str">
        <f t="shared" si="8"/>
        <v>INSERT INTO MATERIALS(type, name, thickness, surface, finish, price, priceVat) VALUES('GRANIT', 'IMPERIAL RED ', 3, 'FIAMAT', 'SEMILASTRE', 787.5, 937.13);</v>
      </c>
    </row>
    <row r="154" spans="2:11" ht="15" thickBot="1" x14ac:dyDescent="0.35">
      <c r="B154" s="103" t="s">
        <v>109</v>
      </c>
      <c r="C154" s="98" t="s">
        <v>366</v>
      </c>
      <c r="D154" s="76">
        <v>3</v>
      </c>
      <c r="E154" s="76" t="s">
        <v>111</v>
      </c>
      <c r="F154" s="79" t="s">
        <v>114</v>
      </c>
      <c r="G154" s="78">
        <v>720</v>
      </c>
      <c r="H154" s="107">
        <v>856.8</v>
      </c>
      <c r="I154" s="111" t="str">
        <f t="shared" si="6"/>
        <v>GRANIT IMPERIAL RED  3 LUSTRUIT SEMILASTRE</v>
      </c>
      <c r="J154" s="113">
        <f t="shared" si="7"/>
        <v>720</v>
      </c>
      <c r="K154" t="str">
        <f t="shared" si="8"/>
        <v>INSERT INTO MATERIALS(type, name, thickness, surface, finish, price, priceVat) VALUES('GRANIT', 'IMPERIAL RED ', 3, 'LUSTRUIT', 'SEMILASTRE', 720, 856.8);</v>
      </c>
    </row>
    <row r="155" spans="2:11" ht="15" thickBot="1" x14ac:dyDescent="0.35">
      <c r="B155" s="103" t="s">
        <v>109</v>
      </c>
      <c r="C155" s="99" t="s">
        <v>197</v>
      </c>
      <c r="D155" s="76">
        <v>3</v>
      </c>
      <c r="E155" s="76" t="s">
        <v>111</v>
      </c>
      <c r="F155" s="77" t="s">
        <v>112</v>
      </c>
      <c r="G155" s="78">
        <v>455</v>
      </c>
      <c r="H155" s="107">
        <v>541.45000000000005</v>
      </c>
      <c r="I155" s="111" t="str">
        <f t="shared" si="6"/>
        <v>GRANIT IMPERIAL GOLD 3 LUSTRUIT LASTRE</v>
      </c>
      <c r="J155" s="113">
        <f t="shared" si="7"/>
        <v>455</v>
      </c>
      <c r="K155" t="str">
        <f t="shared" si="8"/>
        <v>INSERT INTO MATERIALS(type, name, thickness, surface, finish, price, priceVat) VALUES('GRANIT', 'IMPERIAL GOLD', 3, 'LUSTRUIT', 'LASTRE', 455, 541.45);</v>
      </c>
    </row>
    <row r="156" spans="2:11" ht="15" thickBot="1" x14ac:dyDescent="0.35">
      <c r="B156" s="103" t="s">
        <v>109</v>
      </c>
      <c r="C156" s="99" t="s">
        <v>367</v>
      </c>
      <c r="D156" s="76">
        <v>2</v>
      </c>
      <c r="E156" s="76" t="s">
        <v>111</v>
      </c>
      <c r="F156" s="77" t="s">
        <v>112</v>
      </c>
      <c r="G156" s="78">
        <v>596.25</v>
      </c>
      <c r="H156" s="107">
        <v>709.54</v>
      </c>
      <c r="I156" s="111" t="str">
        <f t="shared" si="6"/>
        <v>GRANIT INDIANA GOLD 2 LUSTRUIT LASTRE</v>
      </c>
      <c r="J156" s="113">
        <f t="shared" si="7"/>
        <v>596.25</v>
      </c>
      <c r="K156" t="str">
        <f t="shared" si="8"/>
        <v>INSERT INTO MATERIALS(type, name, thickness, surface, finish, price, priceVat) VALUES('GRANIT', 'INDIANA GOLD', 2, 'LUSTRUIT', 'LASTRE', 596.25, 709.54);</v>
      </c>
    </row>
    <row r="157" spans="2:11" ht="15" thickBot="1" x14ac:dyDescent="0.35">
      <c r="B157" s="103" t="s">
        <v>109</v>
      </c>
      <c r="C157" s="98" t="s">
        <v>368</v>
      </c>
      <c r="D157" s="76">
        <v>2</v>
      </c>
      <c r="E157" s="76" t="s">
        <v>111</v>
      </c>
      <c r="F157" s="77" t="s">
        <v>112</v>
      </c>
      <c r="G157" s="78">
        <v>618.75</v>
      </c>
      <c r="H157" s="107">
        <v>736.31</v>
      </c>
      <c r="I157" s="111" t="str">
        <f t="shared" si="6"/>
        <v>GRANIT IVORY BROWN 2 LUSTRUIT LASTRE</v>
      </c>
      <c r="J157" s="113">
        <f t="shared" si="7"/>
        <v>618.75</v>
      </c>
      <c r="K157" t="str">
        <f t="shared" si="8"/>
        <v>INSERT INTO MATERIALS(type, name, thickness, surface, finish, price, priceVat) VALUES('GRANIT', 'IVORY BROWN', 2, 'LUSTRUIT', 'LASTRE', 618.75, 736.31);</v>
      </c>
    </row>
    <row r="158" spans="2:11" ht="15" thickBot="1" x14ac:dyDescent="0.35">
      <c r="B158" s="103" t="s">
        <v>109</v>
      </c>
      <c r="C158" s="98" t="s">
        <v>368</v>
      </c>
      <c r="D158" s="76">
        <v>2</v>
      </c>
      <c r="E158" s="76" t="s">
        <v>111</v>
      </c>
      <c r="F158" s="79" t="s">
        <v>114</v>
      </c>
      <c r="G158" s="78">
        <v>367.5</v>
      </c>
      <c r="H158" s="107">
        <v>437.33</v>
      </c>
      <c r="I158" s="111" t="str">
        <f t="shared" si="6"/>
        <v>GRANIT IVORY BROWN 2 LUSTRUIT SEMILASTRE</v>
      </c>
      <c r="J158" s="113">
        <f t="shared" si="7"/>
        <v>367.5</v>
      </c>
      <c r="K158" t="str">
        <f t="shared" si="8"/>
        <v>INSERT INTO MATERIALS(type, name, thickness, surface, finish, price, priceVat) VALUES('GRANIT', 'IVORY BROWN', 2, 'LUSTRUIT', 'SEMILASTRE', 367.5, 437.33);</v>
      </c>
    </row>
    <row r="159" spans="2:11" ht="15" thickBot="1" x14ac:dyDescent="0.35">
      <c r="B159" s="103" t="s">
        <v>109</v>
      </c>
      <c r="C159" s="98" t="s">
        <v>368</v>
      </c>
      <c r="D159" s="76">
        <v>3</v>
      </c>
      <c r="E159" s="76" t="s">
        <v>111</v>
      </c>
      <c r="F159" s="79" t="s">
        <v>114</v>
      </c>
      <c r="G159" s="78">
        <v>607.5</v>
      </c>
      <c r="H159" s="107">
        <v>722.93</v>
      </c>
      <c r="I159" s="111" t="str">
        <f t="shared" si="6"/>
        <v>GRANIT IVORY BROWN 3 LUSTRUIT SEMILASTRE</v>
      </c>
      <c r="J159" s="113">
        <f t="shared" si="7"/>
        <v>607.5</v>
      </c>
      <c r="K159" t="str">
        <f t="shared" si="8"/>
        <v>INSERT INTO MATERIALS(type, name, thickness, surface, finish, price, priceVat) VALUES('GRANIT', 'IVORY BROWN', 3, 'LUSTRUIT', 'SEMILASTRE', 607.5, 722.93);</v>
      </c>
    </row>
    <row r="160" spans="2:11" ht="15" thickBot="1" x14ac:dyDescent="0.35">
      <c r="B160" s="103" t="s">
        <v>109</v>
      </c>
      <c r="C160" s="99" t="s">
        <v>369</v>
      </c>
      <c r="D160" s="76">
        <v>2</v>
      </c>
      <c r="E160" s="76" t="s">
        <v>111</v>
      </c>
      <c r="F160" s="77" t="s">
        <v>112</v>
      </c>
      <c r="G160" s="78">
        <v>618.75</v>
      </c>
      <c r="H160" s="107">
        <v>736.31</v>
      </c>
      <c r="I160" s="111" t="str">
        <f t="shared" si="6"/>
        <v>GRANIT IVORY FANTASY 2 LUSTRUIT LASTRE</v>
      </c>
      <c r="J160" s="113">
        <f t="shared" si="7"/>
        <v>618.75</v>
      </c>
      <c r="K160" t="str">
        <f t="shared" si="8"/>
        <v>INSERT INTO MATERIALS(type, name, thickness, surface, finish, price, priceVat) VALUES('GRANIT', 'IVORY FANTASY', 2, 'LUSTRUIT', 'LASTRE', 618.75, 736.31);</v>
      </c>
    </row>
    <row r="161" spans="2:11" ht="15" thickBot="1" x14ac:dyDescent="0.35">
      <c r="B161" s="103" t="s">
        <v>109</v>
      </c>
      <c r="C161" s="99" t="s">
        <v>370</v>
      </c>
      <c r="D161" s="76">
        <v>2</v>
      </c>
      <c r="E161" s="76" t="s">
        <v>111</v>
      </c>
      <c r="F161" s="77" t="s">
        <v>112</v>
      </c>
      <c r="G161" s="78">
        <v>540</v>
      </c>
      <c r="H161" s="107">
        <v>642.6</v>
      </c>
      <c r="I161" s="111" t="str">
        <f t="shared" si="6"/>
        <v>GRANIT IVORY GOLD 2 LUSTRUIT LASTRE</v>
      </c>
      <c r="J161" s="113">
        <f t="shared" si="7"/>
        <v>540</v>
      </c>
      <c r="K161" t="str">
        <f t="shared" si="8"/>
        <v>INSERT INTO MATERIALS(type, name, thickness, surface, finish, price, priceVat) VALUES('GRANIT', 'IVORY GOLD', 2, 'LUSTRUIT', 'LASTRE', 540, 642.6);</v>
      </c>
    </row>
    <row r="162" spans="2:11" ht="15" thickBot="1" x14ac:dyDescent="0.35">
      <c r="B162" s="103" t="s">
        <v>109</v>
      </c>
      <c r="C162" s="99" t="s">
        <v>371</v>
      </c>
      <c r="D162" s="76">
        <v>2</v>
      </c>
      <c r="E162" s="76" t="s">
        <v>111</v>
      </c>
      <c r="F162" s="77" t="s">
        <v>112</v>
      </c>
      <c r="G162" s="78">
        <v>540</v>
      </c>
      <c r="H162" s="107">
        <v>642.6</v>
      </c>
      <c r="I162" s="111" t="str">
        <f t="shared" si="6"/>
        <v>GRANIT IVORY WAVES 2 LUSTRUIT LASTRE</v>
      </c>
      <c r="J162" s="113">
        <f t="shared" si="7"/>
        <v>540</v>
      </c>
      <c r="K162" t="str">
        <f t="shared" si="8"/>
        <v>INSERT INTO MATERIALS(type, name, thickness, surface, finish, price, priceVat) VALUES('GRANIT', 'IVORY WAVES', 2, 'LUSTRUIT', 'LASTRE', 540, 642.6);</v>
      </c>
    </row>
    <row r="163" spans="2:11" ht="15" thickBot="1" x14ac:dyDescent="0.35">
      <c r="B163" s="103" t="s">
        <v>109</v>
      </c>
      <c r="C163" s="99" t="s">
        <v>198</v>
      </c>
      <c r="D163" s="76">
        <v>2</v>
      </c>
      <c r="E163" s="76" t="s">
        <v>111</v>
      </c>
      <c r="F163" s="77" t="s">
        <v>112</v>
      </c>
      <c r="G163" s="78">
        <v>2486.25</v>
      </c>
      <c r="H163" s="107">
        <v>2958.64</v>
      </c>
      <c r="I163" s="111" t="str">
        <f t="shared" si="6"/>
        <v>GRANIT JACARANDA 2 LUSTRUIT LASTRE</v>
      </c>
      <c r="J163" s="113">
        <f t="shared" si="7"/>
        <v>2486.25</v>
      </c>
      <c r="K163" t="str">
        <f t="shared" si="8"/>
        <v>INSERT INTO MATERIALS(type, name, thickness, surface, finish, price, priceVat) VALUES('GRANIT', 'JACARANDA', 2, 'LUSTRUIT', 'LASTRE', 2486.25, 2958.64);</v>
      </c>
    </row>
    <row r="164" spans="2:11" ht="15" thickBot="1" x14ac:dyDescent="0.35">
      <c r="B164" s="103" t="s">
        <v>109</v>
      </c>
      <c r="C164" s="98" t="s">
        <v>199</v>
      </c>
      <c r="D164" s="76">
        <v>2</v>
      </c>
      <c r="E164" s="76" t="s">
        <v>111</v>
      </c>
      <c r="F164" s="77" t="s">
        <v>112</v>
      </c>
      <c r="G164" s="78">
        <v>798.75</v>
      </c>
      <c r="H164" s="107">
        <v>950.51</v>
      </c>
      <c r="I164" s="111" t="str">
        <f t="shared" si="6"/>
        <v>GRANIT JAGUAR 2 LUSTRUIT LASTRE</v>
      </c>
      <c r="J164" s="113">
        <f t="shared" si="7"/>
        <v>798.75</v>
      </c>
      <c r="K164" t="str">
        <f t="shared" si="8"/>
        <v>INSERT INTO MATERIALS(type, name, thickness, surface, finish, price, priceVat) VALUES('GRANIT', 'JAGUAR', 2, 'LUSTRUIT', 'LASTRE', 798.75, 950.51);</v>
      </c>
    </row>
    <row r="165" spans="2:11" ht="15" thickBot="1" x14ac:dyDescent="0.35">
      <c r="B165" s="103" t="s">
        <v>109</v>
      </c>
      <c r="C165" s="98" t="s">
        <v>199</v>
      </c>
      <c r="D165" s="76">
        <v>3</v>
      </c>
      <c r="E165" s="76" t="s">
        <v>111</v>
      </c>
      <c r="F165" s="77" t="s">
        <v>112</v>
      </c>
      <c r="G165" s="78">
        <v>1051.8800000000001</v>
      </c>
      <c r="H165" s="107">
        <v>1251.73</v>
      </c>
      <c r="I165" s="111" t="str">
        <f t="shared" si="6"/>
        <v>GRANIT JAGUAR 3 LUSTRUIT LASTRE</v>
      </c>
      <c r="J165" s="113">
        <f t="shared" si="7"/>
        <v>1051.8800000000001</v>
      </c>
      <c r="K165" t="str">
        <f t="shared" si="8"/>
        <v>INSERT INTO MATERIALS(type, name, thickness, surface, finish, price, priceVat) VALUES('GRANIT', 'JAGUAR', 3, 'LUSTRUIT', 'LASTRE', 1051.88, 1251.73);</v>
      </c>
    </row>
    <row r="166" spans="2:11" ht="24.6" thickBot="1" x14ac:dyDescent="0.35">
      <c r="B166" s="103" t="s">
        <v>109</v>
      </c>
      <c r="C166" s="98" t="s">
        <v>395</v>
      </c>
      <c r="D166" s="76">
        <v>2</v>
      </c>
      <c r="E166" s="76" t="s">
        <v>111</v>
      </c>
      <c r="F166" s="77" t="s">
        <v>112</v>
      </c>
      <c r="G166" s="78">
        <v>585</v>
      </c>
      <c r="H166" s="107">
        <v>696.15</v>
      </c>
      <c r="I166" s="111" t="str">
        <f t="shared" si="6"/>
        <v>GRANIT JUPARANA COLOMBO 2 LUSTRUIT LASTRE</v>
      </c>
      <c r="J166" s="113">
        <f t="shared" si="7"/>
        <v>585</v>
      </c>
      <c r="K166" t="str">
        <f t="shared" si="8"/>
        <v>INSERT INTO MATERIALS(type, name, thickness, surface, finish, price, priceVat) VALUES('GRANIT', 'JUPARANA COLOMBO', 2, 'LUSTRUIT', 'LASTRE', 585, 696.15);</v>
      </c>
    </row>
    <row r="167" spans="2:11" ht="24.6" thickBot="1" x14ac:dyDescent="0.35">
      <c r="B167" s="103" t="s">
        <v>109</v>
      </c>
      <c r="C167" s="98" t="s">
        <v>395</v>
      </c>
      <c r="D167" s="76">
        <v>3</v>
      </c>
      <c r="E167" s="76" t="s">
        <v>111</v>
      </c>
      <c r="F167" s="77" t="s">
        <v>112</v>
      </c>
      <c r="G167" s="78">
        <v>832.5</v>
      </c>
      <c r="H167" s="107">
        <v>990.68</v>
      </c>
      <c r="I167" s="111" t="str">
        <f t="shared" si="6"/>
        <v>GRANIT JUPARANA COLOMBO 3 LUSTRUIT LASTRE</v>
      </c>
      <c r="J167" s="113">
        <f t="shared" si="7"/>
        <v>832.5</v>
      </c>
      <c r="K167" t="str">
        <f t="shared" si="8"/>
        <v>INSERT INTO MATERIALS(type, name, thickness, surface, finish, price, priceVat) VALUES('GRANIT', 'JUPARANA COLOMBO', 3, 'LUSTRUIT', 'LASTRE', 832.5, 990.68);</v>
      </c>
    </row>
    <row r="168" spans="2:11" ht="24.6" thickBot="1" x14ac:dyDescent="0.35">
      <c r="B168" s="103" t="s">
        <v>109</v>
      </c>
      <c r="C168" s="98" t="s">
        <v>395</v>
      </c>
      <c r="D168" s="76">
        <v>2</v>
      </c>
      <c r="E168" s="76" t="s">
        <v>111</v>
      </c>
      <c r="F168" s="79" t="s">
        <v>114</v>
      </c>
      <c r="G168" s="78">
        <v>382.5</v>
      </c>
      <c r="H168" s="107">
        <v>455.18</v>
      </c>
      <c r="I168" s="111" t="str">
        <f t="shared" si="6"/>
        <v>GRANIT JUPARANA COLOMBO 2 LUSTRUIT SEMILASTRE</v>
      </c>
      <c r="J168" s="113">
        <f t="shared" si="7"/>
        <v>382.5</v>
      </c>
      <c r="K168" t="str">
        <f t="shared" si="8"/>
        <v>INSERT INTO MATERIALS(type, name, thickness, surface, finish, price, priceVat) VALUES('GRANIT', 'JUPARANA COLOMBO', 2, 'LUSTRUIT', 'SEMILASTRE', 382.5, 455.18);</v>
      </c>
    </row>
    <row r="169" spans="2:11" ht="24.6" thickBot="1" x14ac:dyDescent="0.35">
      <c r="B169" s="103" t="s">
        <v>109</v>
      </c>
      <c r="C169" s="98" t="s">
        <v>395</v>
      </c>
      <c r="D169" s="76">
        <v>2</v>
      </c>
      <c r="E169" s="76" t="s">
        <v>116</v>
      </c>
      <c r="F169" s="79" t="s">
        <v>114</v>
      </c>
      <c r="G169" s="78">
        <v>382.5</v>
      </c>
      <c r="H169" s="107">
        <v>455.18</v>
      </c>
      <c r="I169" s="111" t="str">
        <f t="shared" si="6"/>
        <v>GRANIT JUPARANA COLOMBO 2 FIAMAT SEMILASTRE</v>
      </c>
      <c r="J169" s="113">
        <f t="shared" si="7"/>
        <v>382.5</v>
      </c>
      <c r="K169" t="str">
        <f t="shared" si="8"/>
        <v>INSERT INTO MATERIALS(type, name, thickness, surface, finish, price, priceVat) VALUES('GRANIT', 'JUPARANA COLOMBO', 2, 'FIAMAT', 'SEMILASTRE', 382.5, 455.18);</v>
      </c>
    </row>
    <row r="170" spans="2:11" ht="15" thickBot="1" x14ac:dyDescent="0.35">
      <c r="B170" s="103" t="s">
        <v>109</v>
      </c>
      <c r="C170" s="98" t="s">
        <v>396</v>
      </c>
      <c r="D170" s="76">
        <v>2</v>
      </c>
      <c r="E170" s="76" t="s">
        <v>111</v>
      </c>
      <c r="F170" s="77" t="s">
        <v>112</v>
      </c>
      <c r="G170" s="78">
        <v>495</v>
      </c>
      <c r="H170" s="107">
        <v>589.04999999999995</v>
      </c>
      <c r="I170" s="111" t="str">
        <f t="shared" si="6"/>
        <v>GRANIT JUPARANA GREY 2 LUSTRUIT LASTRE</v>
      </c>
      <c r="J170" s="113">
        <f t="shared" si="7"/>
        <v>495</v>
      </c>
      <c r="K170" t="str">
        <f t="shared" si="8"/>
        <v>INSERT INTO MATERIALS(type, name, thickness, surface, finish, price, priceVat) VALUES('GRANIT', 'JUPARANA GREY', 2, 'LUSTRUIT', 'LASTRE', 495, 589.05);</v>
      </c>
    </row>
    <row r="171" spans="2:11" ht="15" thickBot="1" x14ac:dyDescent="0.35">
      <c r="B171" s="103" t="s">
        <v>109</v>
      </c>
      <c r="C171" s="98" t="s">
        <v>396</v>
      </c>
      <c r="D171" s="76">
        <v>3</v>
      </c>
      <c r="E171" s="76" t="s">
        <v>111</v>
      </c>
      <c r="F171" s="77" t="s">
        <v>112</v>
      </c>
      <c r="G171" s="78">
        <v>686.25</v>
      </c>
      <c r="H171" s="107">
        <v>816.64</v>
      </c>
      <c r="I171" s="111" t="str">
        <f t="shared" si="6"/>
        <v>GRANIT JUPARANA GREY 3 LUSTRUIT LASTRE</v>
      </c>
      <c r="J171" s="113">
        <f t="shared" si="7"/>
        <v>686.25</v>
      </c>
      <c r="K171" t="str">
        <f t="shared" si="8"/>
        <v>INSERT INTO MATERIALS(type, name, thickness, surface, finish, price, priceVat) VALUES('GRANIT', 'JUPARANA GREY', 3, 'LUSTRUIT', 'LASTRE', 686.25, 816.64);</v>
      </c>
    </row>
    <row r="172" spans="2:11" ht="24.6" thickBot="1" x14ac:dyDescent="0.35">
      <c r="B172" s="103" t="s">
        <v>109</v>
      </c>
      <c r="C172" s="99" t="s">
        <v>397</v>
      </c>
      <c r="D172" s="76">
        <v>3</v>
      </c>
      <c r="E172" s="76" t="s">
        <v>111</v>
      </c>
      <c r="F172" s="77" t="s">
        <v>112</v>
      </c>
      <c r="G172" s="78">
        <v>438.75</v>
      </c>
      <c r="H172" s="107">
        <v>522.11</v>
      </c>
      <c r="I172" s="111" t="str">
        <f t="shared" si="6"/>
        <v>GRANIT JUPARANA VENEZIANO 3 LUSTRUIT LASTRE</v>
      </c>
      <c r="J172" s="113">
        <f t="shared" si="7"/>
        <v>438.75</v>
      </c>
      <c r="K172" t="str">
        <f t="shared" si="8"/>
        <v>INSERT INTO MATERIALS(type, name, thickness, surface, finish, price, priceVat) VALUES('GRANIT', 'JUPARANA VENEZIANO', 3, 'LUSTRUIT', 'LASTRE', 438.75, 522.11);</v>
      </c>
    </row>
    <row r="173" spans="2:11" ht="24.6" thickBot="1" x14ac:dyDescent="0.35">
      <c r="B173" s="103" t="s">
        <v>109</v>
      </c>
      <c r="C173" s="99" t="s">
        <v>397</v>
      </c>
      <c r="D173" s="76">
        <v>3</v>
      </c>
      <c r="E173" s="76" t="s">
        <v>200</v>
      </c>
      <c r="F173" s="77" t="s">
        <v>112</v>
      </c>
      <c r="G173" s="78">
        <v>495</v>
      </c>
      <c r="H173" s="107">
        <v>589.04999999999995</v>
      </c>
      <c r="I173" s="111" t="str">
        <f t="shared" si="6"/>
        <v>GRANIT JUPARANA VENEZIANO 3 MAT LASTRE</v>
      </c>
      <c r="J173" s="113">
        <f t="shared" si="7"/>
        <v>495</v>
      </c>
      <c r="K173" t="str">
        <f t="shared" si="8"/>
        <v>INSERT INTO MATERIALS(type, name, thickness, surface, finish, price, priceVat) VALUES('GRANIT', 'JUPARANA VENEZIANO', 3, 'MAT', 'LASTRE', 495, 589.05);</v>
      </c>
    </row>
    <row r="174" spans="2:11" ht="24.6" thickBot="1" x14ac:dyDescent="0.35">
      <c r="B174" s="103" t="s">
        <v>109</v>
      </c>
      <c r="C174" s="99" t="s">
        <v>397</v>
      </c>
      <c r="D174" s="76">
        <v>3</v>
      </c>
      <c r="E174" s="76" t="s">
        <v>141</v>
      </c>
      <c r="F174" s="77" t="s">
        <v>112</v>
      </c>
      <c r="G174" s="78">
        <v>495</v>
      </c>
      <c r="H174" s="107">
        <v>589.04999999999995</v>
      </c>
      <c r="I174" s="111" t="str">
        <f t="shared" si="6"/>
        <v>GRANIT JUPARANA VENEZIANO 3 PERIAT LASTRE</v>
      </c>
      <c r="J174" s="113">
        <f t="shared" si="7"/>
        <v>495</v>
      </c>
      <c r="K174" t="str">
        <f t="shared" si="8"/>
        <v>INSERT INTO MATERIALS(type, name, thickness, surface, finish, price, priceVat) VALUES('GRANIT', 'JUPARANA VENEZIANO', 3, 'PERIAT', 'LASTRE', 495, 589.05);</v>
      </c>
    </row>
    <row r="175" spans="2:11" ht="15" thickBot="1" x14ac:dyDescent="0.35">
      <c r="B175" s="103" t="s">
        <v>109</v>
      </c>
      <c r="C175" s="98" t="s">
        <v>372</v>
      </c>
      <c r="D175" s="76">
        <v>2</v>
      </c>
      <c r="E175" s="76" t="s">
        <v>111</v>
      </c>
      <c r="F175" s="79" t="s">
        <v>114</v>
      </c>
      <c r="G175" s="78">
        <v>438.75</v>
      </c>
      <c r="H175" s="107">
        <v>522.11</v>
      </c>
      <c r="I175" s="111" t="str">
        <f t="shared" si="6"/>
        <v>GRANIT KASHMIR WHITE 2 LUSTRUIT SEMILASTRE</v>
      </c>
      <c r="J175" s="113">
        <f t="shared" si="7"/>
        <v>438.75</v>
      </c>
      <c r="K175" t="str">
        <f t="shared" si="8"/>
        <v>INSERT INTO MATERIALS(type, name, thickness, surface, finish, price, priceVat) VALUES('GRANIT', 'KASHMIR WHITE', 2, 'LUSTRUIT', 'SEMILASTRE', 438.75, 522.11);</v>
      </c>
    </row>
    <row r="176" spans="2:11" ht="15" thickBot="1" x14ac:dyDescent="0.35">
      <c r="B176" s="103" t="s">
        <v>109</v>
      </c>
      <c r="C176" s="98" t="s">
        <v>372</v>
      </c>
      <c r="D176" s="76">
        <v>3</v>
      </c>
      <c r="E176" s="76" t="s">
        <v>111</v>
      </c>
      <c r="F176" s="79" t="s">
        <v>114</v>
      </c>
      <c r="G176" s="78">
        <v>641.25</v>
      </c>
      <c r="H176" s="107">
        <v>763.09</v>
      </c>
      <c r="I176" s="111" t="str">
        <f t="shared" si="6"/>
        <v>GRANIT KASHMIR WHITE 3 LUSTRUIT SEMILASTRE</v>
      </c>
      <c r="J176" s="113">
        <f t="shared" si="7"/>
        <v>641.25</v>
      </c>
      <c r="K176" t="str">
        <f t="shared" si="8"/>
        <v>INSERT INTO MATERIALS(type, name, thickness, surface, finish, price, priceVat) VALUES('GRANIT', 'KASHMIR WHITE', 3, 'LUSTRUIT', 'SEMILASTRE', 641.25, 763.09);</v>
      </c>
    </row>
    <row r="177" spans="2:11" ht="24.6" thickBot="1" x14ac:dyDescent="0.35">
      <c r="B177" s="103" t="s">
        <v>109</v>
      </c>
      <c r="C177" s="98" t="s">
        <v>201</v>
      </c>
      <c r="D177" s="76">
        <v>2</v>
      </c>
      <c r="E177" s="76" t="s">
        <v>111</v>
      </c>
      <c r="F177" s="77" t="s">
        <v>112</v>
      </c>
      <c r="G177" s="78">
        <v>450</v>
      </c>
      <c r="H177" s="107">
        <v>535.5</v>
      </c>
      <c r="I177" s="111" t="str">
        <f t="shared" si="6"/>
        <v>GRANIT LEOPARD WHITE  g603 2 LUSTRUIT LASTRE</v>
      </c>
      <c r="J177" s="113">
        <f t="shared" si="7"/>
        <v>450</v>
      </c>
      <c r="K177" t="str">
        <f t="shared" si="8"/>
        <v>INSERT INTO MATERIALS(type, name, thickness, surface, finish, price, priceVat) VALUES('GRANIT', 'LEOPARD WHITE  g603', 2, 'LUSTRUIT', 'LASTRE', 450, 535.5);</v>
      </c>
    </row>
    <row r="178" spans="2:11" ht="24.6" thickBot="1" x14ac:dyDescent="0.35">
      <c r="B178" s="103" t="s">
        <v>109</v>
      </c>
      <c r="C178" s="98" t="s">
        <v>201</v>
      </c>
      <c r="D178" s="76">
        <v>3</v>
      </c>
      <c r="E178" s="76" t="s">
        <v>111</v>
      </c>
      <c r="F178" s="77" t="s">
        <v>112</v>
      </c>
      <c r="G178" s="78">
        <v>551.25</v>
      </c>
      <c r="H178" s="107">
        <v>655.99</v>
      </c>
      <c r="I178" s="111" t="str">
        <f t="shared" si="6"/>
        <v>GRANIT LEOPARD WHITE  g603 3 LUSTRUIT LASTRE</v>
      </c>
      <c r="J178" s="113">
        <f t="shared" si="7"/>
        <v>551.25</v>
      </c>
      <c r="K178" t="str">
        <f t="shared" si="8"/>
        <v>INSERT INTO MATERIALS(type, name, thickness, surface, finish, price, priceVat) VALUES('GRANIT', 'LEOPARD WHITE  g603', 3, 'LUSTRUIT', 'LASTRE', 551.25, 655.99);</v>
      </c>
    </row>
    <row r="179" spans="2:11" ht="24.6" thickBot="1" x14ac:dyDescent="0.35">
      <c r="B179" s="103" t="s">
        <v>109</v>
      </c>
      <c r="C179" s="98" t="s">
        <v>201</v>
      </c>
      <c r="D179" s="76">
        <v>2</v>
      </c>
      <c r="E179" s="76" t="s">
        <v>111</v>
      </c>
      <c r="F179" s="79" t="s">
        <v>114</v>
      </c>
      <c r="G179" s="78">
        <v>168.75</v>
      </c>
      <c r="H179" s="107">
        <v>200.81</v>
      </c>
      <c r="I179" s="111" t="str">
        <f t="shared" si="6"/>
        <v>GRANIT LEOPARD WHITE  g603 2 LUSTRUIT SEMILASTRE</v>
      </c>
      <c r="J179" s="113">
        <f t="shared" si="7"/>
        <v>168.75</v>
      </c>
      <c r="K179" t="str">
        <f t="shared" si="8"/>
        <v>INSERT INTO MATERIALS(type, name, thickness, surface, finish, price, priceVat) VALUES('GRANIT', 'LEOPARD WHITE  g603', 2, 'LUSTRUIT', 'SEMILASTRE', 168.75, 200.81);</v>
      </c>
    </row>
    <row r="180" spans="2:11" ht="24.6" thickBot="1" x14ac:dyDescent="0.35">
      <c r="B180" s="103" t="s">
        <v>109</v>
      </c>
      <c r="C180" s="98" t="s">
        <v>201</v>
      </c>
      <c r="D180" s="76">
        <v>3</v>
      </c>
      <c r="E180" s="76" t="s">
        <v>111</v>
      </c>
      <c r="F180" s="79" t="s">
        <v>114</v>
      </c>
      <c r="G180" s="78">
        <v>365.63</v>
      </c>
      <c r="H180" s="107">
        <v>435.09</v>
      </c>
      <c r="I180" s="111" t="str">
        <f t="shared" si="6"/>
        <v>GRANIT LEOPARD WHITE  g603 3 LUSTRUIT SEMILASTRE</v>
      </c>
      <c r="J180" s="113">
        <f t="shared" si="7"/>
        <v>365.63</v>
      </c>
      <c r="K180" t="str">
        <f t="shared" si="8"/>
        <v>INSERT INTO MATERIALS(type, name, thickness, surface, finish, price, priceVat) VALUES('GRANIT', 'LEOPARD WHITE  g603', 3, 'LUSTRUIT', 'SEMILASTRE', 365.63, 435.09);</v>
      </c>
    </row>
    <row r="181" spans="2:11" ht="24.6" thickBot="1" x14ac:dyDescent="0.35">
      <c r="B181" s="103" t="s">
        <v>109</v>
      </c>
      <c r="C181" s="98" t="s">
        <v>201</v>
      </c>
      <c r="D181" s="76">
        <v>2</v>
      </c>
      <c r="E181" s="76" t="s">
        <v>116</v>
      </c>
      <c r="F181" s="79" t="s">
        <v>114</v>
      </c>
      <c r="G181" s="78">
        <v>253.13</v>
      </c>
      <c r="H181" s="107">
        <v>301.22000000000003</v>
      </c>
      <c r="I181" s="111" t="str">
        <f t="shared" si="6"/>
        <v>GRANIT LEOPARD WHITE  g603 2 FIAMAT SEMILASTRE</v>
      </c>
      <c r="J181" s="113">
        <f t="shared" si="7"/>
        <v>253.13</v>
      </c>
      <c r="K181" t="str">
        <f t="shared" si="8"/>
        <v>INSERT INTO MATERIALS(type, name, thickness, surface, finish, price, priceVat) VALUES('GRANIT', 'LEOPARD WHITE  g603', 2, 'FIAMAT', 'SEMILASTRE', 253.13, 301.22);</v>
      </c>
    </row>
    <row r="182" spans="2:11" ht="24.6" thickBot="1" x14ac:dyDescent="0.35">
      <c r="B182" s="103" t="s">
        <v>109</v>
      </c>
      <c r="C182" s="98" t="s">
        <v>201</v>
      </c>
      <c r="D182" s="76">
        <v>3</v>
      </c>
      <c r="E182" s="76" t="s">
        <v>116</v>
      </c>
      <c r="F182" s="79" t="s">
        <v>114</v>
      </c>
      <c r="G182" s="78">
        <v>348.75</v>
      </c>
      <c r="H182" s="107">
        <v>415.01</v>
      </c>
      <c r="I182" s="111" t="str">
        <f t="shared" si="6"/>
        <v>GRANIT LEOPARD WHITE  g603 3 FIAMAT SEMILASTRE</v>
      </c>
      <c r="J182" s="113">
        <f t="shared" si="7"/>
        <v>348.75</v>
      </c>
      <c r="K182" t="str">
        <f t="shared" si="8"/>
        <v>INSERT INTO MATERIALS(type, name, thickness, surface, finish, price, priceVat) VALUES('GRANIT', 'LEOPARD WHITE  g603', 3, 'FIAMAT', 'SEMILASTRE', 348.75, 415.01);</v>
      </c>
    </row>
    <row r="183" spans="2:11" ht="24.6" thickBot="1" x14ac:dyDescent="0.35">
      <c r="B183" s="103" t="s">
        <v>109</v>
      </c>
      <c r="C183" s="99" t="s">
        <v>202</v>
      </c>
      <c r="D183" s="76">
        <v>2</v>
      </c>
      <c r="E183" s="76" t="s">
        <v>111</v>
      </c>
      <c r="F183" s="77" t="s">
        <v>112</v>
      </c>
      <c r="G183" s="78">
        <v>1080</v>
      </c>
      <c r="H183" s="107">
        <v>1285.2</v>
      </c>
      <c r="I183" s="111" t="str">
        <f t="shared" si="6"/>
        <v>GRANIT MACAUBAS FANTASY 2 LUSTRUIT LASTRE</v>
      </c>
      <c r="J183" s="113">
        <f t="shared" si="7"/>
        <v>1080</v>
      </c>
      <c r="K183" t="str">
        <f t="shared" si="8"/>
        <v>INSERT INTO MATERIALS(type, name, thickness, surface, finish, price, priceVat) VALUES('GRANIT', 'MACAUBAS FANTASY', 2, 'LUSTRUIT', 'LASTRE', 1080, 1285.2);</v>
      </c>
    </row>
    <row r="184" spans="2:11" ht="15" thickBot="1" x14ac:dyDescent="0.35">
      <c r="B184" s="103" t="s">
        <v>109</v>
      </c>
      <c r="C184" s="98" t="s">
        <v>203</v>
      </c>
      <c r="D184" s="76">
        <v>3</v>
      </c>
      <c r="E184" s="76" t="s">
        <v>111</v>
      </c>
      <c r="F184" s="77" t="s">
        <v>112</v>
      </c>
      <c r="G184" s="78">
        <v>1136.25</v>
      </c>
      <c r="H184" s="107">
        <v>1352.14</v>
      </c>
      <c r="I184" s="111" t="str">
        <f t="shared" si="6"/>
        <v>GRANIT MAGMA GOLD 3 LUSTRUIT LASTRE</v>
      </c>
      <c r="J184" s="113">
        <f t="shared" si="7"/>
        <v>1136.25</v>
      </c>
      <c r="K184" t="str">
        <f t="shared" si="8"/>
        <v>INSERT INTO MATERIALS(type, name, thickness, surface, finish, price, priceVat) VALUES('GRANIT', 'MAGMA GOLD', 3, 'LUSTRUIT', 'LASTRE', 1136.25, 1352.14);</v>
      </c>
    </row>
    <row r="185" spans="2:11" ht="15" thickBot="1" x14ac:dyDescent="0.35">
      <c r="B185" s="103" t="s">
        <v>109</v>
      </c>
      <c r="C185" s="98" t="s">
        <v>204</v>
      </c>
      <c r="D185" s="76">
        <v>2</v>
      </c>
      <c r="E185" s="76" t="s">
        <v>111</v>
      </c>
      <c r="F185" s="77" t="s">
        <v>112</v>
      </c>
      <c r="G185" s="78">
        <v>1130.6300000000001</v>
      </c>
      <c r="H185" s="107">
        <v>1345.44</v>
      </c>
      <c r="I185" s="111" t="str">
        <f t="shared" si="6"/>
        <v>GRANIT MAGMA 2 LUSTRUIT LASTRE</v>
      </c>
      <c r="J185" s="113">
        <f t="shared" si="7"/>
        <v>1130.6300000000001</v>
      </c>
      <c r="K185" t="str">
        <f t="shared" si="8"/>
        <v>INSERT INTO MATERIALS(type, name, thickness, surface, finish, price, priceVat) VALUES('GRANIT', 'MAGMA', 2, 'LUSTRUIT', 'LASTRE', 1130.63, 1345.44);</v>
      </c>
    </row>
    <row r="186" spans="2:11" ht="15" thickBot="1" x14ac:dyDescent="0.35">
      <c r="B186" s="103" t="s">
        <v>109</v>
      </c>
      <c r="C186" s="98" t="s">
        <v>204</v>
      </c>
      <c r="D186" s="76">
        <v>2</v>
      </c>
      <c r="E186" s="76" t="s">
        <v>141</v>
      </c>
      <c r="F186" s="77" t="s">
        <v>112</v>
      </c>
      <c r="G186" s="78">
        <v>933.75</v>
      </c>
      <c r="H186" s="107">
        <v>1111.1600000000001</v>
      </c>
      <c r="I186" s="111" t="str">
        <f t="shared" si="6"/>
        <v>GRANIT MAGMA 2 PERIAT LASTRE</v>
      </c>
      <c r="J186" s="113">
        <f t="shared" si="7"/>
        <v>933.75</v>
      </c>
      <c r="K186" t="str">
        <f t="shared" si="8"/>
        <v>INSERT INTO MATERIALS(type, name, thickness, surface, finish, price, priceVat) VALUES('GRANIT', 'MAGMA', 2, 'PERIAT', 'LASTRE', 933.75, 1111.16);</v>
      </c>
    </row>
    <row r="187" spans="2:11" ht="15" thickBot="1" x14ac:dyDescent="0.35">
      <c r="B187" s="103" t="s">
        <v>109</v>
      </c>
      <c r="C187" s="98" t="s">
        <v>373</v>
      </c>
      <c r="D187" s="76">
        <v>2</v>
      </c>
      <c r="E187" s="76" t="s">
        <v>111</v>
      </c>
      <c r="F187" s="77" t="s">
        <v>112</v>
      </c>
      <c r="G187" s="78">
        <v>528.75</v>
      </c>
      <c r="H187" s="107">
        <v>629.21</v>
      </c>
      <c r="I187" s="111" t="str">
        <f t="shared" si="6"/>
        <v>GRANIT MAPLE RED  2 LUSTRUIT LASTRE</v>
      </c>
      <c r="J187" s="113">
        <f t="shared" si="7"/>
        <v>528.75</v>
      </c>
      <c r="K187" t="str">
        <f t="shared" si="8"/>
        <v>INSERT INTO MATERIALS(type, name, thickness, surface, finish, price, priceVat) VALUES('GRANIT', 'MAPLE RED ', 2, 'LUSTRUIT', 'LASTRE', 528.75, 629.21);</v>
      </c>
    </row>
    <row r="188" spans="2:11" ht="15" thickBot="1" x14ac:dyDescent="0.35">
      <c r="B188" s="103" t="s">
        <v>109</v>
      </c>
      <c r="C188" s="98" t="s">
        <v>373</v>
      </c>
      <c r="D188" s="76">
        <v>2</v>
      </c>
      <c r="E188" s="76" t="s">
        <v>116</v>
      </c>
      <c r="F188" s="79" t="s">
        <v>114</v>
      </c>
      <c r="G188" s="78">
        <v>348.75</v>
      </c>
      <c r="H188" s="107">
        <v>415.01</v>
      </c>
      <c r="I188" s="111" t="str">
        <f t="shared" si="6"/>
        <v>GRANIT MAPLE RED  2 FIAMAT SEMILASTRE</v>
      </c>
      <c r="J188" s="113">
        <f t="shared" si="7"/>
        <v>348.75</v>
      </c>
      <c r="K188" t="str">
        <f t="shared" si="8"/>
        <v>INSERT INTO MATERIALS(type, name, thickness, surface, finish, price, priceVat) VALUES('GRANIT', 'MAPLE RED ', 2, 'FIAMAT', 'SEMILASTRE', 348.75, 415.01);</v>
      </c>
    </row>
    <row r="189" spans="2:11" ht="15" thickBot="1" x14ac:dyDescent="0.35">
      <c r="B189" s="103" t="s">
        <v>109</v>
      </c>
      <c r="C189" s="98" t="s">
        <v>373</v>
      </c>
      <c r="D189" s="76">
        <v>2</v>
      </c>
      <c r="E189" s="76" t="s">
        <v>111</v>
      </c>
      <c r="F189" s="79" t="s">
        <v>114</v>
      </c>
      <c r="G189" s="78">
        <v>360</v>
      </c>
      <c r="H189" s="107">
        <v>428.4</v>
      </c>
      <c r="I189" s="111" t="str">
        <f t="shared" si="6"/>
        <v>GRANIT MAPLE RED  2 LUSTRUIT SEMILASTRE</v>
      </c>
      <c r="J189" s="113">
        <f t="shared" si="7"/>
        <v>360</v>
      </c>
      <c r="K189" t="str">
        <f t="shared" si="8"/>
        <v>INSERT INTO MATERIALS(type, name, thickness, surface, finish, price, priceVat) VALUES('GRANIT', 'MAPLE RED ', 2, 'LUSTRUIT', 'SEMILASTRE', 360, 428.4);</v>
      </c>
    </row>
    <row r="190" spans="2:11" ht="15" thickBot="1" x14ac:dyDescent="0.35">
      <c r="B190" s="103" t="s">
        <v>109</v>
      </c>
      <c r="C190" s="98" t="s">
        <v>373</v>
      </c>
      <c r="D190" s="76">
        <v>3</v>
      </c>
      <c r="E190" s="76" t="s">
        <v>116</v>
      </c>
      <c r="F190" s="79" t="s">
        <v>114</v>
      </c>
      <c r="G190" s="78">
        <v>472.5</v>
      </c>
      <c r="H190" s="107">
        <v>562.28</v>
      </c>
      <c r="I190" s="111" t="str">
        <f t="shared" si="6"/>
        <v>GRANIT MAPLE RED  3 FIAMAT SEMILASTRE</v>
      </c>
      <c r="J190" s="113">
        <f t="shared" si="7"/>
        <v>472.5</v>
      </c>
      <c r="K190" t="str">
        <f t="shared" si="8"/>
        <v>INSERT INTO MATERIALS(type, name, thickness, surface, finish, price, priceVat) VALUES('GRANIT', 'MAPLE RED ', 3, 'FIAMAT', 'SEMILASTRE', 472.5, 562.28);</v>
      </c>
    </row>
    <row r="191" spans="2:11" ht="15" thickBot="1" x14ac:dyDescent="0.35">
      <c r="B191" s="103" t="s">
        <v>109</v>
      </c>
      <c r="C191" s="98" t="s">
        <v>373</v>
      </c>
      <c r="D191" s="76">
        <v>3</v>
      </c>
      <c r="E191" s="76" t="s">
        <v>111</v>
      </c>
      <c r="F191" s="79" t="s">
        <v>114</v>
      </c>
      <c r="G191" s="78">
        <v>461.25</v>
      </c>
      <c r="H191" s="107">
        <v>548.89</v>
      </c>
      <c r="I191" s="111" t="str">
        <f t="shared" si="6"/>
        <v>GRANIT MAPLE RED  3 LUSTRUIT SEMILASTRE</v>
      </c>
      <c r="J191" s="113">
        <f t="shared" si="7"/>
        <v>461.25</v>
      </c>
      <c r="K191" t="str">
        <f t="shared" si="8"/>
        <v>INSERT INTO MATERIALS(type, name, thickness, surface, finish, price, priceVat) VALUES('GRANIT', 'MAPLE RED ', 3, 'LUSTRUIT', 'SEMILASTRE', 461.25, 548.89);</v>
      </c>
    </row>
    <row r="192" spans="2:11" ht="15" thickBot="1" x14ac:dyDescent="0.35">
      <c r="B192" s="103" t="s">
        <v>109</v>
      </c>
      <c r="C192" s="98" t="s">
        <v>374</v>
      </c>
      <c r="D192" s="76">
        <v>2</v>
      </c>
      <c r="E192" s="76" t="s">
        <v>111</v>
      </c>
      <c r="F192" s="77" t="s">
        <v>112</v>
      </c>
      <c r="G192" s="78">
        <v>1383.75</v>
      </c>
      <c r="H192" s="107">
        <v>1646.66</v>
      </c>
      <c r="I192" s="111" t="str">
        <f t="shared" si="6"/>
        <v>GRANIT MARON COHIBA 2 LUSTRUIT LASTRE</v>
      </c>
      <c r="J192" s="113">
        <f t="shared" si="7"/>
        <v>1383.75</v>
      </c>
      <c r="K192" t="str">
        <f t="shared" si="8"/>
        <v>INSERT INTO MATERIALS(type, name, thickness, surface, finish, price, priceVat) VALUES('GRANIT', 'MARON COHIBA', 2, 'LUSTRUIT', 'LASTRE', 1383.75, 1646.66);</v>
      </c>
    </row>
    <row r="193" spans="2:11" ht="15" thickBot="1" x14ac:dyDescent="0.35">
      <c r="B193" s="103" t="s">
        <v>109</v>
      </c>
      <c r="C193" s="98" t="s">
        <v>374</v>
      </c>
      <c r="D193" s="76">
        <v>3</v>
      </c>
      <c r="E193" s="76" t="s">
        <v>111</v>
      </c>
      <c r="F193" s="77" t="s">
        <v>112</v>
      </c>
      <c r="G193" s="78">
        <v>1968.75</v>
      </c>
      <c r="H193" s="107">
        <v>2342.81</v>
      </c>
      <c r="I193" s="111" t="str">
        <f t="shared" si="6"/>
        <v>GRANIT MARON COHIBA 3 LUSTRUIT LASTRE</v>
      </c>
      <c r="J193" s="113">
        <f t="shared" si="7"/>
        <v>1968.75</v>
      </c>
      <c r="K193" t="str">
        <f t="shared" si="8"/>
        <v>INSERT INTO MATERIALS(type, name, thickness, surface, finish, price, priceVat) VALUES('GRANIT', 'MARON COHIBA', 3, 'LUSTRUIT', 'LASTRE', 1968.75, 2342.81);</v>
      </c>
    </row>
    <row r="194" spans="2:11" ht="15" thickBot="1" x14ac:dyDescent="0.35">
      <c r="B194" s="103" t="s">
        <v>109</v>
      </c>
      <c r="C194" s="99" t="s">
        <v>205</v>
      </c>
      <c r="D194" s="76">
        <v>2</v>
      </c>
      <c r="E194" s="76" t="s">
        <v>111</v>
      </c>
      <c r="F194" s="77" t="s">
        <v>112</v>
      </c>
      <c r="G194" s="78">
        <v>1530</v>
      </c>
      <c r="H194" s="107">
        <v>1820.7</v>
      </c>
      <c r="I194" s="111" t="str">
        <f t="shared" si="6"/>
        <v>GRANIT MASCALZONE 2 LUSTRUIT LASTRE</v>
      </c>
      <c r="J194" s="113">
        <f t="shared" si="7"/>
        <v>1530</v>
      </c>
      <c r="K194" t="str">
        <f t="shared" si="8"/>
        <v>INSERT INTO MATERIALS(type, name, thickness, surface, finish, price, priceVat) VALUES('GRANIT', 'MASCALZONE', 2, 'LUSTRUIT', 'LASTRE', 1530, 1820.7);</v>
      </c>
    </row>
    <row r="195" spans="2:11" ht="15" thickBot="1" x14ac:dyDescent="0.35">
      <c r="B195" s="103" t="s">
        <v>109</v>
      </c>
      <c r="C195" s="99" t="s">
        <v>205</v>
      </c>
      <c r="D195" s="76">
        <v>3</v>
      </c>
      <c r="E195" s="76" t="s">
        <v>111</v>
      </c>
      <c r="F195" s="77" t="s">
        <v>112</v>
      </c>
      <c r="G195" s="78">
        <v>1293.75</v>
      </c>
      <c r="H195" s="107">
        <v>1539.56</v>
      </c>
      <c r="I195" s="111" t="str">
        <f t="shared" si="6"/>
        <v>GRANIT MASCALZONE 3 LUSTRUIT LASTRE</v>
      </c>
      <c r="J195" s="113">
        <f t="shared" si="7"/>
        <v>1293.75</v>
      </c>
      <c r="K195" t="str">
        <f t="shared" si="8"/>
        <v>INSERT INTO MATERIALS(type, name, thickness, surface, finish, price, priceVat) VALUES('GRANIT', 'MASCALZONE', 3, 'LUSTRUIT', 'LASTRE', 1293.75, 1539.56);</v>
      </c>
    </row>
    <row r="196" spans="2:11" ht="15" thickBot="1" x14ac:dyDescent="0.35">
      <c r="B196" s="103" t="s">
        <v>109</v>
      </c>
      <c r="C196" s="99" t="s">
        <v>206</v>
      </c>
      <c r="D196" s="76">
        <v>2</v>
      </c>
      <c r="E196" s="76" t="s">
        <v>111</v>
      </c>
      <c r="F196" s="77" t="s">
        <v>112</v>
      </c>
      <c r="G196" s="78">
        <v>585</v>
      </c>
      <c r="H196" s="107">
        <v>696.15</v>
      </c>
      <c r="I196" s="111" t="str">
        <f t="shared" si="6"/>
        <v>GRANIT METEORUS 2 LUSTRUIT LASTRE</v>
      </c>
      <c r="J196" s="113">
        <f t="shared" si="7"/>
        <v>585</v>
      </c>
      <c r="K196" t="str">
        <f t="shared" si="8"/>
        <v>INSERT INTO MATERIALS(type, name, thickness, surface, finish, price, priceVat) VALUES('GRANIT', 'METEORUS', 2, 'LUSTRUIT', 'LASTRE', 585, 696.15);</v>
      </c>
    </row>
    <row r="197" spans="2:11" ht="15" thickBot="1" x14ac:dyDescent="0.35">
      <c r="B197" s="103" t="s">
        <v>109</v>
      </c>
      <c r="C197" s="98" t="s">
        <v>207</v>
      </c>
      <c r="D197" s="76">
        <v>2</v>
      </c>
      <c r="E197" s="76" t="s">
        <v>111</v>
      </c>
      <c r="F197" s="77" t="s">
        <v>112</v>
      </c>
      <c r="G197" s="78">
        <v>585</v>
      </c>
      <c r="H197" s="107">
        <v>696.15</v>
      </c>
      <c r="I197" s="111" t="str">
        <f t="shared" ref="I197:I260" si="9">B197&amp;" "&amp;C197&amp;" "&amp;D197&amp;" "&amp;E197&amp;" "&amp;F197</f>
        <v>GRANIT MIRACLE WHITE 2 LUSTRUIT LASTRE</v>
      </c>
      <c r="J197" s="113">
        <f t="shared" ref="J197:J260" si="10">G197</f>
        <v>585</v>
      </c>
      <c r="K197" t="str">
        <f t="shared" ref="K197:K260" si="11">"INSERT INTO MATERIALS(type, name, thickness, surface, finish, price, priceVat) VALUES('"&amp;B197&amp;"', '"&amp;C197&amp;"', "&amp;D197&amp;", '"&amp;E197&amp;"', '"&amp;F197&amp;"', "&amp;G197&amp;", "&amp;H197&amp;");"</f>
        <v>INSERT INTO MATERIALS(type, name, thickness, surface, finish, price, priceVat) VALUES('GRANIT', 'MIRACLE WHITE', 2, 'LUSTRUIT', 'LASTRE', 585, 696.15);</v>
      </c>
    </row>
    <row r="198" spans="2:11" ht="15" thickBot="1" x14ac:dyDescent="0.35">
      <c r="B198" s="103" t="s">
        <v>109</v>
      </c>
      <c r="C198" s="98" t="s">
        <v>207</v>
      </c>
      <c r="D198" s="76">
        <v>3</v>
      </c>
      <c r="E198" s="76" t="s">
        <v>111</v>
      </c>
      <c r="F198" s="77" t="s">
        <v>112</v>
      </c>
      <c r="G198" s="78">
        <v>855</v>
      </c>
      <c r="H198" s="107">
        <v>1017.45</v>
      </c>
      <c r="I198" s="111" t="str">
        <f t="shared" si="9"/>
        <v>GRANIT MIRACLE WHITE 3 LUSTRUIT LASTRE</v>
      </c>
      <c r="J198" s="113">
        <f t="shared" si="10"/>
        <v>855</v>
      </c>
      <c r="K198" t="str">
        <f t="shared" si="11"/>
        <v>INSERT INTO MATERIALS(type, name, thickness, surface, finish, price, priceVat) VALUES('GRANIT', 'MIRACLE WHITE', 3, 'LUSTRUIT', 'LASTRE', 855, 1017.45);</v>
      </c>
    </row>
    <row r="199" spans="2:11" ht="15" thickBot="1" x14ac:dyDescent="0.35">
      <c r="B199" s="103" t="s">
        <v>109</v>
      </c>
      <c r="C199" s="98" t="s">
        <v>207</v>
      </c>
      <c r="D199" s="76">
        <v>2</v>
      </c>
      <c r="E199" s="76" t="s">
        <v>111</v>
      </c>
      <c r="F199" s="79" t="s">
        <v>114</v>
      </c>
      <c r="G199" s="78">
        <v>382.5</v>
      </c>
      <c r="H199" s="107">
        <v>455.18</v>
      </c>
      <c r="I199" s="111" t="str">
        <f t="shared" si="9"/>
        <v>GRANIT MIRACLE WHITE 2 LUSTRUIT SEMILASTRE</v>
      </c>
      <c r="J199" s="113">
        <f t="shared" si="10"/>
        <v>382.5</v>
      </c>
      <c r="K199" t="str">
        <f t="shared" si="11"/>
        <v>INSERT INTO MATERIALS(type, name, thickness, surface, finish, price, priceVat) VALUES('GRANIT', 'MIRACLE WHITE', 2, 'LUSTRUIT', 'SEMILASTRE', 382.5, 455.18);</v>
      </c>
    </row>
    <row r="200" spans="2:11" ht="15" thickBot="1" x14ac:dyDescent="0.35">
      <c r="B200" s="103" t="s">
        <v>109</v>
      </c>
      <c r="C200" s="98" t="s">
        <v>375</v>
      </c>
      <c r="D200" s="76">
        <v>2</v>
      </c>
      <c r="E200" s="76" t="s">
        <v>111</v>
      </c>
      <c r="F200" s="77" t="s">
        <v>112</v>
      </c>
      <c r="G200" s="78">
        <v>708.75</v>
      </c>
      <c r="H200" s="107">
        <v>843.41</v>
      </c>
      <c r="I200" s="111" t="str">
        <f t="shared" si="9"/>
        <v>GRANIT MONT BLANC 2 LUSTRUIT LASTRE</v>
      </c>
      <c r="J200" s="113">
        <f t="shared" si="10"/>
        <v>708.75</v>
      </c>
      <c r="K200" t="str">
        <f t="shared" si="11"/>
        <v>INSERT INTO MATERIALS(type, name, thickness, surface, finish, price, priceVat) VALUES('GRANIT', 'MONT BLANC', 2, 'LUSTRUIT', 'LASTRE', 708.75, 843.41);</v>
      </c>
    </row>
    <row r="201" spans="2:11" ht="15" thickBot="1" x14ac:dyDescent="0.35">
      <c r="B201" s="103" t="s">
        <v>109</v>
      </c>
      <c r="C201" s="98" t="s">
        <v>375</v>
      </c>
      <c r="D201" s="76">
        <v>1.8</v>
      </c>
      <c r="E201" s="76" t="s">
        <v>111</v>
      </c>
      <c r="F201" s="79" t="s">
        <v>114</v>
      </c>
      <c r="G201" s="78">
        <v>483.75</v>
      </c>
      <c r="H201" s="107">
        <v>575.66</v>
      </c>
      <c r="I201" s="111" t="str">
        <f t="shared" si="9"/>
        <v>GRANIT MONT BLANC 1.8 LUSTRUIT SEMILASTRE</v>
      </c>
      <c r="J201" s="113">
        <f t="shared" si="10"/>
        <v>483.75</v>
      </c>
      <c r="K201" t="str">
        <f t="shared" si="11"/>
        <v>INSERT INTO MATERIALS(type, name, thickness, surface, finish, price, priceVat) VALUES('GRANIT', 'MONT BLANC', 1.8, 'LUSTRUIT', 'SEMILASTRE', 483.75, 575.66);</v>
      </c>
    </row>
    <row r="202" spans="2:11" ht="15" thickBot="1" x14ac:dyDescent="0.35">
      <c r="B202" s="103" t="s">
        <v>109</v>
      </c>
      <c r="C202" s="98" t="s">
        <v>376</v>
      </c>
      <c r="D202" s="76">
        <v>2</v>
      </c>
      <c r="E202" s="76" t="s">
        <v>116</v>
      </c>
      <c r="F202" s="79" t="s">
        <v>114</v>
      </c>
      <c r="G202" s="78">
        <v>315</v>
      </c>
      <c r="H202" s="107">
        <v>374.85</v>
      </c>
      <c r="I202" s="111" t="str">
        <f t="shared" si="9"/>
        <v>GRANIT MONTEROSA 2 FIAMAT SEMILASTRE</v>
      </c>
      <c r="J202" s="113">
        <f t="shared" si="10"/>
        <v>315</v>
      </c>
      <c r="K202" t="str">
        <f t="shared" si="11"/>
        <v>INSERT INTO MATERIALS(type, name, thickness, surface, finish, price, priceVat) VALUES('GRANIT', 'MONTEROSA', 2, 'FIAMAT', 'SEMILASTRE', 315, 374.85);</v>
      </c>
    </row>
    <row r="203" spans="2:11" ht="15" thickBot="1" x14ac:dyDescent="0.35">
      <c r="B203" s="103" t="s">
        <v>109</v>
      </c>
      <c r="C203" s="98" t="s">
        <v>376</v>
      </c>
      <c r="D203" s="76">
        <v>2</v>
      </c>
      <c r="E203" s="76" t="s">
        <v>111</v>
      </c>
      <c r="F203" s="79" t="s">
        <v>114</v>
      </c>
      <c r="G203" s="78">
        <v>303.75</v>
      </c>
      <c r="H203" s="107">
        <v>361.46</v>
      </c>
      <c r="I203" s="111" t="str">
        <f t="shared" si="9"/>
        <v>GRANIT MONTEROSA 2 LUSTRUIT SEMILASTRE</v>
      </c>
      <c r="J203" s="113">
        <f t="shared" si="10"/>
        <v>303.75</v>
      </c>
      <c r="K203" t="str">
        <f t="shared" si="11"/>
        <v>INSERT INTO MATERIALS(type, name, thickness, surface, finish, price, priceVat) VALUES('GRANIT', 'MONTEROSA', 2, 'LUSTRUIT', 'SEMILASTRE', 303.75, 361.46);</v>
      </c>
    </row>
    <row r="204" spans="2:11" ht="15" thickBot="1" x14ac:dyDescent="0.35">
      <c r="B204" s="103" t="s">
        <v>109</v>
      </c>
      <c r="C204" s="98" t="s">
        <v>376</v>
      </c>
      <c r="D204" s="76">
        <v>3</v>
      </c>
      <c r="E204" s="76" t="s">
        <v>116</v>
      </c>
      <c r="F204" s="79" t="s">
        <v>114</v>
      </c>
      <c r="G204" s="78">
        <v>495</v>
      </c>
      <c r="H204" s="107">
        <v>589.04999999999995</v>
      </c>
      <c r="I204" s="111" t="str">
        <f t="shared" si="9"/>
        <v>GRANIT MONTEROSA 3 FIAMAT SEMILASTRE</v>
      </c>
      <c r="J204" s="113">
        <f t="shared" si="10"/>
        <v>495</v>
      </c>
      <c r="K204" t="str">
        <f t="shared" si="11"/>
        <v>INSERT INTO MATERIALS(type, name, thickness, surface, finish, price, priceVat) VALUES('GRANIT', 'MONTEROSA', 3, 'FIAMAT', 'SEMILASTRE', 495, 589.05);</v>
      </c>
    </row>
    <row r="205" spans="2:11" ht="15" thickBot="1" x14ac:dyDescent="0.35">
      <c r="B205" s="103" t="s">
        <v>109</v>
      </c>
      <c r="C205" s="98" t="s">
        <v>376</v>
      </c>
      <c r="D205" s="76">
        <v>3</v>
      </c>
      <c r="E205" s="76" t="s">
        <v>111</v>
      </c>
      <c r="F205" s="79" t="s">
        <v>114</v>
      </c>
      <c r="G205" s="78">
        <v>472.5</v>
      </c>
      <c r="H205" s="107">
        <v>562.28</v>
      </c>
      <c r="I205" s="111" t="str">
        <f t="shared" si="9"/>
        <v>GRANIT MONTEROSA 3 LUSTRUIT SEMILASTRE</v>
      </c>
      <c r="J205" s="113">
        <f t="shared" si="10"/>
        <v>472.5</v>
      </c>
      <c r="K205" t="str">
        <f t="shared" si="11"/>
        <v>INSERT INTO MATERIALS(type, name, thickness, surface, finish, price, priceVat) VALUES('GRANIT', 'MONTEROSA', 3, 'LUSTRUIT', 'SEMILASTRE', 472.5, 562.28);</v>
      </c>
    </row>
    <row r="206" spans="2:11" ht="15" thickBot="1" x14ac:dyDescent="0.35">
      <c r="B206" s="103" t="s">
        <v>109</v>
      </c>
      <c r="C206" s="98" t="s">
        <v>208</v>
      </c>
      <c r="D206" s="76">
        <v>2</v>
      </c>
      <c r="E206" s="76" t="s">
        <v>111</v>
      </c>
      <c r="F206" s="77" t="s">
        <v>112</v>
      </c>
      <c r="G206" s="78">
        <v>517.5</v>
      </c>
      <c r="H206" s="107">
        <v>615.83000000000004</v>
      </c>
      <c r="I206" s="111" t="str">
        <f t="shared" si="9"/>
        <v>GRANIT MOON WHITE 2 LUSTRUIT LASTRE</v>
      </c>
      <c r="J206" s="113">
        <f t="shared" si="10"/>
        <v>517.5</v>
      </c>
      <c r="K206" t="str">
        <f t="shared" si="11"/>
        <v>INSERT INTO MATERIALS(type, name, thickness, surface, finish, price, priceVat) VALUES('GRANIT', 'MOON WHITE', 2, 'LUSTRUIT', 'LASTRE', 517.5, 615.83);</v>
      </c>
    </row>
    <row r="207" spans="2:11" ht="15" thickBot="1" x14ac:dyDescent="0.35">
      <c r="B207" s="103" t="s">
        <v>109</v>
      </c>
      <c r="C207" s="98" t="s">
        <v>208</v>
      </c>
      <c r="D207" s="76">
        <v>3</v>
      </c>
      <c r="E207" s="76" t="s">
        <v>111</v>
      </c>
      <c r="F207" s="77" t="s">
        <v>112</v>
      </c>
      <c r="G207" s="78">
        <v>753.75</v>
      </c>
      <c r="H207" s="107">
        <v>896.96</v>
      </c>
      <c r="I207" s="111" t="str">
        <f t="shared" si="9"/>
        <v>GRANIT MOON WHITE 3 LUSTRUIT LASTRE</v>
      </c>
      <c r="J207" s="113">
        <f t="shared" si="10"/>
        <v>753.75</v>
      </c>
      <c r="K207" t="str">
        <f t="shared" si="11"/>
        <v>INSERT INTO MATERIALS(type, name, thickness, surface, finish, price, priceVat) VALUES('GRANIT', 'MOON WHITE', 3, 'LUSTRUIT', 'LASTRE', 753.75, 896.96);</v>
      </c>
    </row>
    <row r="208" spans="2:11" ht="15" thickBot="1" x14ac:dyDescent="0.35">
      <c r="B208" s="103" t="s">
        <v>109</v>
      </c>
      <c r="C208" s="98" t="s">
        <v>377</v>
      </c>
      <c r="D208" s="76">
        <v>2</v>
      </c>
      <c r="E208" s="76" t="s">
        <v>111</v>
      </c>
      <c r="F208" s="77" t="s">
        <v>112</v>
      </c>
      <c r="G208" s="78">
        <v>392.5</v>
      </c>
      <c r="H208" s="107">
        <v>467.08</v>
      </c>
      <c r="I208" s="111" t="str">
        <f t="shared" si="9"/>
        <v>GRANIT MULTICOLOR  2 LUSTRUIT LASTRE</v>
      </c>
      <c r="J208" s="113">
        <f t="shared" si="10"/>
        <v>392.5</v>
      </c>
      <c r="K208" t="str">
        <f t="shared" si="11"/>
        <v>INSERT INTO MATERIALS(type, name, thickness, surface, finish, price, priceVat) VALUES('GRANIT', 'MULTICOLOR ', 2, 'LUSTRUIT', 'LASTRE', 392.5, 467.08);</v>
      </c>
    </row>
    <row r="209" spans="2:11" ht="15" thickBot="1" x14ac:dyDescent="0.35">
      <c r="B209" s="103" t="s">
        <v>109</v>
      </c>
      <c r="C209" s="98" t="s">
        <v>377</v>
      </c>
      <c r="D209" s="76">
        <v>3</v>
      </c>
      <c r="E209" s="76" t="s">
        <v>111</v>
      </c>
      <c r="F209" s="77" t="s">
        <v>112</v>
      </c>
      <c r="G209" s="78">
        <v>455</v>
      </c>
      <c r="H209" s="107">
        <v>541.45000000000005</v>
      </c>
      <c r="I209" s="111" t="str">
        <f t="shared" si="9"/>
        <v>GRANIT MULTICOLOR  3 LUSTRUIT LASTRE</v>
      </c>
      <c r="J209" s="113">
        <f t="shared" si="10"/>
        <v>455</v>
      </c>
      <c r="K209" t="str">
        <f t="shared" si="11"/>
        <v>INSERT INTO MATERIALS(type, name, thickness, surface, finish, price, priceVat) VALUES('GRANIT', 'MULTICOLOR ', 3, 'LUSTRUIT', 'LASTRE', 455, 541.45);</v>
      </c>
    </row>
    <row r="210" spans="2:11" ht="15" thickBot="1" x14ac:dyDescent="0.35">
      <c r="B210" s="103" t="s">
        <v>109</v>
      </c>
      <c r="C210" s="98" t="s">
        <v>377</v>
      </c>
      <c r="D210" s="76">
        <v>2</v>
      </c>
      <c r="E210" s="76" t="s">
        <v>116</v>
      </c>
      <c r="F210" s="79" t="s">
        <v>114</v>
      </c>
      <c r="G210" s="78">
        <v>427.5</v>
      </c>
      <c r="H210" s="107">
        <v>508.73</v>
      </c>
      <c r="I210" s="111" t="str">
        <f t="shared" si="9"/>
        <v>GRANIT MULTICOLOR  2 FIAMAT SEMILASTRE</v>
      </c>
      <c r="J210" s="113">
        <f t="shared" si="10"/>
        <v>427.5</v>
      </c>
      <c r="K210" t="str">
        <f t="shared" si="11"/>
        <v>INSERT INTO MATERIALS(type, name, thickness, surface, finish, price, priceVat) VALUES('GRANIT', 'MULTICOLOR ', 2, 'FIAMAT', 'SEMILASTRE', 427.5, 508.73);</v>
      </c>
    </row>
    <row r="211" spans="2:11" ht="15" thickBot="1" x14ac:dyDescent="0.35">
      <c r="B211" s="103" t="s">
        <v>109</v>
      </c>
      <c r="C211" s="98" t="s">
        <v>377</v>
      </c>
      <c r="D211" s="76">
        <v>2</v>
      </c>
      <c r="E211" s="76" t="s">
        <v>111</v>
      </c>
      <c r="F211" s="79" t="s">
        <v>114</v>
      </c>
      <c r="G211" s="78">
        <v>326.25</v>
      </c>
      <c r="H211" s="107">
        <v>388.24</v>
      </c>
      <c r="I211" s="111" t="str">
        <f t="shared" si="9"/>
        <v>GRANIT MULTICOLOR  2 LUSTRUIT SEMILASTRE</v>
      </c>
      <c r="J211" s="113">
        <f t="shared" si="10"/>
        <v>326.25</v>
      </c>
      <c r="K211" t="str">
        <f t="shared" si="11"/>
        <v>INSERT INTO MATERIALS(type, name, thickness, surface, finish, price, priceVat) VALUES('GRANIT', 'MULTICOLOR ', 2, 'LUSTRUIT', 'SEMILASTRE', 326.25, 388.24);</v>
      </c>
    </row>
    <row r="212" spans="2:11" ht="15" thickBot="1" x14ac:dyDescent="0.35">
      <c r="B212" s="103" t="s">
        <v>109</v>
      </c>
      <c r="C212" s="98" t="s">
        <v>377</v>
      </c>
      <c r="D212" s="76">
        <v>3</v>
      </c>
      <c r="E212" s="76" t="s">
        <v>116</v>
      </c>
      <c r="F212" s="79" t="s">
        <v>114</v>
      </c>
      <c r="G212" s="78">
        <v>472.5</v>
      </c>
      <c r="H212" s="107">
        <v>562.28</v>
      </c>
      <c r="I212" s="111" t="str">
        <f t="shared" si="9"/>
        <v>GRANIT MULTICOLOR  3 FIAMAT SEMILASTRE</v>
      </c>
      <c r="J212" s="113">
        <f t="shared" si="10"/>
        <v>472.5</v>
      </c>
      <c r="K212" t="str">
        <f t="shared" si="11"/>
        <v>INSERT INTO MATERIALS(type, name, thickness, surface, finish, price, priceVat) VALUES('GRANIT', 'MULTICOLOR ', 3, 'FIAMAT', 'SEMILASTRE', 472.5, 562.28);</v>
      </c>
    </row>
    <row r="213" spans="2:11" ht="15" thickBot="1" x14ac:dyDescent="0.35">
      <c r="B213" s="103" t="s">
        <v>109</v>
      </c>
      <c r="C213" s="99" t="s">
        <v>209</v>
      </c>
      <c r="D213" s="76">
        <v>2</v>
      </c>
      <c r="E213" s="76" t="s">
        <v>111</v>
      </c>
      <c r="F213" s="77" t="s">
        <v>112</v>
      </c>
      <c r="G213" s="78">
        <v>483.75</v>
      </c>
      <c r="H213" s="107">
        <v>575.66</v>
      </c>
      <c r="I213" s="111" t="str">
        <f t="shared" si="9"/>
        <v>GRANIT NAPOLI CREAM 2 LUSTRUIT LASTRE</v>
      </c>
      <c r="J213" s="113">
        <f t="shared" si="10"/>
        <v>483.75</v>
      </c>
      <c r="K213" t="str">
        <f t="shared" si="11"/>
        <v>INSERT INTO MATERIALS(type, name, thickness, surface, finish, price, priceVat) VALUES('GRANIT', 'NAPOLI CREAM', 2, 'LUSTRUIT', 'LASTRE', 483.75, 575.66);</v>
      </c>
    </row>
    <row r="214" spans="2:11" ht="15" thickBot="1" x14ac:dyDescent="0.35">
      <c r="B214" s="103" t="s">
        <v>109</v>
      </c>
      <c r="C214" s="99" t="s">
        <v>210</v>
      </c>
      <c r="D214" s="76">
        <v>3</v>
      </c>
      <c r="E214" s="76" t="s">
        <v>111</v>
      </c>
      <c r="F214" s="77" t="s">
        <v>112</v>
      </c>
      <c r="G214" s="78">
        <v>472.5</v>
      </c>
      <c r="H214" s="107">
        <v>562.28</v>
      </c>
      <c r="I214" s="111" t="str">
        <f t="shared" si="9"/>
        <v>GRANIT NAPOLI 3 LUSTRUIT LASTRE</v>
      </c>
      <c r="J214" s="113">
        <f t="shared" si="10"/>
        <v>472.5</v>
      </c>
      <c r="K214" t="str">
        <f t="shared" si="11"/>
        <v>INSERT INTO MATERIALS(type, name, thickness, surface, finish, price, priceVat) VALUES('GRANIT', 'NAPOLI', 3, 'LUSTRUIT', 'LASTRE', 472.5, 562.28);</v>
      </c>
    </row>
    <row r="215" spans="2:11" ht="15" thickBot="1" x14ac:dyDescent="0.35">
      <c r="B215" s="103" t="s">
        <v>109</v>
      </c>
      <c r="C215" s="99" t="s">
        <v>378</v>
      </c>
      <c r="D215" s="76">
        <v>2</v>
      </c>
      <c r="E215" s="76" t="s">
        <v>111</v>
      </c>
      <c r="F215" s="77" t="s">
        <v>112</v>
      </c>
      <c r="G215" s="78">
        <v>393.75</v>
      </c>
      <c r="H215" s="107">
        <v>468.56</v>
      </c>
      <c r="I215" s="111" t="str">
        <f t="shared" si="9"/>
        <v>GRANIT NAPOLITTO 2 LUSTRUIT LASTRE</v>
      </c>
      <c r="J215" s="113">
        <f t="shared" si="10"/>
        <v>393.75</v>
      </c>
      <c r="K215" t="str">
        <f t="shared" si="11"/>
        <v>INSERT INTO MATERIALS(type, name, thickness, surface, finish, price, priceVat) VALUES('GRANIT', 'NAPOLITTO', 2, 'LUSTRUIT', 'LASTRE', 393.75, 468.56);</v>
      </c>
    </row>
    <row r="216" spans="2:11" ht="15" thickBot="1" x14ac:dyDescent="0.35">
      <c r="B216" s="103" t="s">
        <v>109</v>
      </c>
      <c r="C216" s="99" t="s">
        <v>378</v>
      </c>
      <c r="D216" s="76">
        <v>3</v>
      </c>
      <c r="E216" s="76" t="s">
        <v>111</v>
      </c>
      <c r="F216" s="77" t="s">
        <v>112</v>
      </c>
      <c r="G216" s="78">
        <v>686.25</v>
      </c>
      <c r="H216" s="107">
        <v>816.64</v>
      </c>
      <c r="I216" s="111" t="str">
        <f t="shared" si="9"/>
        <v>GRANIT NAPOLITTO 3 LUSTRUIT LASTRE</v>
      </c>
      <c r="J216" s="113">
        <f t="shared" si="10"/>
        <v>686.25</v>
      </c>
      <c r="K216" t="str">
        <f t="shared" si="11"/>
        <v>INSERT INTO MATERIALS(type, name, thickness, surface, finish, price, priceVat) VALUES('GRANIT', 'NAPOLITTO', 3, 'LUSTRUIT', 'LASTRE', 686.25, 816.64);</v>
      </c>
    </row>
    <row r="217" spans="2:11" ht="15" thickBot="1" x14ac:dyDescent="0.35">
      <c r="B217" s="103" t="s">
        <v>109</v>
      </c>
      <c r="C217" s="98" t="s">
        <v>379</v>
      </c>
      <c r="D217" s="76">
        <v>3</v>
      </c>
      <c r="E217" s="76" t="s">
        <v>141</v>
      </c>
      <c r="F217" s="77" t="s">
        <v>112</v>
      </c>
      <c r="G217" s="78">
        <v>472.5</v>
      </c>
      <c r="H217" s="107">
        <v>562.28</v>
      </c>
      <c r="I217" s="111" t="str">
        <f t="shared" si="9"/>
        <v>GRANIT NEGRO SAN RAFAEL 3 PERIAT LASTRE</v>
      </c>
      <c r="J217" s="113">
        <f t="shared" si="10"/>
        <v>472.5</v>
      </c>
      <c r="K217" t="str">
        <f t="shared" si="11"/>
        <v>INSERT INTO MATERIALS(type, name, thickness, surface, finish, price, priceVat) VALUES('GRANIT', 'NEGRO SAN RAFAEL', 3, 'PERIAT', 'LASTRE', 472.5, 562.28);</v>
      </c>
    </row>
    <row r="218" spans="2:11" ht="15" thickBot="1" x14ac:dyDescent="0.35">
      <c r="B218" s="103" t="s">
        <v>109</v>
      </c>
      <c r="C218" s="98" t="s">
        <v>211</v>
      </c>
      <c r="D218" s="76">
        <v>2</v>
      </c>
      <c r="E218" s="76" t="s">
        <v>111</v>
      </c>
      <c r="F218" s="77" t="s">
        <v>112</v>
      </c>
      <c r="G218" s="78">
        <v>675</v>
      </c>
      <c r="H218" s="107">
        <v>803.25</v>
      </c>
      <c r="I218" s="111" t="str">
        <f t="shared" si="9"/>
        <v>GRANIT NERO ZAMBIA 2 LUSTRUIT LASTRE</v>
      </c>
      <c r="J218" s="113">
        <f t="shared" si="10"/>
        <v>675</v>
      </c>
      <c r="K218" t="str">
        <f t="shared" si="11"/>
        <v>INSERT INTO MATERIALS(type, name, thickness, surface, finish, price, priceVat) VALUES('GRANIT', 'NERO ZAMBIA', 2, 'LUSTRUIT', 'LASTRE', 675, 803.25);</v>
      </c>
    </row>
    <row r="219" spans="2:11" ht="15" thickBot="1" x14ac:dyDescent="0.35">
      <c r="B219" s="103" t="s">
        <v>109</v>
      </c>
      <c r="C219" s="98" t="s">
        <v>211</v>
      </c>
      <c r="D219" s="76">
        <v>3</v>
      </c>
      <c r="E219" s="76" t="s">
        <v>111</v>
      </c>
      <c r="F219" s="77" t="s">
        <v>112</v>
      </c>
      <c r="G219" s="78">
        <v>642.5</v>
      </c>
      <c r="H219" s="107">
        <v>764.58</v>
      </c>
      <c r="I219" s="111" t="str">
        <f t="shared" si="9"/>
        <v>GRANIT NERO ZAMBIA 3 LUSTRUIT LASTRE</v>
      </c>
      <c r="J219" s="113">
        <f t="shared" si="10"/>
        <v>642.5</v>
      </c>
      <c r="K219" t="str">
        <f t="shared" si="11"/>
        <v>INSERT INTO MATERIALS(type, name, thickness, surface, finish, price, priceVat) VALUES('GRANIT', 'NERO ZAMBIA', 3, 'LUSTRUIT', 'LASTRE', 642.5, 764.58);</v>
      </c>
    </row>
    <row r="220" spans="2:11" ht="15" thickBot="1" x14ac:dyDescent="0.35">
      <c r="B220" s="103" t="s">
        <v>109</v>
      </c>
      <c r="C220" s="98" t="s">
        <v>211</v>
      </c>
      <c r="D220" s="76">
        <v>2</v>
      </c>
      <c r="E220" s="76" t="s">
        <v>111</v>
      </c>
      <c r="F220" s="79" t="s">
        <v>114</v>
      </c>
      <c r="G220" s="78">
        <v>495</v>
      </c>
      <c r="H220" s="107">
        <v>589.04999999999995</v>
      </c>
      <c r="I220" s="111" t="str">
        <f t="shared" si="9"/>
        <v>GRANIT NERO ZAMBIA 2 LUSTRUIT SEMILASTRE</v>
      </c>
      <c r="J220" s="113">
        <f t="shared" si="10"/>
        <v>495</v>
      </c>
      <c r="K220" t="str">
        <f t="shared" si="11"/>
        <v>INSERT INTO MATERIALS(type, name, thickness, surface, finish, price, priceVat) VALUES('GRANIT', 'NERO ZAMBIA', 2, 'LUSTRUIT', 'SEMILASTRE', 495, 589.05);</v>
      </c>
    </row>
    <row r="221" spans="2:11" ht="15" thickBot="1" x14ac:dyDescent="0.35">
      <c r="B221" s="103" t="s">
        <v>109</v>
      </c>
      <c r="C221" s="98" t="s">
        <v>211</v>
      </c>
      <c r="D221" s="76">
        <v>3</v>
      </c>
      <c r="E221" s="76" t="s">
        <v>111</v>
      </c>
      <c r="F221" s="79" t="s">
        <v>114</v>
      </c>
      <c r="G221" s="78">
        <v>686.25</v>
      </c>
      <c r="H221" s="107">
        <v>816.64</v>
      </c>
      <c r="I221" s="111" t="str">
        <f t="shared" si="9"/>
        <v>GRANIT NERO ZAMBIA 3 LUSTRUIT SEMILASTRE</v>
      </c>
      <c r="J221" s="113">
        <f t="shared" si="10"/>
        <v>686.25</v>
      </c>
      <c r="K221" t="str">
        <f t="shared" si="11"/>
        <v>INSERT INTO MATERIALS(type, name, thickness, surface, finish, price, priceVat) VALUES('GRANIT', 'NERO ZAMBIA', 3, 'LUSTRUIT', 'SEMILASTRE', 686.25, 816.64);</v>
      </c>
    </row>
    <row r="222" spans="2:11" ht="24.6" thickBot="1" x14ac:dyDescent="0.35">
      <c r="B222" s="103" t="s">
        <v>109</v>
      </c>
      <c r="C222" s="98" t="s">
        <v>212</v>
      </c>
      <c r="D222" s="76">
        <v>2</v>
      </c>
      <c r="E222" s="76" t="s">
        <v>111</v>
      </c>
      <c r="F222" s="77" t="s">
        <v>112</v>
      </c>
      <c r="G222" s="78">
        <v>1080</v>
      </c>
      <c r="H222" s="107">
        <v>1285.2</v>
      </c>
      <c r="I222" s="111" t="str">
        <f t="shared" si="9"/>
        <v>GRANIT NETUNO BORDEAUX 2 LUSTRUIT LASTRE</v>
      </c>
      <c r="J222" s="113">
        <f t="shared" si="10"/>
        <v>1080</v>
      </c>
      <c r="K222" t="str">
        <f t="shared" si="11"/>
        <v>INSERT INTO MATERIALS(type, name, thickness, surface, finish, price, priceVat) VALUES('GRANIT', 'NETUNO BORDEAUX', 2, 'LUSTRUIT', 'LASTRE', 1080, 1285.2);</v>
      </c>
    </row>
    <row r="223" spans="2:11" ht="24.6" thickBot="1" x14ac:dyDescent="0.35">
      <c r="B223" s="103" t="s">
        <v>109</v>
      </c>
      <c r="C223" s="98" t="s">
        <v>212</v>
      </c>
      <c r="D223" s="76">
        <v>3</v>
      </c>
      <c r="E223" s="76" t="s">
        <v>111</v>
      </c>
      <c r="F223" s="77" t="s">
        <v>112</v>
      </c>
      <c r="G223" s="78">
        <v>1552.5</v>
      </c>
      <c r="H223" s="107">
        <v>1847.48</v>
      </c>
      <c r="I223" s="111" t="str">
        <f t="shared" si="9"/>
        <v>GRANIT NETUNO BORDEAUX 3 LUSTRUIT LASTRE</v>
      </c>
      <c r="J223" s="113">
        <f t="shared" si="10"/>
        <v>1552.5</v>
      </c>
      <c r="K223" t="str">
        <f t="shared" si="11"/>
        <v>INSERT INTO MATERIALS(type, name, thickness, surface, finish, price, priceVat) VALUES('GRANIT', 'NETUNO BORDEAUX', 3, 'LUSTRUIT', 'LASTRE', 1552.5, 1847.48);</v>
      </c>
    </row>
    <row r="224" spans="2:11" ht="15" thickBot="1" x14ac:dyDescent="0.35">
      <c r="B224" s="103" t="s">
        <v>109</v>
      </c>
      <c r="C224" s="98" t="s">
        <v>213</v>
      </c>
      <c r="D224" s="76">
        <v>2</v>
      </c>
      <c r="E224" s="76" t="s">
        <v>111</v>
      </c>
      <c r="F224" s="77" t="s">
        <v>112</v>
      </c>
      <c r="G224" s="78">
        <v>382.5</v>
      </c>
      <c r="H224" s="107">
        <v>455.18</v>
      </c>
      <c r="I224" s="111" t="str">
        <f t="shared" si="9"/>
        <v>GRANIT NEW CALEDONIA 2 LUSTRUIT LASTRE</v>
      </c>
      <c r="J224" s="113">
        <f t="shared" si="10"/>
        <v>382.5</v>
      </c>
      <c r="K224" t="str">
        <f t="shared" si="11"/>
        <v>INSERT INTO MATERIALS(type, name, thickness, surface, finish, price, priceVat) VALUES('GRANIT', 'NEW CALEDONIA', 2, 'LUSTRUIT', 'LASTRE', 382.5, 455.18);</v>
      </c>
    </row>
    <row r="225" spans="2:11" ht="15" thickBot="1" x14ac:dyDescent="0.35">
      <c r="B225" s="103" t="s">
        <v>109</v>
      </c>
      <c r="C225" s="98" t="s">
        <v>380</v>
      </c>
      <c r="D225" s="76">
        <v>2</v>
      </c>
      <c r="E225" s="76" t="s">
        <v>111</v>
      </c>
      <c r="F225" s="77" t="s">
        <v>112</v>
      </c>
      <c r="G225" s="78">
        <v>641.25</v>
      </c>
      <c r="H225" s="107">
        <v>763.09</v>
      </c>
      <c r="I225" s="111" t="str">
        <f t="shared" si="9"/>
        <v>GRANIT NEW MADURA GOLD 2 LUSTRUIT LASTRE</v>
      </c>
      <c r="J225" s="113">
        <f t="shared" si="10"/>
        <v>641.25</v>
      </c>
      <c r="K225" t="str">
        <f t="shared" si="11"/>
        <v>INSERT INTO MATERIALS(type, name, thickness, surface, finish, price, priceVat) VALUES('GRANIT', 'NEW MADURA GOLD', 2, 'LUSTRUIT', 'LASTRE', 641.25, 763.09);</v>
      </c>
    </row>
    <row r="226" spans="2:11" ht="15" thickBot="1" x14ac:dyDescent="0.35">
      <c r="B226" s="103" t="s">
        <v>109</v>
      </c>
      <c r="C226" s="98" t="s">
        <v>381</v>
      </c>
      <c r="D226" s="76">
        <v>2</v>
      </c>
      <c r="E226" s="76" t="s">
        <v>111</v>
      </c>
      <c r="F226" s="77" t="s">
        <v>112</v>
      </c>
      <c r="G226" s="78">
        <v>528.75</v>
      </c>
      <c r="H226" s="107">
        <v>629.21</v>
      </c>
      <c r="I226" s="111" t="str">
        <f t="shared" si="9"/>
        <v>GRANIT NEW SOLARIUS 2 LUSTRUIT LASTRE</v>
      </c>
      <c r="J226" s="113">
        <f t="shared" si="10"/>
        <v>528.75</v>
      </c>
      <c r="K226" t="str">
        <f t="shared" si="11"/>
        <v>INSERT INTO MATERIALS(type, name, thickness, surface, finish, price, priceVat) VALUES('GRANIT', 'NEW SOLARIUS', 2, 'LUSTRUIT', 'LASTRE', 528.75, 629.21);</v>
      </c>
    </row>
    <row r="227" spans="2:11" ht="24.6" thickBot="1" x14ac:dyDescent="0.35">
      <c r="B227" s="103" t="s">
        <v>109</v>
      </c>
      <c r="C227" s="99" t="s">
        <v>214</v>
      </c>
      <c r="D227" s="76">
        <v>2</v>
      </c>
      <c r="E227" s="76" t="s">
        <v>111</v>
      </c>
      <c r="F227" s="77" t="s">
        <v>112</v>
      </c>
      <c r="G227" s="78">
        <v>412.5</v>
      </c>
      <c r="H227" s="107">
        <v>490.88</v>
      </c>
      <c r="I227" s="111" t="str">
        <f t="shared" si="9"/>
        <v>GRANIT NEW VENETIAN GOLD 2 LUSTRUIT LASTRE</v>
      </c>
      <c r="J227" s="113">
        <f t="shared" si="10"/>
        <v>412.5</v>
      </c>
      <c r="K227" t="str">
        <f t="shared" si="11"/>
        <v>INSERT INTO MATERIALS(type, name, thickness, surface, finish, price, priceVat) VALUES('GRANIT', 'NEW VENETIAN GOLD', 2, 'LUSTRUIT', 'LASTRE', 412.5, 490.88);</v>
      </c>
    </row>
    <row r="228" spans="2:11" ht="24.6" thickBot="1" x14ac:dyDescent="0.35">
      <c r="B228" s="103" t="s">
        <v>109</v>
      </c>
      <c r="C228" s="99" t="s">
        <v>215</v>
      </c>
      <c r="D228" s="76">
        <v>2</v>
      </c>
      <c r="E228" s="76" t="s">
        <v>111</v>
      </c>
      <c r="F228" s="77" t="s">
        <v>112</v>
      </c>
      <c r="G228" s="78">
        <v>405</v>
      </c>
      <c r="H228" s="107">
        <v>481.95</v>
      </c>
      <c r="I228" s="111" t="str">
        <f t="shared" si="9"/>
        <v>GRANIT NEW WHITE TUULLUM 2 LUSTRUIT LASTRE</v>
      </c>
      <c r="J228" s="113">
        <f t="shared" si="10"/>
        <v>405</v>
      </c>
      <c r="K228" t="str">
        <f t="shared" si="11"/>
        <v>INSERT INTO MATERIALS(type, name, thickness, surface, finish, price, priceVat) VALUES('GRANIT', 'NEW WHITE TUULLUM', 2, 'LUSTRUIT', 'LASTRE', 405, 481.95);</v>
      </c>
    </row>
    <row r="229" spans="2:11" ht="15" thickBot="1" x14ac:dyDescent="0.35">
      <c r="B229" s="103" t="s">
        <v>109</v>
      </c>
      <c r="C229" s="98" t="s">
        <v>398</v>
      </c>
      <c r="D229" s="76">
        <v>3</v>
      </c>
      <c r="E229" s="76" t="s">
        <v>111</v>
      </c>
      <c r="F229" s="77" t="s">
        <v>112</v>
      </c>
      <c r="G229" s="78">
        <v>1743.75</v>
      </c>
      <c r="H229" s="107">
        <v>2075.06</v>
      </c>
      <c r="I229" s="111" t="str">
        <f t="shared" si="9"/>
        <v>GRANIT NORMANDY 3 LUSTRUIT LASTRE</v>
      </c>
      <c r="J229" s="113">
        <f t="shared" si="10"/>
        <v>1743.75</v>
      </c>
      <c r="K229" t="str">
        <f t="shared" si="11"/>
        <v>INSERT INTO MATERIALS(type, name, thickness, surface, finish, price, priceVat) VALUES('GRANIT', 'NORMANDY', 3, 'LUSTRUIT', 'LASTRE', 1743.75, 2075.06);</v>
      </c>
    </row>
    <row r="230" spans="2:11" ht="15" thickBot="1" x14ac:dyDescent="0.35">
      <c r="B230" s="103" t="s">
        <v>109</v>
      </c>
      <c r="C230" s="98" t="s">
        <v>216</v>
      </c>
      <c r="D230" s="76">
        <v>2</v>
      </c>
      <c r="E230" s="76" t="s">
        <v>111</v>
      </c>
      <c r="F230" s="77" t="s">
        <v>112</v>
      </c>
      <c r="G230" s="78">
        <v>618.75</v>
      </c>
      <c r="H230" s="107">
        <v>736.31</v>
      </c>
      <c r="I230" s="111" t="str">
        <f t="shared" si="9"/>
        <v>GRANIT OPERETA CREAM 2 LUSTRUIT LASTRE</v>
      </c>
      <c r="J230" s="113">
        <f t="shared" si="10"/>
        <v>618.75</v>
      </c>
      <c r="K230" t="str">
        <f t="shared" si="11"/>
        <v>INSERT INTO MATERIALS(type, name, thickness, surface, finish, price, priceVat) VALUES('GRANIT', 'OPERETA CREAM', 2, 'LUSTRUIT', 'LASTRE', 618.75, 736.31);</v>
      </c>
    </row>
    <row r="231" spans="2:11" ht="15" thickBot="1" x14ac:dyDescent="0.35">
      <c r="B231" s="103" t="s">
        <v>109</v>
      </c>
      <c r="C231" s="98" t="s">
        <v>216</v>
      </c>
      <c r="D231" s="76">
        <v>3</v>
      </c>
      <c r="E231" s="76" t="s">
        <v>111</v>
      </c>
      <c r="F231" s="77" t="s">
        <v>112</v>
      </c>
      <c r="G231" s="78">
        <v>618.75</v>
      </c>
      <c r="H231" s="107">
        <v>736.31</v>
      </c>
      <c r="I231" s="111" t="str">
        <f t="shared" si="9"/>
        <v>GRANIT OPERETA CREAM 3 LUSTRUIT LASTRE</v>
      </c>
      <c r="J231" s="113">
        <f t="shared" si="10"/>
        <v>618.75</v>
      </c>
      <c r="K231" t="str">
        <f t="shared" si="11"/>
        <v>INSERT INTO MATERIALS(type, name, thickness, surface, finish, price, priceVat) VALUES('GRANIT', 'OPERETA CREAM', 3, 'LUSTRUIT', 'LASTRE', 618.75, 736.31);</v>
      </c>
    </row>
    <row r="232" spans="2:11" ht="15" thickBot="1" x14ac:dyDescent="0.35">
      <c r="B232" s="103" t="s">
        <v>109</v>
      </c>
      <c r="C232" s="99" t="s">
        <v>217</v>
      </c>
      <c r="D232" s="76">
        <v>3</v>
      </c>
      <c r="E232" s="76" t="s">
        <v>111</v>
      </c>
      <c r="F232" s="77" t="s">
        <v>112</v>
      </c>
      <c r="G232" s="78">
        <v>776.25</v>
      </c>
      <c r="H232" s="107">
        <v>923.74</v>
      </c>
      <c r="I232" s="111" t="str">
        <f t="shared" si="9"/>
        <v>GRANIT OPUS PEARL 3 LUSTRUIT LASTRE</v>
      </c>
      <c r="J232" s="113">
        <f t="shared" si="10"/>
        <v>776.25</v>
      </c>
      <c r="K232" t="str">
        <f t="shared" si="11"/>
        <v>INSERT INTO MATERIALS(type, name, thickness, surface, finish, price, priceVat) VALUES('GRANIT', 'OPUS PEARL', 3, 'LUSTRUIT', 'LASTRE', 776.25, 923.74);</v>
      </c>
    </row>
    <row r="233" spans="2:11" ht="24.6" thickBot="1" x14ac:dyDescent="0.35">
      <c r="B233" s="103" t="s">
        <v>109</v>
      </c>
      <c r="C233" s="99" t="s">
        <v>382</v>
      </c>
      <c r="D233" s="76">
        <v>2</v>
      </c>
      <c r="E233" s="76" t="s">
        <v>141</v>
      </c>
      <c r="F233" s="77" t="s">
        <v>112</v>
      </c>
      <c r="G233" s="78">
        <v>675</v>
      </c>
      <c r="H233" s="107">
        <v>803.25</v>
      </c>
      <c r="I233" s="111" t="str">
        <f t="shared" si="9"/>
        <v>GRANIT ORNAMENTAL LIGHT S 2 PERIAT LASTRE</v>
      </c>
      <c r="J233" s="113">
        <f t="shared" si="10"/>
        <v>675</v>
      </c>
      <c r="K233" t="str">
        <f t="shared" si="11"/>
        <v>INSERT INTO MATERIALS(type, name, thickness, surface, finish, price, priceVat) VALUES('GRANIT', 'ORNAMENTAL LIGHT S', 2, 'PERIAT', 'LASTRE', 675, 803.25);</v>
      </c>
    </row>
    <row r="234" spans="2:11" ht="15" thickBot="1" x14ac:dyDescent="0.35">
      <c r="B234" s="103" t="s">
        <v>109</v>
      </c>
      <c r="C234" s="98" t="s">
        <v>218</v>
      </c>
      <c r="D234" s="76">
        <v>2</v>
      </c>
      <c r="E234" s="76" t="s">
        <v>111</v>
      </c>
      <c r="F234" s="77" t="s">
        <v>112</v>
      </c>
      <c r="G234" s="78">
        <v>393.75</v>
      </c>
      <c r="H234" s="107">
        <v>468.56</v>
      </c>
      <c r="I234" s="111" t="str">
        <f t="shared" si="9"/>
        <v>GRANIT ORO BRASIL S 2 LUSTRUIT LASTRE</v>
      </c>
      <c r="J234" s="113">
        <f t="shared" si="10"/>
        <v>393.75</v>
      </c>
      <c r="K234" t="str">
        <f t="shared" si="11"/>
        <v>INSERT INTO MATERIALS(type, name, thickness, surface, finish, price, priceVat) VALUES('GRANIT', 'ORO BRASIL S', 2, 'LUSTRUIT', 'LASTRE', 393.75, 468.56);</v>
      </c>
    </row>
    <row r="235" spans="2:11" ht="15" thickBot="1" x14ac:dyDescent="0.35">
      <c r="B235" s="103" t="s">
        <v>109</v>
      </c>
      <c r="C235" s="98" t="s">
        <v>218</v>
      </c>
      <c r="D235" s="76">
        <v>3</v>
      </c>
      <c r="E235" s="76" t="s">
        <v>111</v>
      </c>
      <c r="F235" s="77" t="s">
        <v>112</v>
      </c>
      <c r="G235" s="78">
        <v>585</v>
      </c>
      <c r="H235" s="107">
        <v>696.15</v>
      </c>
      <c r="I235" s="111" t="str">
        <f t="shared" si="9"/>
        <v>GRANIT ORO BRASIL S 3 LUSTRUIT LASTRE</v>
      </c>
      <c r="J235" s="113">
        <f t="shared" si="10"/>
        <v>585</v>
      </c>
      <c r="K235" t="str">
        <f t="shared" si="11"/>
        <v>INSERT INTO MATERIALS(type, name, thickness, surface, finish, price, priceVat) VALUES('GRANIT', 'ORO BRASIL S', 3, 'LUSTRUIT', 'LASTRE', 585, 696.15);</v>
      </c>
    </row>
    <row r="236" spans="2:11" ht="15" thickBot="1" x14ac:dyDescent="0.35">
      <c r="B236" s="103" t="s">
        <v>109</v>
      </c>
      <c r="C236" s="98" t="s">
        <v>219</v>
      </c>
      <c r="D236" s="76">
        <v>2</v>
      </c>
      <c r="E236" s="76" t="s">
        <v>111</v>
      </c>
      <c r="F236" s="77" t="s">
        <v>112</v>
      </c>
      <c r="G236" s="78">
        <v>412.5</v>
      </c>
      <c r="H236" s="107">
        <v>490.88</v>
      </c>
      <c r="I236" s="111" t="str">
        <f t="shared" si="9"/>
        <v>GRANIT ORO BRASIL 2 LUSTRUIT LASTRE</v>
      </c>
      <c r="J236" s="113">
        <f t="shared" si="10"/>
        <v>412.5</v>
      </c>
      <c r="K236" t="str">
        <f t="shared" si="11"/>
        <v>INSERT INTO MATERIALS(type, name, thickness, surface, finish, price, priceVat) VALUES('GRANIT', 'ORO BRASIL', 2, 'LUSTRUIT', 'LASTRE', 412.5, 490.88);</v>
      </c>
    </row>
    <row r="237" spans="2:11" ht="15" thickBot="1" x14ac:dyDescent="0.35">
      <c r="B237" s="103" t="s">
        <v>109</v>
      </c>
      <c r="C237" s="98" t="s">
        <v>383</v>
      </c>
      <c r="D237" s="76">
        <v>2</v>
      </c>
      <c r="E237" s="76" t="s">
        <v>111</v>
      </c>
      <c r="F237" s="77" t="s">
        <v>112</v>
      </c>
      <c r="G237" s="78">
        <v>337.5</v>
      </c>
      <c r="H237" s="107">
        <v>401.63</v>
      </c>
      <c r="I237" s="111" t="str">
        <f t="shared" si="9"/>
        <v>GRANIT PADANG BROWN  2 LUSTRUIT LASTRE</v>
      </c>
      <c r="J237" s="113">
        <f t="shared" si="10"/>
        <v>337.5</v>
      </c>
      <c r="K237" t="str">
        <f t="shared" si="11"/>
        <v>INSERT INTO MATERIALS(type, name, thickness, surface, finish, price, priceVat) VALUES('GRANIT', 'PADANG BROWN ', 2, 'LUSTRUIT', 'LASTRE', 337.5, 401.63);</v>
      </c>
    </row>
    <row r="238" spans="2:11" ht="15" thickBot="1" x14ac:dyDescent="0.35">
      <c r="B238" s="103" t="s">
        <v>109</v>
      </c>
      <c r="C238" s="98" t="s">
        <v>383</v>
      </c>
      <c r="D238" s="76">
        <v>3</v>
      </c>
      <c r="E238" s="76" t="s">
        <v>111</v>
      </c>
      <c r="F238" s="77" t="s">
        <v>112</v>
      </c>
      <c r="G238" s="78">
        <v>495</v>
      </c>
      <c r="H238" s="107">
        <v>589.04999999999995</v>
      </c>
      <c r="I238" s="111" t="str">
        <f t="shared" si="9"/>
        <v>GRANIT PADANG BROWN  3 LUSTRUIT LASTRE</v>
      </c>
      <c r="J238" s="113">
        <f t="shared" si="10"/>
        <v>495</v>
      </c>
      <c r="K238" t="str">
        <f t="shared" si="11"/>
        <v>INSERT INTO MATERIALS(type, name, thickness, surface, finish, price, priceVat) VALUES('GRANIT', 'PADANG BROWN ', 3, 'LUSTRUIT', 'LASTRE', 495, 589.05);</v>
      </c>
    </row>
    <row r="239" spans="2:11" ht="15" thickBot="1" x14ac:dyDescent="0.35">
      <c r="B239" s="103" t="s">
        <v>109</v>
      </c>
      <c r="C239" s="98" t="s">
        <v>383</v>
      </c>
      <c r="D239" s="76">
        <v>2</v>
      </c>
      <c r="E239" s="76" t="s">
        <v>116</v>
      </c>
      <c r="F239" s="79" t="s">
        <v>114</v>
      </c>
      <c r="G239" s="78">
        <v>236.25</v>
      </c>
      <c r="H239" s="107">
        <v>281.14</v>
      </c>
      <c r="I239" s="111" t="str">
        <f t="shared" si="9"/>
        <v>GRANIT PADANG BROWN  2 FIAMAT SEMILASTRE</v>
      </c>
      <c r="J239" s="113">
        <f t="shared" si="10"/>
        <v>236.25</v>
      </c>
      <c r="K239" t="str">
        <f t="shared" si="11"/>
        <v>INSERT INTO MATERIALS(type, name, thickness, surface, finish, price, priceVat) VALUES('GRANIT', 'PADANG BROWN ', 2, 'FIAMAT', 'SEMILASTRE', 236.25, 281.14);</v>
      </c>
    </row>
    <row r="240" spans="2:11" ht="15" thickBot="1" x14ac:dyDescent="0.35">
      <c r="B240" s="103" t="s">
        <v>109</v>
      </c>
      <c r="C240" s="98" t="s">
        <v>383</v>
      </c>
      <c r="D240" s="76">
        <v>2</v>
      </c>
      <c r="E240" s="76" t="s">
        <v>111</v>
      </c>
      <c r="F240" s="79" t="s">
        <v>114</v>
      </c>
      <c r="G240" s="78">
        <v>225</v>
      </c>
      <c r="H240" s="107">
        <v>267.75</v>
      </c>
      <c r="I240" s="111" t="str">
        <f t="shared" si="9"/>
        <v>GRANIT PADANG BROWN  2 LUSTRUIT SEMILASTRE</v>
      </c>
      <c r="J240" s="113">
        <f t="shared" si="10"/>
        <v>225</v>
      </c>
      <c r="K240" t="str">
        <f t="shared" si="11"/>
        <v>INSERT INTO MATERIALS(type, name, thickness, surface, finish, price, priceVat) VALUES('GRANIT', 'PADANG BROWN ', 2, 'LUSTRUIT', 'SEMILASTRE', 225, 267.75);</v>
      </c>
    </row>
    <row r="241" spans="2:11" ht="15" thickBot="1" x14ac:dyDescent="0.35">
      <c r="B241" s="103" t="s">
        <v>109</v>
      </c>
      <c r="C241" s="98" t="s">
        <v>383</v>
      </c>
      <c r="D241" s="76">
        <v>3</v>
      </c>
      <c r="E241" s="76" t="s">
        <v>116</v>
      </c>
      <c r="F241" s="79" t="s">
        <v>114</v>
      </c>
      <c r="G241" s="78">
        <v>326.25</v>
      </c>
      <c r="H241" s="107">
        <v>388.24</v>
      </c>
      <c r="I241" s="111" t="str">
        <f t="shared" si="9"/>
        <v>GRANIT PADANG BROWN  3 FIAMAT SEMILASTRE</v>
      </c>
      <c r="J241" s="113">
        <f t="shared" si="10"/>
        <v>326.25</v>
      </c>
      <c r="K241" t="str">
        <f t="shared" si="11"/>
        <v>INSERT INTO MATERIALS(type, name, thickness, surface, finish, price, priceVat) VALUES('GRANIT', 'PADANG BROWN ', 3, 'FIAMAT', 'SEMILASTRE', 326.25, 388.24);</v>
      </c>
    </row>
    <row r="242" spans="2:11" ht="15" thickBot="1" x14ac:dyDescent="0.35">
      <c r="B242" s="103" t="s">
        <v>109</v>
      </c>
      <c r="C242" s="98" t="s">
        <v>383</v>
      </c>
      <c r="D242" s="76">
        <v>3</v>
      </c>
      <c r="E242" s="76" t="s">
        <v>111</v>
      </c>
      <c r="F242" s="79" t="s">
        <v>114</v>
      </c>
      <c r="G242" s="78">
        <v>303.75</v>
      </c>
      <c r="H242" s="107">
        <v>361.46</v>
      </c>
      <c r="I242" s="111" t="str">
        <f t="shared" si="9"/>
        <v>GRANIT PADANG BROWN  3 LUSTRUIT SEMILASTRE</v>
      </c>
      <c r="J242" s="113">
        <f t="shared" si="10"/>
        <v>303.75</v>
      </c>
      <c r="K242" t="str">
        <f t="shared" si="11"/>
        <v>INSERT INTO MATERIALS(type, name, thickness, surface, finish, price, priceVat) VALUES('GRANIT', 'PADANG BROWN ', 3, 'LUSTRUIT', 'SEMILASTRE', 303.75, 361.46);</v>
      </c>
    </row>
    <row r="243" spans="2:11" ht="15" thickBot="1" x14ac:dyDescent="0.35">
      <c r="B243" s="103" t="s">
        <v>109</v>
      </c>
      <c r="C243" s="98" t="s">
        <v>384</v>
      </c>
      <c r="D243" s="76">
        <v>2</v>
      </c>
      <c r="E243" s="76" t="s">
        <v>111</v>
      </c>
      <c r="F243" s="77" t="s">
        <v>112</v>
      </c>
      <c r="G243" s="78">
        <v>422.5</v>
      </c>
      <c r="H243" s="107">
        <v>502.78</v>
      </c>
      <c r="I243" s="111" t="str">
        <f t="shared" si="9"/>
        <v>GRANIT PADANG DARK 2 LUSTRUIT LASTRE</v>
      </c>
      <c r="J243" s="113">
        <f t="shared" si="10"/>
        <v>422.5</v>
      </c>
      <c r="K243" t="str">
        <f t="shared" si="11"/>
        <v>INSERT INTO MATERIALS(type, name, thickness, surface, finish, price, priceVat) VALUES('GRANIT', 'PADANG DARK', 2, 'LUSTRUIT', 'LASTRE', 422.5, 502.78);</v>
      </c>
    </row>
    <row r="244" spans="2:11" ht="15" thickBot="1" x14ac:dyDescent="0.35">
      <c r="B244" s="103" t="s">
        <v>109</v>
      </c>
      <c r="C244" s="98" t="s">
        <v>384</v>
      </c>
      <c r="D244" s="76">
        <v>3</v>
      </c>
      <c r="E244" s="76" t="s">
        <v>111</v>
      </c>
      <c r="F244" s="77" t="s">
        <v>112</v>
      </c>
      <c r="G244" s="78">
        <v>675</v>
      </c>
      <c r="H244" s="107">
        <v>803.25</v>
      </c>
      <c r="I244" s="111" t="str">
        <f t="shared" si="9"/>
        <v>GRANIT PADANG DARK 3 LUSTRUIT LASTRE</v>
      </c>
      <c r="J244" s="113">
        <f t="shared" si="10"/>
        <v>675</v>
      </c>
      <c r="K244" t="str">
        <f t="shared" si="11"/>
        <v>INSERT INTO MATERIALS(type, name, thickness, surface, finish, price, priceVat) VALUES('GRANIT', 'PADANG DARK', 3, 'LUSTRUIT', 'LASTRE', 675, 803.25);</v>
      </c>
    </row>
    <row r="245" spans="2:11" ht="15" thickBot="1" x14ac:dyDescent="0.35">
      <c r="B245" s="103" t="s">
        <v>109</v>
      </c>
      <c r="C245" s="98" t="s">
        <v>384</v>
      </c>
      <c r="D245" s="76">
        <v>2</v>
      </c>
      <c r="E245" s="76" t="s">
        <v>116</v>
      </c>
      <c r="F245" s="79" t="s">
        <v>114</v>
      </c>
      <c r="G245" s="78">
        <v>275</v>
      </c>
      <c r="H245" s="107">
        <v>327.25</v>
      </c>
      <c r="I245" s="111" t="str">
        <f t="shared" si="9"/>
        <v>GRANIT PADANG DARK 2 FIAMAT SEMILASTRE</v>
      </c>
      <c r="J245" s="113">
        <f t="shared" si="10"/>
        <v>275</v>
      </c>
      <c r="K245" t="str">
        <f t="shared" si="11"/>
        <v>INSERT INTO MATERIALS(type, name, thickness, surface, finish, price, priceVat) VALUES('GRANIT', 'PADANG DARK', 2, 'FIAMAT', 'SEMILASTRE', 275, 327.25);</v>
      </c>
    </row>
    <row r="246" spans="2:11" ht="15" thickBot="1" x14ac:dyDescent="0.35">
      <c r="B246" s="103" t="s">
        <v>109</v>
      </c>
      <c r="C246" s="98" t="s">
        <v>384</v>
      </c>
      <c r="D246" s="76">
        <v>2</v>
      </c>
      <c r="E246" s="76" t="s">
        <v>111</v>
      </c>
      <c r="F246" s="79" t="s">
        <v>114</v>
      </c>
      <c r="G246" s="78">
        <v>265</v>
      </c>
      <c r="H246" s="107">
        <v>315.35000000000002</v>
      </c>
      <c r="I246" s="111" t="str">
        <f t="shared" si="9"/>
        <v>GRANIT PADANG DARK 2 LUSTRUIT SEMILASTRE</v>
      </c>
      <c r="J246" s="113">
        <f t="shared" si="10"/>
        <v>265</v>
      </c>
      <c r="K246" t="str">
        <f t="shared" si="11"/>
        <v>INSERT INTO MATERIALS(type, name, thickness, surface, finish, price, priceVat) VALUES('GRANIT', 'PADANG DARK', 2, 'LUSTRUIT', 'SEMILASTRE', 265, 315.35);</v>
      </c>
    </row>
    <row r="247" spans="2:11" ht="15" thickBot="1" x14ac:dyDescent="0.35">
      <c r="B247" s="103" t="s">
        <v>109</v>
      </c>
      <c r="C247" s="98" t="s">
        <v>384</v>
      </c>
      <c r="D247" s="76">
        <v>3</v>
      </c>
      <c r="E247" s="76" t="s">
        <v>116</v>
      </c>
      <c r="F247" s="79" t="s">
        <v>114</v>
      </c>
      <c r="G247" s="78">
        <v>489.38</v>
      </c>
      <c r="H247" s="107">
        <v>582.36</v>
      </c>
      <c r="I247" s="111" t="str">
        <f t="shared" si="9"/>
        <v>GRANIT PADANG DARK 3 FIAMAT SEMILASTRE</v>
      </c>
      <c r="J247" s="113">
        <f t="shared" si="10"/>
        <v>489.38</v>
      </c>
      <c r="K247" t="str">
        <f t="shared" si="11"/>
        <v>INSERT INTO MATERIALS(type, name, thickness, surface, finish, price, priceVat) VALUES('GRANIT', 'PADANG DARK', 3, 'FIAMAT', 'SEMILASTRE', 489.38, 582.36);</v>
      </c>
    </row>
    <row r="248" spans="2:11" ht="15" thickBot="1" x14ac:dyDescent="0.35">
      <c r="B248" s="103" t="s">
        <v>109</v>
      </c>
      <c r="C248" s="98" t="s">
        <v>384</v>
      </c>
      <c r="D248" s="76">
        <v>3</v>
      </c>
      <c r="E248" s="76" t="s">
        <v>111</v>
      </c>
      <c r="F248" s="79" t="s">
        <v>114</v>
      </c>
      <c r="G248" s="78">
        <v>528.75</v>
      </c>
      <c r="H248" s="107">
        <v>629.21</v>
      </c>
      <c r="I248" s="111" t="str">
        <f t="shared" si="9"/>
        <v>GRANIT PADANG DARK 3 LUSTRUIT SEMILASTRE</v>
      </c>
      <c r="J248" s="113">
        <f t="shared" si="10"/>
        <v>528.75</v>
      </c>
      <c r="K248" t="str">
        <f t="shared" si="11"/>
        <v>INSERT INTO MATERIALS(type, name, thickness, surface, finish, price, priceVat) VALUES('GRANIT', 'PADANG DARK', 3, 'LUSTRUIT', 'SEMILASTRE', 528.75, 629.21);</v>
      </c>
    </row>
    <row r="249" spans="2:11" ht="15" thickBot="1" x14ac:dyDescent="0.35">
      <c r="B249" s="103" t="s">
        <v>109</v>
      </c>
      <c r="C249" s="98" t="s">
        <v>385</v>
      </c>
      <c r="D249" s="76">
        <v>2</v>
      </c>
      <c r="E249" s="76" t="s">
        <v>111</v>
      </c>
      <c r="F249" s="77" t="s">
        <v>112</v>
      </c>
      <c r="G249" s="78">
        <v>605</v>
      </c>
      <c r="H249" s="107">
        <v>719.95</v>
      </c>
      <c r="I249" s="111" t="str">
        <f t="shared" si="9"/>
        <v>GRANIT PADANG YELLOW  2 LUSTRUIT LASTRE</v>
      </c>
      <c r="J249" s="113">
        <f t="shared" si="10"/>
        <v>605</v>
      </c>
      <c r="K249" t="str">
        <f t="shared" si="11"/>
        <v>INSERT INTO MATERIALS(type, name, thickness, surface, finish, price, priceVat) VALUES('GRANIT', 'PADANG YELLOW ', 2, 'LUSTRUIT', 'LASTRE', 605, 719.95);</v>
      </c>
    </row>
    <row r="250" spans="2:11" ht="15" thickBot="1" x14ac:dyDescent="0.35">
      <c r="B250" s="103" t="s">
        <v>109</v>
      </c>
      <c r="C250" s="98" t="s">
        <v>385</v>
      </c>
      <c r="D250" s="76">
        <v>3</v>
      </c>
      <c r="E250" s="76" t="s">
        <v>111</v>
      </c>
      <c r="F250" s="77" t="s">
        <v>112</v>
      </c>
      <c r="G250" s="78">
        <v>1056.25</v>
      </c>
      <c r="H250" s="107">
        <v>1256.94</v>
      </c>
      <c r="I250" s="111" t="str">
        <f t="shared" si="9"/>
        <v>GRANIT PADANG YELLOW  3 LUSTRUIT LASTRE</v>
      </c>
      <c r="J250" s="113">
        <f t="shared" si="10"/>
        <v>1056.25</v>
      </c>
      <c r="K250" t="str">
        <f t="shared" si="11"/>
        <v>INSERT INTO MATERIALS(type, name, thickness, surface, finish, price, priceVat) VALUES('GRANIT', 'PADANG YELLOW ', 3, 'LUSTRUIT', 'LASTRE', 1056.25, 1256.94);</v>
      </c>
    </row>
    <row r="251" spans="2:11" ht="15" thickBot="1" x14ac:dyDescent="0.35">
      <c r="B251" s="103" t="s">
        <v>109</v>
      </c>
      <c r="C251" s="98" t="s">
        <v>385</v>
      </c>
      <c r="D251" s="76">
        <v>2</v>
      </c>
      <c r="E251" s="76" t="s">
        <v>116</v>
      </c>
      <c r="F251" s="79" t="s">
        <v>114</v>
      </c>
      <c r="G251" s="78">
        <v>317.5</v>
      </c>
      <c r="H251" s="107">
        <v>377.83</v>
      </c>
      <c r="I251" s="111" t="str">
        <f t="shared" si="9"/>
        <v>GRANIT PADANG YELLOW  2 FIAMAT SEMILASTRE</v>
      </c>
      <c r="J251" s="113">
        <f t="shared" si="10"/>
        <v>317.5</v>
      </c>
      <c r="K251" t="str">
        <f t="shared" si="11"/>
        <v>INSERT INTO MATERIALS(type, name, thickness, surface, finish, price, priceVat) VALUES('GRANIT', 'PADANG YELLOW ', 2, 'FIAMAT', 'SEMILASTRE', 317.5, 377.83);</v>
      </c>
    </row>
    <row r="252" spans="2:11" ht="15" thickBot="1" x14ac:dyDescent="0.35">
      <c r="B252" s="103" t="s">
        <v>109</v>
      </c>
      <c r="C252" s="98" t="s">
        <v>385</v>
      </c>
      <c r="D252" s="76">
        <v>2</v>
      </c>
      <c r="E252" s="76" t="s">
        <v>111</v>
      </c>
      <c r="F252" s="79" t="s">
        <v>114</v>
      </c>
      <c r="G252" s="78">
        <v>317.5</v>
      </c>
      <c r="H252" s="107">
        <v>377.83</v>
      </c>
      <c r="I252" s="111" t="str">
        <f t="shared" si="9"/>
        <v>GRANIT PADANG YELLOW  2 LUSTRUIT SEMILASTRE</v>
      </c>
      <c r="J252" s="113">
        <f t="shared" si="10"/>
        <v>317.5</v>
      </c>
      <c r="K252" t="str">
        <f t="shared" si="11"/>
        <v>INSERT INTO MATERIALS(type, name, thickness, surface, finish, price, priceVat) VALUES('GRANIT', 'PADANG YELLOW ', 2, 'LUSTRUIT', 'SEMILASTRE', 317.5, 377.83);</v>
      </c>
    </row>
    <row r="253" spans="2:11" ht="15" thickBot="1" x14ac:dyDescent="0.35">
      <c r="B253" s="103" t="s">
        <v>109</v>
      </c>
      <c r="C253" s="98" t="s">
        <v>385</v>
      </c>
      <c r="D253" s="76">
        <v>3</v>
      </c>
      <c r="E253" s="76" t="s">
        <v>116</v>
      </c>
      <c r="F253" s="79" t="s">
        <v>114</v>
      </c>
      <c r="G253" s="78">
        <v>416.25</v>
      </c>
      <c r="H253" s="107">
        <v>495.34</v>
      </c>
      <c r="I253" s="111" t="str">
        <f t="shared" si="9"/>
        <v>GRANIT PADANG YELLOW  3 FIAMAT SEMILASTRE</v>
      </c>
      <c r="J253" s="113">
        <f t="shared" si="10"/>
        <v>416.25</v>
      </c>
      <c r="K253" t="str">
        <f t="shared" si="11"/>
        <v>INSERT INTO MATERIALS(type, name, thickness, surface, finish, price, priceVat) VALUES('GRANIT', 'PADANG YELLOW ', 3, 'FIAMAT', 'SEMILASTRE', 416.25, 495.34);</v>
      </c>
    </row>
    <row r="254" spans="2:11" ht="15" thickBot="1" x14ac:dyDescent="0.35">
      <c r="B254" s="103" t="s">
        <v>109</v>
      </c>
      <c r="C254" s="98" t="s">
        <v>385</v>
      </c>
      <c r="D254" s="76">
        <v>3</v>
      </c>
      <c r="E254" s="76" t="s">
        <v>111</v>
      </c>
      <c r="F254" s="79" t="s">
        <v>114</v>
      </c>
      <c r="G254" s="78">
        <v>427.5</v>
      </c>
      <c r="H254" s="107">
        <v>508.73</v>
      </c>
      <c r="I254" s="111" t="str">
        <f t="shared" si="9"/>
        <v>GRANIT PADANG YELLOW  3 LUSTRUIT SEMILASTRE</v>
      </c>
      <c r="J254" s="113">
        <f t="shared" si="10"/>
        <v>427.5</v>
      </c>
      <c r="K254" t="str">
        <f t="shared" si="11"/>
        <v>INSERT INTO MATERIALS(type, name, thickness, surface, finish, price, priceVat) VALUES('GRANIT', 'PADANG YELLOW ', 3, 'LUSTRUIT', 'SEMILASTRE', 427.5, 508.73);</v>
      </c>
    </row>
    <row r="255" spans="2:11" ht="15" thickBot="1" x14ac:dyDescent="0.35">
      <c r="B255" s="103" t="s">
        <v>109</v>
      </c>
      <c r="C255" s="99" t="s">
        <v>386</v>
      </c>
      <c r="D255" s="76">
        <v>2</v>
      </c>
      <c r="E255" s="76" t="s">
        <v>111</v>
      </c>
      <c r="F255" s="77" t="s">
        <v>112</v>
      </c>
      <c r="G255" s="78">
        <v>2205</v>
      </c>
      <c r="H255" s="107">
        <v>2623.95</v>
      </c>
      <c r="I255" s="111" t="str">
        <f t="shared" si="9"/>
        <v>GRANIT PALOMINO 2 LUSTRUIT LASTRE</v>
      </c>
      <c r="J255" s="113">
        <f t="shared" si="10"/>
        <v>2205</v>
      </c>
      <c r="K255" t="str">
        <f t="shared" si="11"/>
        <v>INSERT INTO MATERIALS(type, name, thickness, surface, finish, price, priceVat) VALUES('GRANIT', 'PALOMINO', 2, 'LUSTRUIT', 'LASTRE', 2205, 2623.95);</v>
      </c>
    </row>
    <row r="256" spans="2:11" ht="15" thickBot="1" x14ac:dyDescent="0.35">
      <c r="B256" s="103" t="s">
        <v>109</v>
      </c>
      <c r="C256" s="98" t="s">
        <v>387</v>
      </c>
      <c r="D256" s="76">
        <v>2</v>
      </c>
      <c r="E256" s="76" t="s">
        <v>111</v>
      </c>
      <c r="F256" s="77" t="s">
        <v>112</v>
      </c>
      <c r="G256" s="78">
        <v>517.5</v>
      </c>
      <c r="H256" s="107">
        <v>615.83000000000004</v>
      </c>
      <c r="I256" s="111" t="str">
        <f t="shared" si="9"/>
        <v>GRANIT PARADISO BASH 2 LUSTRUIT LASTRE</v>
      </c>
      <c r="J256" s="113">
        <f t="shared" si="10"/>
        <v>517.5</v>
      </c>
      <c r="K256" t="str">
        <f t="shared" si="11"/>
        <v>INSERT INTO MATERIALS(type, name, thickness, surface, finish, price, priceVat) VALUES('GRANIT', 'PARADISO BASH', 2, 'LUSTRUIT', 'LASTRE', 517.5, 615.83);</v>
      </c>
    </row>
    <row r="257" spans="2:11" ht="15" thickBot="1" x14ac:dyDescent="0.35">
      <c r="B257" s="103" t="s">
        <v>109</v>
      </c>
      <c r="C257" s="98" t="s">
        <v>387</v>
      </c>
      <c r="D257" s="76">
        <v>3</v>
      </c>
      <c r="E257" s="76" t="s">
        <v>111</v>
      </c>
      <c r="F257" s="77" t="s">
        <v>112</v>
      </c>
      <c r="G257" s="78">
        <v>753.75</v>
      </c>
      <c r="H257" s="107">
        <v>896.96</v>
      </c>
      <c r="I257" s="111" t="str">
        <f t="shared" si="9"/>
        <v>GRANIT PARADISO BASH 3 LUSTRUIT LASTRE</v>
      </c>
      <c r="J257" s="113">
        <f t="shared" si="10"/>
        <v>753.75</v>
      </c>
      <c r="K257" t="str">
        <f t="shared" si="11"/>
        <v>INSERT INTO MATERIALS(type, name, thickness, surface, finish, price, priceVat) VALUES('GRANIT', 'PARADISO BASH', 3, 'LUSTRUIT', 'LASTRE', 753.75, 896.96);</v>
      </c>
    </row>
    <row r="258" spans="2:11" ht="15" thickBot="1" x14ac:dyDescent="0.35">
      <c r="B258" s="103" t="s">
        <v>109</v>
      </c>
      <c r="C258" s="98" t="s">
        <v>387</v>
      </c>
      <c r="D258" s="76">
        <v>2</v>
      </c>
      <c r="E258" s="76" t="s">
        <v>111</v>
      </c>
      <c r="F258" s="79" t="s">
        <v>114</v>
      </c>
      <c r="G258" s="78">
        <v>337.5</v>
      </c>
      <c r="H258" s="107">
        <v>401.63</v>
      </c>
      <c r="I258" s="111" t="str">
        <f t="shared" si="9"/>
        <v>GRANIT PARADISO BASH 2 LUSTRUIT SEMILASTRE</v>
      </c>
      <c r="J258" s="113">
        <f t="shared" si="10"/>
        <v>337.5</v>
      </c>
      <c r="K258" t="str">
        <f t="shared" si="11"/>
        <v>INSERT INTO MATERIALS(type, name, thickness, surface, finish, price, priceVat) VALUES('GRANIT', 'PARADISO BASH', 2, 'LUSTRUIT', 'SEMILASTRE', 337.5, 401.63);</v>
      </c>
    </row>
    <row r="259" spans="2:11" ht="15" thickBot="1" x14ac:dyDescent="0.35">
      <c r="B259" s="103" t="s">
        <v>109</v>
      </c>
      <c r="C259" s="98" t="s">
        <v>388</v>
      </c>
      <c r="D259" s="76">
        <v>2</v>
      </c>
      <c r="E259" s="76" t="s">
        <v>111</v>
      </c>
      <c r="F259" s="77" t="s">
        <v>112</v>
      </c>
      <c r="G259" s="78">
        <v>517.5</v>
      </c>
      <c r="H259" s="107">
        <v>615.83000000000004</v>
      </c>
      <c r="I259" s="111" t="str">
        <f t="shared" si="9"/>
        <v>GRANIT PARADISO CLASSIC 2 LUSTRUIT LASTRE</v>
      </c>
      <c r="J259" s="113">
        <f t="shared" si="10"/>
        <v>517.5</v>
      </c>
      <c r="K259" t="str">
        <f t="shared" si="11"/>
        <v>INSERT INTO MATERIALS(type, name, thickness, surface, finish, price, priceVat) VALUES('GRANIT', 'PARADISO CLASSIC', 2, 'LUSTRUIT', 'LASTRE', 517.5, 615.83);</v>
      </c>
    </row>
    <row r="260" spans="2:11" ht="15" thickBot="1" x14ac:dyDescent="0.35">
      <c r="B260" s="103" t="s">
        <v>109</v>
      </c>
      <c r="C260" s="98" t="s">
        <v>388</v>
      </c>
      <c r="D260" s="76">
        <v>3</v>
      </c>
      <c r="E260" s="76" t="s">
        <v>111</v>
      </c>
      <c r="F260" s="77" t="s">
        <v>112</v>
      </c>
      <c r="G260" s="78">
        <v>753.75</v>
      </c>
      <c r="H260" s="107">
        <v>896.96</v>
      </c>
      <c r="I260" s="111" t="str">
        <f t="shared" si="9"/>
        <v>GRANIT PARADISO CLASSIC 3 LUSTRUIT LASTRE</v>
      </c>
      <c r="J260" s="113">
        <f t="shared" si="10"/>
        <v>753.75</v>
      </c>
      <c r="K260" t="str">
        <f t="shared" si="11"/>
        <v>INSERT INTO MATERIALS(type, name, thickness, surface, finish, price, priceVat) VALUES('GRANIT', 'PARADISO CLASSIC', 3, 'LUSTRUIT', 'LASTRE', 753.75, 896.96);</v>
      </c>
    </row>
    <row r="261" spans="2:11" ht="15" thickBot="1" x14ac:dyDescent="0.35">
      <c r="B261" s="103" t="s">
        <v>109</v>
      </c>
      <c r="C261" s="98" t="s">
        <v>388</v>
      </c>
      <c r="D261" s="76">
        <v>2</v>
      </c>
      <c r="E261" s="76" t="s">
        <v>111</v>
      </c>
      <c r="F261" s="79" t="s">
        <v>114</v>
      </c>
      <c r="G261" s="78">
        <v>337.5</v>
      </c>
      <c r="H261" s="107">
        <v>401.63</v>
      </c>
      <c r="I261" s="111" t="str">
        <f t="shared" ref="I261:I324" si="12">B261&amp;" "&amp;C261&amp;" "&amp;D261&amp;" "&amp;E261&amp;" "&amp;F261</f>
        <v>GRANIT PARADISO CLASSIC 2 LUSTRUIT SEMILASTRE</v>
      </c>
      <c r="J261" s="113">
        <f t="shared" ref="J261:J324" si="13">G261</f>
        <v>337.5</v>
      </c>
      <c r="K261" t="str">
        <f t="shared" ref="K261:K324" si="14">"INSERT INTO MATERIALS(type, name, thickness, surface, finish, price, priceVat) VALUES('"&amp;B261&amp;"', '"&amp;C261&amp;"', "&amp;D261&amp;", '"&amp;E261&amp;"', '"&amp;F261&amp;"', "&amp;G261&amp;", "&amp;H261&amp;");"</f>
        <v>INSERT INTO MATERIALS(type, name, thickness, surface, finish, price, priceVat) VALUES('GRANIT', 'PARADISO CLASSIC', 2, 'LUSTRUIT', 'SEMILASTRE', 337.5, 401.63);</v>
      </c>
    </row>
    <row r="262" spans="2:11" ht="15" thickBot="1" x14ac:dyDescent="0.35">
      <c r="B262" s="103" t="s">
        <v>109</v>
      </c>
      <c r="C262" s="98" t="s">
        <v>388</v>
      </c>
      <c r="D262" s="76">
        <v>3</v>
      </c>
      <c r="E262" s="76" t="s">
        <v>111</v>
      </c>
      <c r="F262" s="79" t="s">
        <v>114</v>
      </c>
      <c r="G262" s="78">
        <v>489.38</v>
      </c>
      <c r="H262" s="107">
        <v>582.36</v>
      </c>
      <c r="I262" s="111" t="str">
        <f t="shared" si="12"/>
        <v>GRANIT PARADISO CLASSIC 3 LUSTRUIT SEMILASTRE</v>
      </c>
      <c r="J262" s="113">
        <f t="shared" si="13"/>
        <v>489.38</v>
      </c>
      <c r="K262" t="str">
        <f t="shared" si="14"/>
        <v>INSERT INTO MATERIALS(type, name, thickness, surface, finish, price, priceVat) VALUES('GRANIT', 'PARADISO CLASSIC', 3, 'LUSTRUIT', 'SEMILASTRE', 489.38, 582.36);</v>
      </c>
    </row>
    <row r="263" spans="2:11" ht="15" thickBot="1" x14ac:dyDescent="0.35">
      <c r="B263" s="103" t="s">
        <v>109</v>
      </c>
      <c r="C263" s="98" t="s">
        <v>389</v>
      </c>
      <c r="D263" s="76">
        <v>2</v>
      </c>
      <c r="E263" s="76" t="s">
        <v>116</v>
      </c>
      <c r="F263" s="79" t="s">
        <v>114</v>
      </c>
      <c r="G263" s="78">
        <v>202.5</v>
      </c>
      <c r="H263" s="107">
        <v>240.98</v>
      </c>
      <c r="I263" s="111" t="str">
        <f t="shared" si="12"/>
        <v>GRANIT PEACH RED  2 FIAMAT SEMILASTRE</v>
      </c>
      <c r="J263" s="113">
        <f t="shared" si="13"/>
        <v>202.5</v>
      </c>
      <c r="K263" t="str">
        <f t="shared" si="14"/>
        <v>INSERT INTO MATERIALS(type, name, thickness, surface, finish, price, priceVat) VALUES('GRANIT', 'PEACH RED ', 2, 'FIAMAT', 'SEMILASTRE', 202.5, 240.98);</v>
      </c>
    </row>
    <row r="264" spans="2:11" ht="15" thickBot="1" x14ac:dyDescent="0.35">
      <c r="B264" s="103" t="s">
        <v>109</v>
      </c>
      <c r="C264" s="98" t="s">
        <v>389</v>
      </c>
      <c r="D264" s="76">
        <v>2</v>
      </c>
      <c r="E264" s="76" t="s">
        <v>111</v>
      </c>
      <c r="F264" s="79" t="s">
        <v>114</v>
      </c>
      <c r="G264" s="78">
        <v>202.5</v>
      </c>
      <c r="H264" s="107">
        <v>240.98</v>
      </c>
      <c r="I264" s="111" t="str">
        <f t="shared" si="12"/>
        <v>GRANIT PEACH RED  2 LUSTRUIT SEMILASTRE</v>
      </c>
      <c r="J264" s="113">
        <f t="shared" si="13"/>
        <v>202.5</v>
      </c>
      <c r="K264" t="str">
        <f t="shared" si="14"/>
        <v>INSERT INTO MATERIALS(type, name, thickness, surface, finish, price, priceVat) VALUES('GRANIT', 'PEACH RED ', 2, 'LUSTRUIT', 'SEMILASTRE', 202.5, 240.98);</v>
      </c>
    </row>
    <row r="265" spans="2:11" ht="15" thickBot="1" x14ac:dyDescent="0.35">
      <c r="B265" s="103" t="s">
        <v>109</v>
      </c>
      <c r="C265" s="98" t="s">
        <v>389</v>
      </c>
      <c r="D265" s="76">
        <v>3</v>
      </c>
      <c r="E265" s="76" t="s">
        <v>116</v>
      </c>
      <c r="F265" s="79" t="s">
        <v>114</v>
      </c>
      <c r="G265" s="78">
        <v>360</v>
      </c>
      <c r="H265" s="107">
        <v>428.4</v>
      </c>
      <c r="I265" s="111" t="str">
        <f t="shared" si="12"/>
        <v>GRANIT PEACH RED  3 FIAMAT SEMILASTRE</v>
      </c>
      <c r="J265" s="113">
        <f t="shared" si="13"/>
        <v>360</v>
      </c>
      <c r="K265" t="str">
        <f t="shared" si="14"/>
        <v>INSERT INTO MATERIALS(type, name, thickness, surface, finish, price, priceVat) VALUES('GRANIT', 'PEACH RED ', 3, 'FIAMAT', 'SEMILASTRE', 360, 428.4);</v>
      </c>
    </row>
    <row r="266" spans="2:11" ht="15" thickBot="1" x14ac:dyDescent="0.35">
      <c r="B266" s="103" t="s">
        <v>109</v>
      </c>
      <c r="C266" s="98" t="s">
        <v>389</v>
      </c>
      <c r="D266" s="76">
        <v>3</v>
      </c>
      <c r="E266" s="76" t="s">
        <v>111</v>
      </c>
      <c r="F266" s="79" t="s">
        <v>114</v>
      </c>
      <c r="G266" s="78">
        <v>360</v>
      </c>
      <c r="H266" s="107">
        <v>428.4</v>
      </c>
      <c r="I266" s="111" t="str">
        <f t="shared" si="12"/>
        <v>GRANIT PEACH RED  3 LUSTRUIT SEMILASTRE</v>
      </c>
      <c r="J266" s="113">
        <f t="shared" si="13"/>
        <v>360</v>
      </c>
      <c r="K266" t="str">
        <f t="shared" si="14"/>
        <v>INSERT INTO MATERIALS(type, name, thickness, surface, finish, price, priceVat) VALUES('GRANIT', 'PEACH RED ', 3, 'LUSTRUIT', 'SEMILASTRE', 360, 428.4);</v>
      </c>
    </row>
    <row r="267" spans="2:11" ht="15" thickBot="1" x14ac:dyDescent="0.35">
      <c r="B267" s="103" t="s">
        <v>109</v>
      </c>
      <c r="C267" s="98" t="s">
        <v>220</v>
      </c>
      <c r="D267" s="76">
        <v>3</v>
      </c>
      <c r="E267" s="76" t="s">
        <v>111</v>
      </c>
      <c r="F267" s="77" t="s">
        <v>112</v>
      </c>
      <c r="G267" s="78">
        <v>450</v>
      </c>
      <c r="H267" s="107">
        <v>535.5</v>
      </c>
      <c r="I267" s="111" t="str">
        <f t="shared" si="12"/>
        <v>GRANIT PAU BRASIL 3 LUSTRUIT LASTRE</v>
      </c>
      <c r="J267" s="113">
        <f t="shared" si="13"/>
        <v>450</v>
      </c>
      <c r="K267" t="str">
        <f t="shared" si="14"/>
        <v>INSERT INTO MATERIALS(type, name, thickness, surface, finish, price, priceVat) VALUES('GRANIT', 'PAU BRASIL', 3, 'LUSTRUIT', 'LASTRE', 450, 535.5);</v>
      </c>
    </row>
    <row r="268" spans="2:11" ht="15" thickBot="1" x14ac:dyDescent="0.35">
      <c r="B268" s="103" t="s">
        <v>109</v>
      </c>
      <c r="C268" s="98" t="s">
        <v>221</v>
      </c>
      <c r="D268" s="76">
        <v>2</v>
      </c>
      <c r="E268" s="76" t="s">
        <v>111</v>
      </c>
      <c r="F268" s="77" t="s">
        <v>112</v>
      </c>
      <c r="G268" s="78">
        <v>686.25</v>
      </c>
      <c r="H268" s="107">
        <v>816.64</v>
      </c>
      <c r="I268" s="111" t="str">
        <f t="shared" si="12"/>
        <v>GRANIT PEACOCK GREEN 2 LUSTRUIT LASTRE</v>
      </c>
      <c r="J268" s="113">
        <f t="shared" si="13"/>
        <v>686.25</v>
      </c>
      <c r="K268" t="str">
        <f t="shared" si="14"/>
        <v>INSERT INTO MATERIALS(type, name, thickness, surface, finish, price, priceVat) VALUES('GRANIT', 'PEACOCK GREEN', 2, 'LUSTRUIT', 'LASTRE', 686.25, 816.64);</v>
      </c>
    </row>
    <row r="269" spans="2:11" ht="15" thickBot="1" x14ac:dyDescent="0.35">
      <c r="B269" s="103" t="s">
        <v>109</v>
      </c>
      <c r="C269" s="98" t="s">
        <v>390</v>
      </c>
      <c r="D269" s="80">
        <v>2</v>
      </c>
      <c r="E269" s="80" t="s">
        <v>116</v>
      </c>
      <c r="F269" s="81" t="s">
        <v>114</v>
      </c>
      <c r="G269" s="82">
        <v>168.75</v>
      </c>
      <c r="H269" s="108">
        <v>200.81</v>
      </c>
      <c r="I269" s="111" t="str">
        <f t="shared" si="12"/>
        <v>GRANIT PEARL FLOWER  2 FIAMAT SEMILASTRE</v>
      </c>
      <c r="J269" s="113">
        <f t="shared" si="13"/>
        <v>168.75</v>
      </c>
      <c r="K269" t="str">
        <f t="shared" si="14"/>
        <v>INSERT INTO MATERIALS(type, name, thickness, surface, finish, price, priceVat) VALUES('GRANIT', 'PEARL FLOWER ', 2, 'FIAMAT', 'SEMILASTRE', 168.75, 200.81);</v>
      </c>
    </row>
    <row r="270" spans="2:11" ht="15" thickBot="1" x14ac:dyDescent="0.35">
      <c r="B270" s="103" t="s">
        <v>109</v>
      </c>
      <c r="C270" s="98" t="s">
        <v>390</v>
      </c>
      <c r="D270" s="76">
        <v>2</v>
      </c>
      <c r="E270" s="76" t="s">
        <v>111</v>
      </c>
      <c r="F270" s="79" t="s">
        <v>114</v>
      </c>
      <c r="G270" s="78">
        <v>168.75</v>
      </c>
      <c r="H270" s="107">
        <v>200.81</v>
      </c>
      <c r="I270" s="111" t="str">
        <f t="shared" si="12"/>
        <v>GRANIT PEARL FLOWER  2 LUSTRUIT SEMILASTRE</v>
      </c>
      <c r="J270" s="113">
        <f t="shared" si="13"/>
        <v>168.75</v>
      </c>
      <c r="K270" t="str">
        <f t="shared" si="14"/>
        <v>INSERT INTO MATERIALS(type, name, thickness, surface, finish, price, priceVat) VALUES('GRANIT', 'PEARL FLOWER ', 2, 'LUSTRUIT', 'SEMILASTRE', 168.75, 200.81);</v>
      </c>
    </row>
    <row r="271" spans="2:11" ht="15" thickBot="1" x14ac:dyDescent="0.35">
      <c r="B271" s="103" t="s">
        <v>109</v>
      </c>
      <c r="C271" s="98" t="s">
        <v>390</v>
      </c>
      <c r="D271" s="80">
        <v>3</v>
      </c>
      <c r="E271" s="80" t="s">
        <v>116</v>
      </c>
      <c r="F271" s="81" t="s">
        <v>114</v>
      </c>
      <c r="G271" s="82">
        <v>326.25</v>
      </c>
      <c r="H271" s="108">
        <v>388.24</v>
      </c>
      <c r="I271" s="111" t="str">
        <f t="shared" si="12"/>
        <v>GRANIT PEARL FLOWER  3 FIAMAT SEMILASTRE</v>
      </c>
      <c r="J271" s="113">
        <f t="shared" si="13"/>
        <v>326.25</v>
      </c>
      <c r="K271" t="str">
        <f t="shared" si="14"/>
        <v>INSERT INTO MATERIALS(type, name, thickness, surface, finish, price, priceVat) VALUES('GRANIT', 'PEARL FLOWER ', 3, 'FIAMAT', 'SEMILASTRE', 326.25, 388.24);</v>
      </c>
    </row>
    <row r="272" spans="2:11" ht="15" thickBot="1" x14ac:dyDescent="0.35">
      <c r="B272" s="103" t="s">
        <v>109</v>
      </c>
      <c r="C272" s="98" t="s">
        <v>222</v>
      </c>
      <c r="D272" s="76">
        <v>3</v>
      </c>
      <c r="E272" s="76" t="s">
        <v>111</v>
      </c>
      <c r="F272" s="77" t="s">
        <v>114</v>
      </c>
      <c r="G272" s="78">
        <v>303.75</v>
      </c>
      <c r="H272" s="107">
        <v>361.46</v>
      </c>
      <c r="I272" s="111" t="str">
        <f t="shared" si="12"/>
        <v>GRANIT PEARL FLOWER 3 LUSTRUIT SEMILASTRE</v>
      </c>
      <c r="J272" s="113">
        <f t="shared" si="13"/>
        <v>303.75</v>
      </c>
      <c r="K272" t="str">
        <f t="shared" si="14"/>
        <v>INSERT INTO MATERIALS(type, name, thickness, surface, finish, price, priceVat) VALUES('GRANIT', 'PEARL FLOWER', 3, 'LUSTRUIT', 'SEMILASTRE', 303.75, 361.46);</v>
      </c>
    </row>
    <row r="273" spans="2:11" ht="15" thickBot="1" x14ac:dyDescent="0.35">
      <c r="B273" s="103" t="s">
        <v>109</v>
      </c>
      <c r="C273" s="98" t="s">
        <v>223</v>
      </c>
      <c r="D273" s="76">
        <v>2</v>
      </c>
      <c r="E273" s="76" t="s">
        <v>111</v>
      </c>
      <c r="F273" s="77" t="s">
        <v>112</v>
      </c>
      <c r="G273" s="78">
        <v>708.75</v>
      </c>
      <c r="H273" s="107">
        <v>843.41</v>
      </c>
      <c r="I273" s="111" t="str">
        <f t="shared" si="12"/>
        <v>GRANIT PEGASUS 2 LUSTRUIT LASTRE</v>
      </c>
      <c r="J273" s="113">
        <f t="shared" si="13"/>
        <v>708.75</v>
      </c>
      <c r="K273" t="str">
        <f t="shared" si="14"/>
        <v>INSERT INTO MATERIALS(type, name, thickness, surface, finish, price, priceVat) VALUES('GRANIT', 'PEGASUS', 2, 'LUSTRUIT', 'LASTRE', 708.75, 843.41);</v>
      </c>
    </row>
    <row r="274" spans="2:11" ht="15" thickBot="1" x14ac:dyDescent="0.35">
      <c r="B274" s="103" t="s">
        <v>109</v>
      </c>
      <c r="C274" s="98" t="s">
        <v>223</v>
      </c>
      <c r="D274" s="76">
        <v>3</v>
      </c>
      <c r="E274" s="76" t="s">
        <v>111</v>
      </c>
      <c r="F274" s="77" t="s">
        <v>112</v>
      </c>
      <c r="G274" s="78">
        <v>770.63</v>
      </c>
      <c r="H274" s="107">
        <v>917.04</v>
      </c>
      <c r="I274" s="111" t="str">
        <f t="shared" si="12"/>
        <v>GRANIT PEGASUS 3 LUSTRUIT LASTRE</v>
      </c>
      <c r="J274" s="113">
        <f t="shared" si="13"/>
        <v>770.63</v>
      </c>
      <c r="K274" t="str">
        <f t="shared" si="14"/>
        <v>INSERT INTO MATERIALS(type, name, thickness, surface, finish, price, priceVat) VALUES('GRANIT', 'PEGASUS', 3, 'LUSTRUIT', 'LASTRE', 770.63, 917.04);</v>
      </c>
    </row>
    <row r="275" spans="2:11" ht="15" thickBot="1" x14ac:dyDescent="0.35">
      <c r="B275" s="103" t="s">
        <v>109</v>
      </c>
      <c r="C275" s="98" t="s">
        <v>224</v>
      </c>
      <c r="D275" s="76">
        <v>2</v>
      </c>
      <c r="E275" s="76" t="s">
        <v>111</v>
      </c>
      <c r="F275" s="77" t="s">
        <v>112</v>
      </c>
      <c r="G275" s="78">
        <v>1327.5</v>
      </c>
      <c r="H275" s="107">
        <v>1579.73</v>
      </c>
      <c r="I275" s="111" t="str">
        <f t="shared" si="12"/>
        <v>GRANIT PLATINIUM 2 LUSTRUIT LASTRE</v>
      </c>
      <c r="J275" s="113">
        <f t="shared" si="13"/>
        <v>1327.5</v>
      </c>
      <c r="K275" t="str">
        <f t="shared" si="14"/>
        <v>INSERT INTO MATERIALS(type, name, thickness, surface, finish, price, priceVat) VALUES('GRANIT', 'PLATINIUM', 2, 'LUSTRUIT', 'LASTRE', 1327.5, 1579.73);</v>
      </c>
    </row>
    <row r="276" spans="2:11" ht="24.6" thickBot="1" x14ac:dyDescent="0.35">
      <c r="B276" s="103" t="s">
        <v>109</v>
      </c>
      <c r="C276" s="98" t="s">
        <v>225</v>
      </c>
      <c r="D276" s="76">
        <v>3</v>
      </c>
      <c r="E276" s="76" t="s">
        <v>111</v>
      </c>
      <c r="F276" s="77" t="s">
        <v>112</v>
      </c>
      <c r="G276" s="78">
        <v>450</v>
      </c>
      <c r="H276" s="107">
        <v>535.5</v>
      </c>
      <c r="I276" s="111" t="str">
        <f t="shared" si="12"/>
        <v>GRANIT PORTOFINO BROWN 3 LUSTRUIT LASTRE</v>
      </c>
      <c r="J276" s="113">
        <f t="shared" si="13"/>
        <v>450</v>
      </c>
      <c r="K276" t="str">
        <f t="shared" si="14"/>
        <v>INSERT INTO MATERIALS(type, name, thickness, surface, finish, price, priceVat) VALUES('GRANIT', 'PORTOFINO BROWN', 3, 'LUSTRUIT', 'LASTRE', 450, 535.5);</v>
      </c>
    </row>
    <row r="277" spans="2:11" ht="15" thickBot="1" x14ac:dyDescent="0.35">
      <c r="B277" s="103" t="s">
        <v>109</v>
      </c>
      <c r="C277" s="98" t="s">
        <v>226</v>
      </c>
      <c r="D277" s="76">
        <v>2</v>
      </c>
      <c r="E277" s="76" t="s">
        <v>111</v>
      </c>
      <c r="F277" s="77" t="s">
        <v>112</v>
      </c>
      <c r="G277" s="78">
        <v>1642.5</v>
      </c>
      <c r="H277" s="107">
        <v>1954.58</v>
      </c>
      <c r="I277" s="111" t="str">
        <f t="shared" si="12"/>
        <v>GRANIT RED DRAGON 2 LUSTRUIT LASTRE</v>
      </c>
      <c r="J277" s="113">
        <f t="shared" si="13"/>
        <v>1642.5</v>
      </c>
      <c r="K277" t="str">
        <f t="shared" si="14"/>
        <v>INSERT INTO MATERIALS(type, name, thickness, surface, finish, price, priceVat) VALUES('GRANIT', 'RED DRAGON', 2, 'LUSTRUIT', 'LASTRE', 1642.5, 1954.58);</v>
      </c>
    </row>
    <row r="278" spans="2:11" ht="15" thickBot="1" x14ac:dyDescent="0.35">
      <c r="B278" s="103" t="s">
        <v>109</v>
      </c>
      <c r="C278" s="99" t="s">
        <v>227</v>
      </c>
      <c r="D278" s="76">
        <v>2</v>
      </c>
      <c r="E278" s="76" t="s">
        <v>111</v>
      </c>
      <c r="F278" s="77" t="s">
        <v>112</v>
      </c>
      <c r="G278" s="78">
        <v>2362.5</v>
      </c>
      <c r="H278" s="107">
        <v>2811.38</v>
      </c>
      <c r="I278" s="111" t="str">
        <f t="shared" si="12"/>
        <v>GRANIT REVOLUTION WAVE 2 LUSTRUIT LASTRE</v>
      </c>
      <c r="J278" s="113">
        <f t="shared" si="13"/>
        <v>2362.5</v>
      </c>
      <c r="K278" t="str">
        <f t="shared" si="14"/>
        <v>INSERT INTO MATERIALS(type, name, thickness, surface, finish, price, priceVat) VALUES('GRANIT', 'REVOLUTION WAVE', 2, 'LUSTRUIT', 'LASTRE', 2362.5, 2811.38);</v>
      </c>
    </row>
    <row r="279" spans="2:11" ht="15" thickBot="1" x14ac:dyDescent="0.35">
      <c r="B279" s="103" t="s">
        <v>109</v>
      </c>
      <c r="C279" s="98" t="s">
        <v>228</v>
      </c>
      <c r="D279" s="76">
        <v>2</v>
      </c>
      <c r="E279" s="76" t="s">
        <v>111</v>
      </c>
      <c r="F279" s="77" t="s">
        <v>112</v>
      </c>
      <c r="G279" s="78">
        <v>618.75</v>
      </c>
      <c r="H279" s="107">
        <v>736.31</v>
      </c>
      <c r="I279" s="111" t="str">
        <f t="shared" si="12"/>
        <v>GRANIT ROCKY MOUNTAIN 2 LUSTRUIT LASTRE</v>
      </c>
      <c r="J279" s="113">
        <f t="shared" si="13"/>
        <v>618.75</v>
      </c>
      <c r="K279" t="str">
        <f t="shared" si="14"/>
        <v>INSERT INTO MATERIALS(type, name, thickness, surface, finish, price, priceVat) VALUES('GRANIT', 'ROCKY MOUNTAIN', 2, 'LUSTRUIT', 'LASTRE', 618.75, 736.31);</v>
      </c>
    </row>
    <row r="280" spans="2:11" ht="15" thickBot="1" x14ac:dyDescent="0.35">
      <c r="B280" s="103" t="s">
        <v>109</v>
      </c>
      <c r="C280" s="99" t="s">
        <v>229</v>
      </c>
      <c r="D280" s="76">
        <v>3</v>
      </c>
      <c r="E280" s="76" t="s">
        <v>111</v>
      </c>
      <c r="F280" s="77" t="s">
        <v>112</v>
      </c>
      <c r="G280" s="78">
        <v>1113.75</v>
      </c>
      <c r="H280" s="107">
        <v>1325.36</v>
      </c>
      <c r="I280" s="111" t="str">
        <f t="shared" si="12"/>
        <v>GRANIT ROMA IMPERIALE 3 LUSTRUIT LASTRE</v>
      </c>
      <c r="J280" s="113">
        <f t="shared" si="13"/>
        <v>1113.75</v>
      </c>
      <c r="K280" t="str">
        <f t="shared" si="14"/>
        <v>INSERT INTO MATERIALS(type, name, thickness, surface, finish, price, priceVat) VALUES('GRANIT', 'ROMA IMPERIALE', 3, 'LUSTRUIT', 'LASTRE', 1113.75, 1325.36);</v>
      </c>
    </row>
    <row r="281" spans="2:11" ht="15" thickBot="1" x14ac:dyDescent="0.35">
      <c r="B281" s="103" t="s">
        <v>109</v>
      </c>
      <c r="C281" s="98" t="s">
        <v>230</v>
      </c>
      <c r="D281" s="76">
        <v>2</v>
      </c>
      <c r="E281" s="76" t="s">
        <v>116</v>
      </c>
      <c r="F281" s="77" t="s">
        <v>112</v>
      </c>
      <c r="G281" s="78">
        <v>348.75</v>
      </c>
      <c r="H281" s="107">
        <v>415.01</v>
      </c>
      <c r="I281" s="111" t="str">
        <f t="shared" si="12"/>
        <v>GRANIT ROSA PORRINO 2 FIAMAT LASTRE</v>
      </c>
      <c r="J281" s="113">
        <f t="shared" si="13"/>
        <v>348.75</v>
      </c>
      <c r="K281" t="str">
        <f t="shared" si="14"/>
        <v>INSERT INTO MATERIALS(type, name, thickness, surface, finish, price, priceVat) VALUES('GRANIT', 'ROSA PORRINO', 2, 'FIAMAT', 'LASTRE', 348.75, 415.01);</v>
      </c>
    </row>
    <row r="282" spans="2:11" ht="15" thickBot="1" x14ac:dyDescent="0.35">
      <c r="B282" s="103" t="s">
        <v>109</v>
      </c>
      <c r="C282" s="98" t="s">
        <v>230</v>
      </c>
      <c r="D282" s="76">
        <v>2</v>
      </c>
      <c r="E282" s="76" t="s">
        <v>111</v>
      </c>
      <c r="F282" s="77" t="s">
        <v>112</v>
      </c>
      <c r="G282" s="78">
        <v>348.75</v>
      </c>
      <c r="H282" s="107">
        <v>415.01</v>
      </c>
      <c r="I282" s="111" t="str">
        <f t="shared" si="12"/>
        <v>GRANIT ROSA PORRINO 2 LUSTRUIT LASTRE</v>
      </c>
      <c r="J282" s="113">
        <f t="shared" si="13"/>
        <v>348.75</v>
      </c>
      <c r="K282" t="str">
        <f t="shared" si="14"/>
        <v>INSERT INTO MATERIALS(type, name, thickness, surface, finish, price, priceVat) VALUES('GRANIT', 'ROSA PORRINO', 2, 'LUSTRUIT', 'LASTRE', 348.75, 415.01);</v>
      </c>
    </row>
    <row r="283" spans="2:11" ht="15" thickBot="1" x14ac:dyDescent="0.35">
      <c r="B283" s="103" t="s">
        <v>109</v>
      </c>
      <c r="C283" s="98" t="s">
        <v>230</v>
      </c>
      <c r="D283" s="76">
        <v>3</v>
      </c>
      <c r="E283" s="76" t="s">
        <v>116</v>
      </c>
      <c r="F283" s="77" t="s">
        <v>112</v>
      </c>
      <c r="G283" s="78">
        <v>573.75</v>
      </c>
      <c r="H283" s="107">
        <v>682.76</v>
      </c>
      <c r="I283" s="111" t="str">
        <f t="shared" si="12"/>
        <v>GRANIT ROSA PORRINO 3 FIAMAT LASTRE</v>
      </c>
      <c r="J283" s="113">
        <f t="shared" si="13"/>
        <v>573.75</v>
      </c>
      <c r="K283" t="str">
        <f t="shared" si="14"/>
        <v>INSERT INTO MATERIALS(type, name, thickness, surface, finish, price, priceVat) VALUES('GRANIT', 'ROSA PORRINO', 3, 'FIAMAT', 'LASTRE', 573.75, 682.76);</v>
      </c>
    </row>
    <row r="284" spans="2:11" ht="15" thickBot="1" x14ac:dyDescent="0.35">
      <c r="B284" s="103" t="s">
        <v>109</v>
      </c>
      <c r="C284" s="98" t="s">
        <v>230</v>
      </c>
      <c r="D284" s="76">
        <v>3</v>
      </c>
      <c r="E284" s="76" t="s">
        <v>111</v>
      </c>
      <c r="F284" s="77" t="s">
        <v>112</v>
      </c>
      <c r="G284" s="78">
        <v>562.5</v>
      </c>
      <c r="H284" s="107">
        <v>669.38</v>
      </c>
      <c r="I284" s="111" t="str">
        <f t="shared" si="12"/>
        <v>GRANIT ROSA PORRINO 3 LUSTRUIT LASTRE</v>
      </c>
      <c r="J284" s="113">
        <f t="shared" si="13"/>
        <v>562.5</v>
      </c>
      <c r="K284" t="str">
        <f t="shared" si="14"/>
        <v>INSERT INTO MATERIALS(type, name, thickness, surface, finish, price, priceVat) VALUES('GRANIT', 'ROSA PORRINO', 3, 'LUSTRUIT', 'LASTRE', 562.5, 669.38);</v>
      </c>
    </row>
    <row r="285" spans="2:11" ht="15" thickBot="1" x14ac:dyDescent="0.35">
      <c r="B285" s="103" t="s">
        <v>109</v>
      </c>
      <c r="C285" s="99" t="s">
        <v>231</v>
      </c>
      <c r="D285" s="76">
        <v>2</v>
      </c>
      <c r="E285" s="76" t="s">
        <v>111</v>
      </c>
      <c r="F285" s="77" t="s">
        <v>112</v>
      </c>
      <c r="G285" s="78">
        <v>663.75</v>
      </c>
      <c r="H285" s="107">
        <v>789.86</v>
      </c>
      <c r="I285" s="111" t="str">
        <f t="shared" si="12"/>
        <v>GRANIT ROYAL WHITE 2 LUSTRUIT LASTRE</v>
      </c>
      <c r="J285" s="113">
        <f t="shared" si="13"/>
        <v>663.75</v>
      </c>
      <c r="K285" t="str">
        <f t="shared" si="14"/>
        <v>INSERT INTO MATERIALS(type, name, thickness, surface, finish, price, priceVat) VALUES('GRANIT', 'ROYAL WHITE', 2, 'LUSTRUIT', 'LASTRE', 663.75, 789.86);</v>
      </c>
    </row>
    <row r="286" spans="2:11" ht="15" thickBot="1" x14ac:dyDescent="0.35">
      <c r="B286" s="103" t="s">
        <v>109</v>
      </c>
      <c r="C286" s="99" t="s">
        <v>231</v>
      </c>
      <c r="D286" s="76">
        <v>3</v>
      </c>
      <c r="E286" s="76" t="s">
        <v>111</v>
      </c>
      <c r="F286" s="77" t="s">
        <v>112</v>
      </c>
      <c r="G286" s="78">
        <v>776.25</v>
      </c>
      <c r="H286" s="107">
        <v>923.74</v>
      </c>
      <c r="I286" s="111" t="str">
        <f t="shared" si="12"/>
        <v>GRANIT ROYAL WHITE 3 LUSTRUIT LASTRE</v>
      </c>
      <c r="J286" s="113">
        <f t="shared" si="13"/>
        <v>776.25</v>
      </c>
      <c r="K286" t="str">
        <f t="shared" si="14"/>
        <v>INSERT INTO MATERIALS(type, name, thickness, surface, finish, price, priceVat) VALUES('GRANIT', 'ROYAL WHITE', 3, 'LUSTRUIT', 'LASTRE', 776.25, 923.74);</v>
      </c>
    </row>
    <row r="287" spans="2:11" ht="15" thickBot="1" x14ac:dyDescent="0.35">
      <c r="B287" s="103" t="s">
        <v>109</v>
      </c>
      <c r="C287" s="98" t="s">
        <v>232</v>
      </c>
      <c r="D287" s="76">
        <v>2</v>
      </c>
      <c r="E287" s="76" t="s">
        <v>116</v>
      </c>
      <c r="F287" s="77" t="s">
        <v>112</v>
      </c>
      <c r="G287" s="78">
        <v>663.75</v>
      </c>
      <c r="H287" s="107">
        <v>789.86</v>
      </c>
      <c r="I287" s="111" t="str">
        <f t="shared" si="12"/>
        <v>GRANIT RUBY RED 2 FIAMAT LASTRE</v>
      </c>
      <c r="J287" s="113">
        <f t="shared" si="13"/>
        <v>663.75</v>
      </c>
      <c r="K287" t="str">
        <f t="shared" si="14"/>
        <v>INSERT INTO MATERIALS(type, name, thickness, surface, finish, price, priceVat) VALUES('GRANIT', 'RUBY RED', 2, 'FIAMAT', 'LASTRE', 663.75, 789.86);</v>
      </c>
    </row>
    <row r="288" spans="2:11" ht="15" thickBot="1" x14ac:dyDescent="0.35">
      <c r="B288" s="103" t="s">
        <v>109</v>
      </c>
      <c r="C288" s="98" t="s">
        <v>232</v>
      </c>
      <c r="D288" s="76">
        <v>2</v>
      </c>
      <c r="E288" s="76" t="s">
        <v>111</v>
      </c>
      <c r="F288" s="77" t="s">
        <v>112</v>
      </c>
      <c r="G288" s="78">
        <v>618.75</v>
      </c>
      <c r="H288" s="107">
        <v>736.31</v>
      </c>
      <c r="I288" s="111" t="str">
        <f t="shared" si="12"/>
        <v>GRANIT RUBY RED 2 LUSTRUIT LASTRE</v>
      </c>
      <c r="J288" s="113">
        <f t="shared" si="13"/>
        <v>618.75</v>
      </c>
      <c r="K288" t="str">
        <f t="shared" si="14"/>
        <v>INSERT INTO MATERIALS(type, name, thickness, surface, finish, price, priceVat) VALUES('GRANIT', 'RUBY RED', 2, 'LUSTRUIT', 'LASTRE', 618.75, 736.31);</v>
      </c>
    </row>
    <row r="289" spans="2:11" ht="15" thickBot="1" x14ac:dyDescent="0.35">
      <c r="B289" s="103" t="s">
        <v>109</v>
      </c>
      <c r="C289" s="98" t="s">
        <v>232</v>
      </c>
      <c r="D289" s="76">
        <v>3</v>
      </c>
      <c r="E289" s="76" t="s">
        <v>116</v>
      </c>
      <c r="F289" s="77" t="s">
        <v>112</v>
      </c>
      <c r="G289" s="78">
        <v>945</v>
      </c>
      <c r="H289" s="107">
        <v>1124.55</v>
      </c>
      <c r="I289" s="111" t="str">
        <f t="shared" si="12"/>
        <v>GRANIT RUBY RED 3 FIAMAT LASTRE</v>
      </c>
      <c r="J289" s="113">
        <f t="shared" si="13"/>
        <v>945</v>
      </c>
      <c r="K289" t="str">
        <f t="shared" si="14"/>
        <v>INSERT INTO MATERIALS(type, name, thickness, surface, finish, price, priceVat) VALUES('GRANIT', 'RUBY RED', 3, 'FIAMAT', 'LASTRE', 945, 1124.55);</v>
      </c>
    </row>
    <row r="290" spans="2:11" ht="15" thickBot="1" x14ac:dyDescent="0.35">
      <c r="B290" s="103" t="s">
        <v>109</v>
      </c>
      <c r="C290" s="98" t="s">
        <v>232</v>
      </c>
      <c r="D290" s="76">
        <v>3</v>
      </c>
      <c r="E290" s="76" t="s">
        <v>111</v>
      </c>
      <c r="F290" s="77" t="s">
        <v>112</v>
      </c>
      <c r="G290" s="78">
        <v>855</v>
      </c>
      <c r="H290" s="107">
        <v>1017.45</v>
      </c>
      <c r="I290" s="111" t="str">
        <f t="shared" si="12"/>
        <v>GRANIT RUBY RED 3 LUSTRUIT LASTRE</v>
      </c>
      <c r="J290" s="113">
        <f t="shared" si="13"/>
        <v>855</v>
      </c>
      <c r="K290" t="str">
        <f t="shared" si="14"/>
        <v>INSERT INTO MATERIALS(type, name, thickness, surface, finish, price, priceVat) VALUES('GRANIT', 'RUBY RED', 3, 'LUSTRUIT', 'LASTRE', 855, 1017.45);</v>
      </c>
    </row>
    <row r="291" spans="2:11" ht="15" thickBot="1" x14ac:dyDescent="0.35">
      <c r="B291" s="103" t="s">
        <v>109</v>
      </c>
      <c r="C291" s="98" t="s">
        <v>233</v>
      </c>
      <c r="D291" s="76">
        <v>2</v>
      </c>
      <c r="E291" s="76" t="s">
        <v>141</v>
      </c>
      <c r="F291" s="77" t="s">
        <v>112</v>
      </c>
      <c r="G291" s="78">
        <v>1113.75</v>
      </c>
      <c r="H291" s="107">
        <v>1325.36</v>
      </c>
      <c r="I291" s="111" t="str">
        <f t="shared" si="12"/>
        <v>GRANIT SANDALUS 2 PERIAT LASTRE</v>
      </c>
      <c r="J291" s="113">
        <f t="shared" si="13"/>
        <v>1113.75</v>
      </c>
      <c r="K291" t="str">
        <f t="shared" si="14"/>
        <v>INSERT INTO MATERIALS(type, name, thickness, surface, finish, price, priceVat) VALUES('GRANIT', 'SANDALUS', 2, 'PERIAT', 'LASTRE', 1113.75, 1325.36);</v>
      </c>
    </row>
    <row r="292" spans="2:11" ht="15" thickBot="1" x14ac:dyDescent="0.35">
      <c r="B292" s="103" t="s">
        <v>109</v>
      </c>
      <c r="C292" s="99" t="s">
        <v>234</v>
      </c>
      <c r="D292" s="76">
        <v>3</v>
      </c>
      <c r="E292" s="76" t="s">
        <v>111</v>
      </c>
      <c r="F292" s="77" t="s">
        <v>112</v>
      </c>
      <c r="G292" s="78">
        <v>686.25</v>
      </c>
      <c r="H292" s="107">
        <v>816.64</v>
      </c>
      <c r="I292" s="111" t="str">
        <f t="shared" si="12"/>
        <v>GRANIT SANTA CECILIA S 3 LUSTRUIT LASTRE</v>
      </c>
      <c r="J292" s="113">
        <f t="shared" si="13"/>
        <v>686.25</v>
      </c>
      <c r="K292" t="str">
        <f t="shared" si="14"/>
        <v>INSERT INTO MATERIALS(type, name, thickness, surface, finish, price, priceVat) VALUES('GRANIT', 'SANTA CECILIA S', 3, 'LUSTRUIT', 'LASTRE', 686.25, 816.64);</v>
      </c>
    </row>
    <row r="293" spans="2:11" ht="15" thickBot="1" x14ac:dyDescent="0.35">
      <c r="B293" s="103" t="s">
        <v>109</v>
      </c>
      <c r="C293" s="99" t="s">
        <v>234</v>
      </c>
      <c r="D293" s="76">
        <v>3</v>
      </c>
      <c r="E293" s="76" t="s">
        <v>141</v>
      </c>
      <c r="F293" s="77" t="s">
        <v>112</v>
      </c>
      <c r="G293" s="78">
        <v>716.25</v>
      </c>
      <c r="H293" s="107">
        <v>852.34</v>
      </c>
      <c r="I293" s="111" t="str">
        <f t="shared" si="12"/>
        <v>GRANIT SANTA CECILIA S 3 PERIAT LASTRE</v>
      </c>
      <c r="J293" s="113">
        <f t="shared" si="13"/>
        <v>716.25</v>
      </c>
      <c r="K293" t="str">
        <f t="shared" si="14"/>
        <v>INSERT INTO MATERIALS(type, name, thickness, surface, finish, price, priceVat) VALUES('GRANIT', 'SANTA CECILIA S', 3, 'PERIAT', 'LASTRE', 716.25, 852.34);</v>
      </c>
    </row>
    <row r="294" spans="2:11" ht="15" thickBot="1" x14ac:dyDescent="0.35">
      <c r="B294" s="103" t="s">
        <v>109</v>
      </c>
      <c r="C294" s="99" t="s">
        <v>235</v>
      </c>
      <c r="D294" s="76">
        <v>2</v>
      </c>
      <c r="E294" s="76" t="s">
        <v>111</v>
      </c>
      <c r="F294" s="77" t="s">
        <v>112</v>
      </c>
      <c r="G294" s="78">
        <v>412.5</v>
      </c>
      <c r="H294" s="107">
        <v>490.88</v>
      </c>
      <c r="I294" s="111" t="str">
        <f t="shared" si="12"/>
        <v>GRANIT SANTA CECILIA 2 LUSTRUIT LASTRE</v>
      </c>
      <c r="J294" s="113">
        <f t="shared" si="13"/>
        <v>412.5</v>
      </c>
      <c r="K294" t="str">
        <f t="shared" si="14"/>
        <v>INSERT INTO MATERIALS(type, name, thickness, surface, finish, price, priceVat) VALUES('GRANIT', 'SANTA CECILIA', 2, 'LUSTRUIT', 'LASTRE', 412.5, 490.88);</v>
      </c>
    </row>
    <row r="295" spans="2:11" ht="15" thickBot="1" x14ac:dyDescent="0.35">
      <c r="B295" s="103" t="s">
        <v>109</v>
      </c>
      <c r="C295" s="99" t="s">
        <v>235</v>
      </c>
      <c r="D295" s="76">
        <v>2</v>
      </c>
      <c r="E295" s="76" t="s">
        <v>141</v>
      </c>
      <c r="F295" s="77" t="s">
        <v>112</v>
      </c>
      <c r="G295" s="78">
        <v>547.5</v>
      </c>
      <c r="H295" s="107">
        <v>651.53</v>
      </c>
      <c r="I295" s="111" t="str">
        <f t="shared" si="12"/>
        <v>GRANIT SANTA CECILIA 2 PERIAT LASTRE</v>
      </c>
      <c r="J295" s="113">
        <f t="shared" si="13"/>
        <v>547.5</v>
      </c>
      <c r="K295" t="str">
        <f t="shared" si="14"/>
        <v>INSERT INTO MATERIALS(type, name, thickness, surface, finish, price, priceVat) VALUES('GRANIT', 'SANTA CECILIA', 2, 'PERIAT', 'LASTRE', 547.5, 651.53);</v>
      </c>
    </row>
    <row r="296" spans="2:11" ht="15" thickBot="1" x14ac:dyDescent="0.35">
      <c r="B296" s="103" t="s">
        <v>109</v>
      </c>
      <c r="C296" s="100" t="s">
        <v>236</v>
      </c>
      <c r="D296" s="83">
        <v>3</v>
      </c>
      <c r="E296" s="83" t="s">
        <v>111</v>
      </c>
      <c r="F296" s="83" t="s">
        <v>112</v>
      </c>
      <c r="G296" s="84">
        <v>495</v>
      </c>
      <c r="H296" s="109">
        <v>589.04999999999995</v>
      </c>
      <c r="I296" s="111" t="str">
        <f t="shared" si="12"/>
        <v>GRANIT SANTA HELENA 3 LUSTRUIT LASTRE</v>
      </c>
      <c r="J296" s="113">
        <f t="shared" si="13"/>
        <v>495</v>
      </c>
      <c r="K296" t="str">
        <f t="shared" si="14"/>
        <v>INSERT INTO MATERIALS(type, name, thickness, surface, finish, price, priceVat) VALUES('GRANIT', 'SANTA HELENA', 3, 'LUSTRUIT', 'LASTRE', 495, 589.05);</v>
      </c>
    </row>
    <row r="297" spans="2:11" ht="15" thickBot="1" x14ac:dyDescent="0.35">
      <c r="B297" s="103" t="s">
        <v>109</v>
      </c>
      <c r="C297" s="99" t="s">
        <v>237</v>
      </c>
      <c r="D297" s="76">
        <v>2</v>
      </c>
      <c r="E297" s="76" t="s">
        <v>111</v>
      </c>
      <c r="F297" s="76" t="s">
        <v>112</v>
      </c>
      <c r="G297" s="75">
        <v>2385</v>
      </c>
      <c r="H297" s="107">
        <v>2838.15</v>
      </c>
      <c r="I297" s="111" t="str">
        <f t="shared" si="12"/>
        <v>GRANIT SANTORINI 2 LUSTRUIT LASTRE</v>
      </c>
      <c r="J297" s="113">
        <f t="shared" si="13"/>
        <v>2385</v>
      </c>
      <c r="K297" t="str">
        <f t="shared" si="14"/>
        <v>INSERT INTO MATERIALS(type, name, thickness, surface, finish, price, priceVat) VALUES('GRANIT', 'SANTORINI', 2, 'LUSTRUIT', 'LASTRE', 2385, 2838.15);</v>
      </c>
    </row>
    <row r="298" spans="2:11" ht="15" thickBot="1" x14ac:dyDescent="0.35">
      <c r="B298" s="103" t="s">
        <v>109</v>
      </c>
      <c r="C298" s="99" t="s">
        <v>238</v>
      </c>
      <c r="D298" s="76">
        <v>2</v>
      </c>
      <c r="E298" s="76" t="s">
        <v>111</v>
      </c>
      <c r="F298" s="77" t="s">
        <v>112</v>
      </c>
      <c r="G298" s="78">
        <v>573.75</v>
      </c>
      <c r="H298" s="107">
        <v>682.76</v>
      </c>
      <c r="I298" s="111" t="str">
        <f t="shared" si="12"/>
        <v>GRANIT SHIVA GOLD 2 LUSTRUIT LASTRE</v>
      </c>
      <c r="J298" s="113">
        <f t="shared" si="13"/>
        <v>573.75</v>
      </c>
      <c r="K298" t="str">
        <f t="shared" si="14"/>
        <v>INSERT INTO MATERIALS(type, name, thickness, surface, finish, price, priceVat) VALUES('GRANIT', 'SHIVA GOLD', 2, 'LUSTRUIT', 'LASTRE', 573.75, 682.76);</v>
      </c>
    </row>
    <row r="299" spans="2:11" ht="15" thickBot="1" x14ac:dyDescent="0.35">
      <c r="B299" s="103" t="s">
        <v>109</v>
      </c>
      <c r="C299" s="99" t="s">
        <v>239</v>
      </c>
      <c r="D299" s="76">
        <v>2</v>
      </c>
      <c r="E299" s="76" t="s">
        <v>111</v>
      </c>
      <c r="F299" s="77" t="s">
        <v>112</v>
      </c>
      <c r="G299" s="78">
        <v>613.13</v>
      </c>
      <c r="H299" s="107">
        <v>729.62</v>
      </c>
      <c r="I299" s="111" t="str">
        <f t="shared" si="12"/>
        <v>GRANIT SMOOGA RED 2 LUSTRUIT LASTRE</v>
      </c>
      <c r="J299" s="113">
        <f t="shared" si="13"/>
        <v>613.13</v>
      </c>
      <c r="K299" t="str">
        <f t="shared" si="14"/>
        <v>INSERT INTO MATERIALS(type, name, thickness, surface, finish, price, priceVat) VALUES('GRANIT', 'SMOOGA RED', 2, 'LUSTRUIT', 'LASTRE', 613.13, 729.62);</v>
      </c>
    </row>
    <row r="300" spans="2:11" ht="15" thickBot="1" x14ac:dyDescent="0.35">
      <c r="B300" s="103" t="s">
        <v>109</v>
      </c>
      <c r="C300" s="98" t="s">
        <v>240</v>
      </c>
      <c r="D300" s="76">
        <v>2</v>
      </c>
      <c r="E300" s="76" t="s">
        <v>111</v>
      </c>
      <c r="F300" s="77" t="s">
        <v>112</v>
      </c>
      <c r="G300" s="78">
        <v>618.75</v>
      </c>
      <c r="H300" s="107">
        <v>736.31</v>
      </c>
      <c r="I300" s="111" t="str">
        <f t="shared" si="12"/>
        <v>GRANIT SNOW FALL 2 LUSTRUIT LASTRE</v>
      </c>
      <c r="J300" s="113">
        <f t="shared" si="13"/>
        <v>618.75</v>
      </c>
      <c r="K300" t="str">
        <f t="shared" si="14"/>
        <v>INSERT INTO MATERIALS(type, name, thickness, surface, finish, price, priceVat) VALUES('GRANIT', 'SNOW FALL', 2, 'LUSTRUIT', 'LASTRE', 618.75, 736.31);</v>
      </c>
    </row>
    <row r="301" spans="2:11" ht="15" thickBot="1" x14ac:dyDescent="0.35">
      <c r="B301" s="103" t="s">
        <v>109</v>
      </c>
      <c r="C301" s="98" t="s">
        <v>240</v>
      </c>
      <c r="D301" s="76">
        <v>3</v>
      </c>
      <c r="E301" s="76" t="s">
        <v>111</v>
      </c>
      <c r="F301" s="77" t="s">
        <v>112</v>
      </c>
      <c r="G301" s="78">
        <v>753.75</v>
      </c>
      <c r="H301" s="107">
        <v>896.96</v>
      </c>
      <c r="I301" s="111" t="str">
        <f t="shared" si="12"/>
        <v>GRANIT SNOW FALL 3 LUSTRUIT LASTRE</v>
      </c>
      <c r="J301" s="113">
        <f t="shared" si="13"/>
        <v>753.75</v>
      </c>
      <c r="K301" t="str">
        <f t="shared" si="14"/>
        <v>INSERT INTO MATERIALS(type, name, thickness, surface, finish, price, priceVat) VALUES('GRANIT', 'SNOW FALL', 3, 'LUSTRUIT', 'LASTRE', 753.75, 896.96);</v>
      </c>
    </row>
    <row r="302" spans="2:11" ht="15" thickBot="1" x14ac:dyDescent="0.35">
      <c r="B302" s="103" t="s">
        <v>109</v>
      </c>
      <c r="C302" s="99" t="s">
        <v>241</v>
      </c>
      <c r="D302" s="76">
        <v>3</v>
      </c>
      <c r="E302" s="76" t="s">
        <v>111</v>
      </c>
      <c r="F302" s="77" t="s">
        <v>112</v>
      </c>
      <c r="G302" s="78">
        <v>855</v>
      </c>
      <c r="H302" s="107">
        <v>1017.45</v>
      </c>
      <c r="I302" s="111" t="str">
        <f t="shared" si="12"/>
        <v>GRANIT SOFT YELLOW 3 LUSTRUIT LASTRE</v>
      </c>
      <c r="J302" s="113">
        <f t="shared" si="13"/>
        <v>855</v>
      </c>
      <c r="K302" t="str">
        <f t="shared" si="14"/>
        <v>INSERT INTO MATERIALS(type, name, thickness, surface, finish, price, priceVat) VALUES('GRANIT', 'SOFT YELLOW', 3, 'LUSTRUIT', 'LASTRE', 855, 1017.45);</v>
      </c>
    </row>
    <row r="303" spans="2:11" ht="15" thickBot="1" x14ac:dyDescent="0.35">
      <c r="B303" s="103" t="s">
        <v>109</v>
      </c>
      <c r="C303" s="99" t="s">
        <v>242</v>
      </c>
      <c r="D303" s="76">
        <v>3</v>
      </c>
      <c r="E303" s="76" t="s">
        <v>111</v>
      </c>
      <c r="F303" s="77" t="s">
        <v>112</v>
      </c>
      <c r="G303" s="78">
        <v>1743.75</v>
      </c>
      <c r="H303" s="107">
        <v>2075.06</v>
      </c>
      <c r="I303" s="111" t="str">
        <f t="shared" si="12"/>
        <v>GRANIT SPLENDOUR WHITE 3 LUSTRUIT LASTRE</v>
      </c>
      <c r="J303" s="113">
        <f t="shared" si="13"/>
        <v>1743.75</v>
      </c>
      <c r="K303" t="str">
        <f t="shared" si="14"/>
        <v>INSERT INTO MATERIALS(type, name, thickness, surface, finish, price, priceVat) VALUES('GRANIT', 'SPLENDOUR WHITE', 3, 'LUSTRUIT', 'LASTRE', 1743.75, 2075.06);</v>
      </c>
    </row>
    <row r="304" spans="2:11" ht="15" thickBot="1" x14ac:dyDescent="0.35">
      <c r="B304" s="103" t="s">
        <v>109</v>
      </c>
      <c r="C304" s="98" t="s">
        <v>243</v>
      </c>
      <c r="D304" s="76">
        <v>2</v>
      </c>
      <c r="E304" s="76" t="s">
        <v>111</v>
      </c>
      <c r="F304" s="77" t="s">
        <v>112</v>
      </c>
      <c r="G304" s="78">
        <v>506.25</v>
      </c>
      <c r="H304" s="107">
        <v>602.44000000000005</v>
      </c>
      <c r="I304" s="111" t="str">
        <f t="shared" si="12"/>
        <v>GRANIT STEEL GREY 2 LUSTRUIT LASTRE</v>
      </c>
      <c r="J304" s="113">
        <f t="shared" si="13"/>
        <v>506.25</v>
      </c>
      <c r="K304" t="str">
        <f t="shared" si="14"/>
        <v>INSERT INTO MATERIALS(type, name, thickness, surface, finish, price, priceVat) VALUES('GRANIT', 'STEEL GREY', 2, 'LUSTRUIT', 'LASTRE', 506.25, 602.44);</v>
      </c>
    </row>
    <row r="305" spans="2:11" ht="15" thickBot="1" x14ac:dyDescent="0.35">
      <c r="B305" s="103" t="s">
        <v>109</v>
      </c>
      <c r="C305" s="98" t="s">
        <v>243</v>
      </c>
      <c r="D305" s="76">
        <v>2</v>
      </c>
      <c r="E305" s="76" t="s">
        <v>141</v>
      </c>
      <c r="F305" s="77" t="s">
        <v>112</v>
      </c>
      <c r="G305" s="78">
        <v>540</v>
      </c>
      <c r="H305" s="107">
        <v>642.6</v>
      </c>
      <c r="I305" s="111" t="str">
        <f t="shared" si="12"/>
        <v>GRANIT STEEL GREY 2 PERIAT LASTRE</v>
      </c>
      <c r="J305" s="113">
        <f t="shared" si="13"/>
        <v>540</v>
      </c>
      <c r="K305" t="str">
        <f t="shared" si="14"/>
        <v>INSERT INTO MATERIALS(type, name, thickness, surface, finish, price, priceVat) VALUES('GRANIT', 'STEEL GREY', 2, 'PERIAT', 'LASTRE', 540, 642.6);</v>
      </c>
    </row>
    <row r="306" spans="2:11" ht="15" thickBot="1" x14ac:dyDescent="0.35">
      <c r="B306" s="103" t="s">
        <v>109</v>
      </c>
      <c r="C306" s="98" t="s">
        <v>243</v>
      </c>
      <c r="D306" s="76">
        <v>3</v>
      </c>
      <c r="E306" s="76" t="s">
        <v>111</v>
      </c>
      <c r="F306" s="77" t="s">
        <v>112</v>
      </c>
      <c r="G306" s="78">
        <v>680.63</v>
      </c>
      <c r="H306" s="107">
        <v>809.94</v>
      </c>
      <c r="I306" s="111" t="str">
        <f t="shared" si="12"/>
        <v>GRANIT STEEL GREY 3 LUSTRUIT LASTRE</v>
      </c>
      <c r="J306" s="113">
        <f t="shared" si="13"/>
        <v>680.63</v>
      </c>
      <c r="K306" t="str">
        <f t="shared" si="14"/>
        <v>INSERT INTO MATERIALS(type, name, thickness, surface, finish, price, priceVat) VALUES('GRANIT', 'STEEL GREY', 3, 'LUSTRUIT', 'LASTRE', 680.63, 809.94);</v>
      </c>
    </row>
    <row r="307" spans="2:11" ht="15" thickBot="1" x14ac:dyDescent="0.35">
      <c r="B307" s="103" t="s">
        <v>109</v>
      </c>
      <c r="C307" s="98" t="s">
        <v>243</v>
      </c>
      <c r="D307" s="76">
        <v>3</v>
      </c>
      <c r="E307" s="76" t="s">
        <v>141</v>
      </c>
      <c r="F307" s="77" t="s">
        <v>112</v>
      </c>
      <c r="G307" s="78">
        <v>776.25</v>
      </c>
      <c r="H307" s="107">
        <v>923.74</v>
      </c>
      <c r="I307" s="111" t="str">
        <f t="shared" si="12"/>
        <v>GRANIT STEEL GREY 3 PERIAT LASTRE</v>
      </c>
      <c r="J307" s="113">
        <f t="shared" si="13"/>
        <v>776.25</v>
      </c>
      <c r="K307" t="str">
        <f t="shared" si="14"/>
        <v>INSERT INTO MATERIALS(type, name, thickness, surface, finish, price, priceVat) VALUES('GRANIT', 'STEEL GREY', 3, 'PERIAT', 'LASTRE', 776.25, 923.74);</v>
      </c>
    </row>
    <row r="308" spans="2:11" ht="15" thickBot="1" x14ac:dyDescent="0.35">
      <c r="B308" s="103" t="s">
        <v>109</v>
      </c>
      <c r="C308" s="99" t="s">
        <v>244</v>
      </c>
      <c r="D308" s="76">
        <v>2</v>
      </c>
      <c r="E308" s="76" t="s">
        <v>111</v>
      </c>
      <c r="F308" s="77" t="s">
        <v>112</v>
      </c>
      <c r="G308" s="78">
        <v>540</v>
      </c>
      <c r="H308" s="107">
        <v>642.6</v>
      </c>
      <c r="I308" s="111" t="str">
        <f t="shared" si="12"/>
        <v>GRANIT STRAWBERRY 2 LUSTRUIT LASTRE</v>
      </c>
      <c r="J308" s="113">
        <f t="shared" si="13"/>
        <v>540</v>
      </c>
      <c r="K308" t="str">
        <f t="shared" si="14"/>
        <v>INSERT INTO MATERIALS(type, name, thickness, surface, finish, price, priceVat) VALUES('GRANIT', 'STRAWBERRY', 2, 'LUSTRUIT', 'LASTRE', 540, 642.6);</v>
      </c>
    </row>
    <row r="309" spans="2:11" ht="15" thickBot="1" x14ac:dyDescent="0.35">
      <c r="B309" s="103" t="s">
        <v>109</v>
      </c>
      <c r="C309" s="98" t="s">
        <v>245</v>
      </c>
      <c r="D309" s="76">
        <v>2</v>
      </c>
      <c r="E309" s="76" t="s">
        <v>111</v>
      </c>
      <c r="F309" s="77" t="s">
        <v>112</v>
      </c>
      <c r="G309" s="78">
        <v>585</v>
      </c>
      <c r="H309" s="107">
        <v>696.15</v>
      </c>
      <c r="I309" s="111" t="str">
        <f t="shared" si="12"/>
        <v>GRANIT SURF GREEN 2 LUSTRUIT LASTRE</v>
      </c>
      <c r="J309" s="113">
        <f t="shared" si="13"/>
        <v>585</v>
      </c>
      <c r="K309" t="str">
        <f t="shared" si="14"/>
        <v>INSERT INTO MATERIALS(type, name, thickness, surface, finish, price, priceVat) VALUES('GRANIT', 'SURF GREEN', 2, 'LUSTRUIT', 'LASTRE', 585, 696.15);</v>
      </c>
    </row>
    <row r="310" spans="2:11" ht="15" thickBot="1" x14ac:dyDescent="0.35">
      <c r="B310" s="103" t="s">
        <v>109</v>
      </c>
      <c r="C310" s="98" t="s">
        <v>245</v>
      </c>
      <c r="D310" s="76">
        <v>3</v>
      </c>
      <c r="E310" s="76" t="s">
        <v>111</v>
      </c>
      <c r="F310" s="77" t="s">
        <v>112</v>
      </c>
      <c r="G310" s="78">
        <v>855</v>
      </c>
      <c r="H310" s="107">
        <v>1017.45</v>
      </c>
      <c r="I310" s="111" t="str">
        <f t="shared" si="12"/>
        <v>GRANIT SURF GREEN 3 LUSTRUIT LASTRE</v>
      </c>
      <c r="J310" s="113">
        <f t="shared" si="13"/>
        <v>855</v>
      </c>
      <c r="K310" t="str">
        <f t="shared" si="14"/>
        <v>INSERT INTO MATERIALS(type, name, thickness, surface, finish, price, priceVat) VALUES('GRANIT', 'SURF GREEN', 3, 'LUSTRUIT', 'LASTRE', 855, 1017.45);</v>
      </c>
    </row>
    <row r="311" spans="2:11" ht="15" thickBot="1" x14ac:dyDescent="0.35">
      <c r="B311" s="103" t="s">
        <v>109</v>
      </c>
      <c r="C311" s="99" t="s">
        <v>246</v>
      </c>
      <c r="D311" s="76">
        <v>2</v>
      </c>
      <c r="E311" s="76" t="s">
        <v>111</v>
      </c>
      <c r="F311" s="77" t="s">
        <v>112</v>
      </c>
      <c r="G311" s="78">
        <v>483.75</v>
      </c>
      <c r="H311" s="107">
        <v>575.66</v>
      </c>
      <c r="I311" s="111" t="str">
        <f t="shared" si="12"/>
        <v>GRANIT TAN BLACK 2 LUSTRUIT LASTRE</v>
      </c>
      <c r="J311" s="113">
        <f t="shared" si="13"/>
        <v>483.75</v>
      </c>
      <c r="K311" t="str">
        <f t="shared" si="14"/>
        <v>INSERT INTO MATERIALS(type, name, thickness, surface, finish, price, priceVat) VALUES('GRANIT', 'TAN BLACK', 2, 'LUSTRUIT', 'LASTRE', 483.75, 575.66);</v>
      </c>
    </row>
    <row r="312" spans="2:11" ht="15" thickBot="1" x14ac:dyDescent="0.35">
      <c r="B312" s="103" t="s">
        <v>109</v>
      </c>
      <c r="C312" s="99" t="s">
        <v>246</v>
      </c>
      <c r="D312" s="76">
        <v>3</v>
      </c>
      <c r="E312" s="76" t="s">
        <v>111</v>
      </c>
      <c r="F312" s="77" t="s">
        <v>112</v>
      </c>
      <c r="G312" s="78">
        <v>675</v>
      </c>
      <c r="H312" s="107">
        <v>803.25</v>
      </c>
      <c r="I312" s="111" t="str">
        <f t="shared" si="12"/>
        <v>GRANIT TAN BLACK 3 LUSTRUIT LASTRE</v>
      </c>
      <c r="J312" s="113">
        <f t="shared" si="13"/>
        <v>675</v>
      </c>
      <c r="K312" t="str">
        <f t="shared" si="14"/>
        <v>INSERT INTO MATERIALS(type, name, thickness, surface, finish, price, priceVat) VALUES('GRANIT', 'TAN BLACK', 3, 'LUSTRUIT', 'LASTRE', 675, 803.25);</v>
      </c>
    </row>
    <row r="313" spans="2:11" ht="15" thickBot="1" x14ac:dyDescent="0.35">
      <c r="B313" s="103" t="s">
        <v>109</v>
      </c>
      <c r="C313" s="99" t="s">
        <v>246</v>
      </c>
      <c r="D313" s="76">
        <v>2</v>
      </c>
      <c r="E313" s="76" t="s">
        <v>111</v>
      </c>
      <c r="F313" s="77" t="s">
        <v>114</v>
      </c>
      <c r="G313" s="78">
        <v>348.75</v>
      </c>
      <c r="H313" s="107">
        <v>415.01</v>
      </c>
      <c r="I313" s="111" t="str">
        <f t="shared" si="12"/>
        <v>GRANIT TAN BLACK 2 LUSTRUIT SEMILASTRE</v>
      </c>
      <c r="J313" s="113">
        <f t="shared" si="13"/>
        <v>348.75</v>
      </c>
      <c r="K313" t="str">
        <f t="shared" si="14"/>
        <v>INSERT INTO MATERIALS(type, name, thickness, surface, finish, price, priceVat) VALUES('GRANIT', 'TAN BLACK', 2, 'LUSTRUIT', 'SEMILASTRE', 348.75, 415.01);</v>
      </c>
    </row>
    <row r="314" spans="2:11" ht="15" thickBot="1" x14ac:dyDescent="0.35">
      <c r="B314" s="103" t="s">
        <v>109</v>
      </c>
      <c r="C314" s="98" t="s">
        <v>247</v>
      </c>
      <c r="D314" s="76">
        <v>2</v>
      </c>
      <c r="E314" s="76" t="s">
        <v>111</v>
      </c>
      <c r="F314" s="77" t="s">
        <v>112</v>
      </c>
      <c r="G314" s="78">
        <v>483.75</v>
      </c>
      <c r="H314" s="107">
        <v>575.66</v>
      </c>
      <c r="I314" s="111" t="str">
        <f t="shared" si="12"/>
        <v>GRANIT TAN BROWN 2 LUSTRUIT LASTRE</v>
      </c>
      <c r="J314" s="113">
        <f t="shared" si="13"/>
        <v>483.75</v>
      </c>
      <c r="K314" t="str">
        <f t="shared" si="14"/>
        <v>INSERT INTO MATERIALS(type, name, thickness, surface, finish, price, priceVat) VALUES('GRANIT', 'TAN BROWN', 2, 'LUSTRUIT', 'LASTRE', 483.75, 575.66);</v>
      </c>
    </row>
    <row r="315" spans="2:11" ht="15" thickBot="1" x14ac:dyDescent="0.35">
      <c r="B315" s="103" t="s">
        <v>109</v>
      </c>
      <c r="C315" s="98" t="s">
        <v>247</v>
      </c>
      <c r="D315" s="76">
        <v>3</v>
      </c>
      <c r="E315" s="76" t="s">
        <v>111</v>
      </c>
      <c r="F315" s="77" t="s">
        <v>112</v>
      </c>
      <c r="G315" s="78">
        <v>455</v>
      </c>
      <c r="H315" s="107">
        <v>541.45000000000005</v>
      </c>
      <c r="I315" s="111" t="str">
        <f t="shared" si="12"/>
        <v>GRANIT TAN BROWN 3 LUSTRUIT LASTRE</v>
      </c>
      <c r="J315" s="113">
        <f t="shared" si="13"/>
        <v>455</v>
      </c>
      <c r="K315" t="str">
        <f t="shared" si="14"/>
        <v>INSERT INTO MATERIALS(type, name, thickness, surface, finish, price, priceVat) VALUES('GRANIT', 'TAN BROWN', 3, 'LUSTRUIT', 'LASTRE', 455, 541.45);</v>
      </c>
    </row>
    <row r="316" spans="2:11" ht="15" thickBot="1" x14ac:dyDescent="0.35">
      <c r="B316" s="103" t="s">
        <v>109</v>
      </c>
      <c r="C316" s="98" t="s">
        <v>247</v>
      </c>
      <c r="D316" s="76">
        <v>2</v>
      </c>
      <c r="E316" s="76" t="s">
        <v>116</v>
      </c>
      <c r="F316" s="77" t="s">
        <v>114</v>
      </c>
      <c r="G316" s="78">
        <v>365.63</v>
      </c>
      <c r="H316" s="107">
        <v>435.09</v>
      </c>
      <c r="I316" s="111" t="str">
        <f t="shared" si="12"/>
        <v>GRANIT TAN BROWN 2 FIAMAT SEMILASTRE</v>
      </c>
      <c r="J316" s="113">
        <f t="shared" si="13"/>
        <v>365.63</v>
      </c>
      <c r="K316" t="str">
        <f t="shared" si="14"/>
        <v>INSERT INTO MATERIALS(type, name, thickness, surface, finish, price, priceVat) VALUES('GRANIT', 'TAN BROWN', 2, 'FIAMAT', 'SEMILASTRE', 365.63, 435.09);</v>
      </c>
    </row>
    <row r="317" spans="2:11" ht="15" thickBot="1" x14ac:dyDescent="0.35">
      <c r="B317" s="103" t="s">
        <v>109</v>
      </c>
      <c r="C317" s="98" t="s">
        <v>247</v>
      </c>
      <c r="D317" s="76">
        <v>2</v>
      </c>
      <c r="E317" s="76" t="s">
        <v>111</v>
      </c>
      <c r="F317" s="77" t="s">
        <v>114</v>
      </c>
      <c r="G317" s="78">
        <v>350</v>
      </c>
      <c r="H317" s="107">
        <v>416.5</v>
      </c>
      <c r="I317" s="111" t="str">
        <f t="shared" si="12"/>
        <v>GRANIT TAN BROWN 2 LUSTRUIT SEMILASTRE</v>
      </c>
      <c r="J317" s="113">
        <f t="shared" si="13"/>
        <v>350</v>
      </c>
      <c r="K317" t="str">
        <f t="shared" si="14"/>
        <v>INSERT INTO MATERIALS(type, name, thickness, surface, finish, price, priceVat) VALUES('GRANIT', 'TAN BROWN', 2, 'LUSTRUIT', 'SEMILASTRE', 350, 416.5);</v>
      </c>
    </row>
    <row r="318" spans="2:11" ht="15" thickBot="1" x14ac:dyDescent="0.35">
      <c r="B318" s="103" t="s">
        <v>109</v>
      </c>
      <c r="C318" s="98" t="s">
        <v>247</v>
      </c>
      <c r="D318" s="76">
        <v>3</v>
      </c>
      <c r="E318" s="76" t="s">
        <v>111</v>
      </c>
      <c r="F318" s="77" t="s">
        <v>114</v>
      </c>
      <c r="G318" s="78">
        <v>506.25</v>
      </c>
      <c r="H318" s="107">
        <v>602.44000000000005</v>
      </c>
      <c r="I318" s="111" t="str">
        <f t="shared" si="12"/>
        <v>GRANIT TAN BROWN 3 LUSTRUIT SEMILASTRE</v>
      </c>
      <c r="J318" s="113">
        <f t="shared" si="13"/>
        <v>506.25</v>
      </c>
      <c r="K318" t="str">
        <f t="shared" si="14"/>
        <v>INSERT INTO MATERIALS(type, name, thickness, surface, finish, price, priceVat) VALUES('GRANIT', 'TAN BROWN', 3, 'LUSTRUIT', 'SEMILASTRE', 506.25, 602.44);</v>
      </c>
    </row>
    <row r="319" spans="2:11" ht="15" thickBot="1" x14ac:dyDescent="0.35">
      <c r="B319" s="103" t="s">
        <v>109</v>
      </c>
      <c r="C319" s="98" t="s">
        <v>248</v>
      </c>
      <c r="D319" s="76">
        <v>2</v>
      </c>
      <c r="E319" s="76" t="s">
        <v>111</v>
      </c>
      <c r="F319" s="77" t="s">
        <v>112</v>
      </c>
      <c r="G319" s="78">
        <v>585</v>
      </c>
      <c r="H319" s="107">
        <v>696.15</v>
      </c>
      <c r="I319" s="111" t="str">
        <f t="shared" si="12"/>
        <v>GRANIT TEMPEST GOLD 2 LUSTRUIT LASTRE</v>
      </c>
      <c r="J319" s="113">
        <f t="shared" si="13"/>
        <v>585</v>
      </c>
      <c r="K319" t="str">
        <f t="shared" si="14"/>
        <v>INSERT INTO MATERIALS(type, name, thickness, surface, finish, price, priceVat) VALUES('GRANIT', 'TEMPEST GOLD', 2, 'LUSTRUIT', 'LASTRE', 585, 696.15);</v>
      </c>
    </row>
    <row r="320" spans="2:11" ht="15" thickBot="1" x14ac:dyDescent="0.35">
      <c r="B320" s="103" t="s">
        <v>109</v>
      </c>
      <c r="C320" s="98" t="s">
        <v>249</v>
      </c>
      <c r="D320" s="76">
        <v>3</v>
      </c>
      <c r="E320" s="76" t="s">
        <v>111</v>
      </c>
      <c r="F320" s="77" t="s">
        <v>112</v>
      </c>
      <c r="G320" s="78">
        <v>1046.25</v>
      </c>
      <c r="H320" s="107">
        <v>1245.04</v>
      </c>
      <c r="I320" s="111" t="str">
        <f t="shared" si="12"/>
        <v>GRANIT TIBET WHITE 3 LUSTRUIT LASTRE</v>
      </c>
      <c r="J320" s="113">
        <f t="shared" si="13"/>
        <v>1046.25</v>
      </c>
      <c r="K320" t="str">
        <f t="shared" si="14"/>
        <v>INSERT INTO MATERIALS(type, name, thickness, surface, finish, price, priceVat) VALUES('GRANIT', 'TIBET WHITE', 3, 'LUSTRUIT', 'LASTRE', 1046.25, 1245.04);</v>
      </c>
    </row>
    <row r="321" spans="2:11" ht="15" thickBot="1" x14ac:dyDescent="0.35">
      <c r="B321" s="103" t="s">
        <v>109</v>
      </c>
      <c r="C321" s="99" t="s">
        <v>250</v>
      </c>
      <c r="D321" s="76">
        <v>2</v>
      </c>
      <c r="E321" s="76" t="s">
        <v>111</v>
      </c>
      <c r="F321" s="77" t="s">
        <v>112</v>
      </c>
      <c r="G321" s="78">
        <v>506.25</v>
      </c>
      <c r="H321" s="107">
        <v>602.44000000000005</v>
      </c>
      <c r="I321" s="111" t="str">
        <f t="shared" si="12"/>
        <v>GRANIT TIGER BROWN 2 LUSTRUIT LASTRE</v>
      </c>
      <c r="J321" s="113">
        <f t="shared" si="13"/>
        <v>506.25</v>
      </c>
      <c r="K321" t="str">
        <f t="shared" si="14"/>
        <v>INSERT INTO MATERIALS(type, name, thickness, surface, finish, price, priceVat) VALUES('GRANIT', 'TIGER BROWN', 2, 'LUSTRUIT', 'LASTRE', 506.25, 602.44);</v>
      </c>
    </row>
    <row r="322" spans="2:11" ht="15" thickBot="1" x14ac:dyDescent="0.35">
      <c r="B322" s="103" t="s">
        <v>109</v>
      </c>
      <c r="C322" s="99" t="s">
        <v>250</v>
      </c>
      <c r="D322" s="76">
        <v>1.8</v>
      </c>
      <c r="E322" s="76" t="s">
        <v>111</v>
      </c>
      <c r="F322" s="77" t="s">
        <v>114</v>
      </c>
      <c r="G322" s="78">
        <v>360</v>
      </c>
      <c r="H322" s="107">
        <v>428.4</v>
      </c>
      <c r="I322" s="111" t="str">
        <f t="shared" si="12"/>
        <v>GRANIT TIGER BROWN 1.8 LUSTRUIT SEMILASTRE</v>
      </c>
      <c r="J322" s="113">
        <f t="shared" si="13"/>
        <v>360</v>
      </c>
      <c r="K322" t="str">
        <f t="shared" si="14"/>
        <v>INSERT INTO MATERIALS(type, name, thickness, surface, finish, price, priceVat) VALUES('GRANIT', 'TIGER BROWN', 1.8, 'LUSTRUIT', 'SEMILASTRE', 360, 428.4);</v>
      </c>
    </row>
    <row r="323" spans="2:11" ht="15" thickBot="1" x14ac:dyDescent="0.35">
      <c r="B323" s="103" t="s">
        <v>109</v>
      </c>
      <c r="C323" s="98" t="s">
        <v>251</v>
      </c>
      <c r="D323" s="76">
        <v>2</v>
      </c>
      <c r="E323" s="76" t="s">
        <v>116</v>
      </c>
      <c r="F323" s="77" t="s">
        <v>114</v>
      </c>
      <c r="G323" s="78">
        <v>292.5</v>
      </c>
      <c r="H323" s="107">
        <v>348.08</v>
      </c>
      <c r="I323" s="111" t="str">
        <f t="shared" si="12"/>
        <v>GRANIT TIGER SKIN RED 2 FIAMAT SEMILASTRE</v>
      </c>
      <c r="J323" s="113">
        <f t="shared" si="13"/>
        <v>292.5</v>
      </c>
      <c r="K323" t="str">
        <f t="shared" si="14"/>
        <v>INSERT INTO MATERIALS(type, name, thickness, surface, finish, price, priceVat) VALUES('GRANIT', 'TIGER SKIN RED', 2, 'FIAMAT', 'SEMILASTRE', 292.5, 348.08);</v>
      </c>
    </row>
    <row r="324" spans="2:11" ht="15" thickBot="1" x14ac:dyDescent="0.35">
      <c r="B324" s="103" t="s">
        <v>109</v>
      </c>
      <c r="C324" s="98" t="s">
        <v>251</v>
      </c>
      <c r="D324" s="76">
        <v>2</v>
      </c>
      <c r="E324" s="76" t="s">
        <v>111</v>
      </c>
      <c r="F324" s="77" t="s">
        <v>114</v>
      </c>
      <c r="G324" s="78">
        <v>292.5</v>
      </c>
      <c r="H324" s="107">
        <v>348.08</v>
      </c>
      <c r="I324" s="111" t="str">
        <f t="shared" si="12"/>
        <v>GRANIT TIGER SKIN RED 2 LUSTRUIT SEMILASTRE</v>
      </c>
      <c r="J324" s="113">
        <f t="shared" si="13"/>
        <v>292.5</v>
      </c>
      <c r="K324" t="str">
        <f t="shared" si="14"/>
        <v>INSERT INTO MATERIALS(type, name, thickness, surface, finish, price, priceVat) VALUES('GRANIT', 'TIGER SKIN RED', 2, 'LUSTRUIT', 'SEMILASTRE', 292.5, 348.08);</v>
      </c>
    </row>
    <row r="325" spans="2:11" ht="15" thickBot="1" x14ac:dyDescent="0.35">
      <c r="B325" s="103" t="s">
        <v>109</v>
      </c>
      <c r="C325" s="98" t="s">
        <v>251</v>
      </c>
      <c r="D325" s="76">
        <v>3</v>
      </c>
      <c r="E325" s="76" t="s">
        <v>116</v>
      </c>
      <c r="F325" s="77" t="s">
        <v>114</v>
      </c>
      <c r="G325" s="78">
        <v>433.13</v>
      </c>
      <c r="H325" s="107">
        <v>515.41999999999996</v>
      </c>
      <c r="I325" s="111" t="str">
        <f t="shared" ref="I325:I388" si="15">B325&amp;" "&amp;C325&amp;" "&amp;D325&amp;" "&amp;E325&amp;" "&amp;F325</f>
        <v>GRANIT TIGER SKIN RED 3 FIAMAT SEMILASTRE</v>
      </c>
      <c r="J325" s="113">
        <f t="shared" ref="J325:J388" si="16">G325</f>
        <v>433.13</v>
      </c>
      <c r="K325" t="str">
        <f t="shared" ref="K325:K388" si="17">"INSERT INTO MATERIALS(type, name, thickness, surface, finish, price, priceVat) VALUES('"&amp;B325&amp;"', '"&amp;C325&amp;"', "&amp;D325&amp;", '"&amp;E325&amp;"', '"&amp;F325&amp;"', "&amp;G325&amp;", "&amp;H325&amp;");"</f>
        <v>INSERT INTO MATERIALS(type, name, thickness, surface, finish, price, priceVat) VALUES('GRANIT', 'TIGER SKIN RED', 3, 'FIAMAT', 'SEMILASTRE', 433.13, 515.42);</v>
      </c>
    </row>
    <row r="326" spans="2:11" ht="15" thickBot="1" x14ac:dyDescent="0.35">
      <c r="B326" s="103" t="s">
        <v>109</v>
      </c>
      <c r="C326" s="100" t="s">
        <v>251</v>
      </c>
      <c r="D326" s="83">
        <v>3</v>
      </c>
      <c r="E326" s="76" t="s">
        <v>111</v>
      </c>
      <c r="F326" s="77" t="s">
        <v>114</v>
      </c>
      <c r="G326" s="78">
        <v>438.75</v>
      </c>
      <c r="H326" s="107">
        <v>522.11</v>
      </c>
      <c r="I326" s="111" t="str">
        <f t="shared" si="15"/>
        <v>GRANIT TIGER SKIN RED 3 LUSTRUIT SEMILASTRE</v>
      </c>
      <c r="J326" s="113">
        <f t="shared" si="16"/>
        <v>438.75</v>
      </c>
      <c r="K326" t="str">
        <f t="shared" si="17"/>
        <v>INSERT INTO MATERIALS(type, name, thickness, surface, finish, price, priceVat) VALUES('GRANIT', 'TIGER SKIN RED', 3, 'LUSTRUIT', 'SEMILASTRE', 438.75, 522.11);</v>
      </c>
    </row>
    <row r="327" spans="2:11" ht="15" thickBot="1" x14ac:dyDescent="0.35">
      <c r="B327" s="103" t="s">
        <v>109</v>
      </c>
      <c r="C327" s="99" t="s">
        <v>252</v>
      </c>
      <c r="D327" s="76">
        <v>2</v>
      </c>
      <c r="E327" s="76" t="s">
        <v>111</v>
      </c>
      <c r="F327" s="77" t="s">
        <v>112</v>
      </c>
      <c r="G327" s="78">
        <v>742.5</v>
      </c>
      <c r="H327" s="107">
        <v>883.58</v>
      </c>
      <c r="I327" s="111" t="str">
        <f t="shared" si="15"/>
        <v>GRANIT TIJUCA CREAM 2 LUSTRUIT LASTRE</v>
      </c>
      <c r="J327" s="113">
        <f t="shared" si="16"/>
        <v>742.5</v>
      </c>
      <c r="K327" t="str">
        <f t="shared" si="17"/>
        <v>INSERT INTO MATERIALS(type, name, thickness, surface, finish, price, priceVat) VALUES('GRANIT', 'TIJUCA CREAM', 2, 'LUSTRUIT', 'LASTRE', 742.5, 883.58);</v>
      </c>
    </row>
    <row r="328" spans="2:11" ht="15" thickBot="1" x14ac:dyDescent="0.35">
      <c r="B328" s="103" t="s">
        <v>109</v>
      </c>
      <c r="C328" s="99" t="s">
        <v>252</v>
      </c>
      <c r="D328" s="76">
        <v>3</v>
      </c>
      <c r="E328" s="76" t="s">
        <v>111</v>
      </c>
      <c r="F328" s="77" t="s">
        <v>112</v>
      </c>
      <c r="G328" s="78">
        <v>967.5</v>
      </c>
      <c r="H328" s="107">
        <v>1151.33</v>
      </c>
      <c r="I328" s="111" t="str">
        <f t="shared" si="15"/>
        <v>GRANIT TIJUCA CREAM 3 LUSTRUIT LASTRE</v>
      </c>
      <c r="J328" s="113">
        <f t="shared" si="16"/>
        <v>967.5</v>
      </c>
      <c r="K328" t="str">
        <f t="shared" si="17"/>
        <v>INSERT INTO MATERIALS(type, name, thickness, surface, finish, price, priceVat) VALUES('GRANIT', 'TIJUCA CREAM', 3, 'LUSTRUIT', 'LASTRE', 967.5, 1151.33);</v>
      </c>
    </row>
    <row r="329" spans="2:11" ht="15" thickBot="1" x14ac:dyDescent="0.35">
      <c r="B329" s="103" t="s">
        <v>109</v>
      </c>
      <c r="C329" s="98" t="s">
        <v>391</v>
      </c>
      <c r="D329" s="76">
        <v>2</v>
      </c>
      <c r="E329" s="76" t="s">
        <v>111</v>
      </c>
      <c r="F329" s="77" t="s">
        <v>112</v>
      </c>
      <c r="G329" s="78">
        <v>776.25</v>
      </c>
      <c r="H329" s="107">
        <v>923.74</v>
      </c>
      <c r="I329" s="111" t="str">
        <f t="shared" si="15"/>
        <v>GRANIT TIMBALADA 2 LUSTRUIT LASTRE</v>
      </c>
      <c r="J329" s="113">
        <f t="shared" si="16"/>
        <v>776.25</v>
      </c>
      <c r="K329" t="str">
        <f t="shared" si="17"/>
        <v>INSERT INTO MATERIALS(type, name, thickness, surface, finish, price, priceVat) VALUES('GRANIT', 'TIMBALADA', 2, 'LUSTRUIT', 'LASTRE', 776.25, 923.74);</v>
      </c>
    </row>
    <row r="330" spans="2:11" ht="15" thickBot="1" x14ac:dyDescent="0.35">
      <c r="B330" s="103" t="s">
        <v>109</v>
      </c>
      <c r="C330" s="98" t="s">
        <v>253</v>
      </c>
      <c r="D330" s="76">
        <v>2</v>
      </c>
      <c r="E330" s="76" t="s">
        <v>111</v>
      </c>
      <c r="F330" s="77" t="s">
        <v>112</v>
      </c>
      <c r="G330" s="78">
        <v>843.75</v>
      </c>
      <c r="H330" s="107">
        <v>1004.06</v>
      </c>
      <c r="I330" s="111" t="str">
        <f t="shared" si="15"/>
        <v>GRANIT TITANIUM 2 LUSTRUIT LASTRE</v>
      </c>
      <c r="J330" s="113">
        <f t="shared" si="16"/>
        <v>843.75</v>
      </c>
      <c r="K330" t="str">
        <f t="shared" si="17"/>
        <v>INSERT INTO MATERIALS(type, name, thickness, surface, finish, price, priceVat) VALUES('GRANIT', 'TITANIUM', 2, 'LUSTRUIT', 'LASTRE', 843.75, 1004.06);</v>
      </c>
    </row>
    <row r="331" spans="2:11" ht="15" thickBot="1" x14ac:dyDescent="0.35">
      <c r="B331" s="103" t="s">
        <v>109</v>
      </c>
      <c r="C331" s="98" t="s">
        <v>253</v>
      </c>
      <c r="D331" s="76">
        <v>2</v>
      </c>
      <c r="E331" s="76" t="s">
        <v>141</v>
      </c>
      <c r="F331" s="77" t="s">
        <v>112</v>
      </c>
      <c r="G331" s="78">
        <v>843.75</v>
      </c>
      <c r="H331" s="107">
        <v>1004.06</v>
      </c>
      <c r="I331" s="111" t="str">
        <f t="shared" si="15"/>
        <v>GRANIT TITANIUM 2 PERIAT LASTRE</v>
      </c>
      <c r="J331" s="113">
        <f t="shared" si="16"/>
        <v>843.75</v>
      </c>
      <c r="K331" t="str">
        <f t="shared" si="17"/>
        <v>INSERT INTO MATERIALS(type, name, thickness, surface, finish, price, priceVat) VALUES('GRANIT', 'TITANIUM', 2, 'PERIAT', 'LASTRE', 843.75, 1004.06);</v>
      </c>
    </row>
    <row r="332" spans="2:11" ht="15" thickBot="1" x14ac:dyDescent="0.35">
      <c r="B332" s="103" t="s">
        <v>109</v>
      </c>
      <c r="C332" s="98" t="s">
        <v>253</v>
      </c>
      <c r="D332" s="76">
        <v>3</v>
      </c>
      <c r="E332" s="76" t="s">
        <v>111</v>
      </c>
      <c r="F332" s="77" t="s">
        <v>112</v>
      </c>
      <c r="G332" s="78">
        <v>1288.1300000000001</v>
      </c>
      <c r="H332" s="107">
        <v>1532.87</v>
      </c>
      <c r="I332" s="111" t="str">
        <f t="shared" si="15"/>
        <v>GRANIT TITANIUM 3 LUSTRUIT LASTRE</v>
      </c>
      <c r="J332" s="113">
        <f t="shared" si="16"/>
        <v>1288.1300000000001</v>
      </c>
      <c r="K332" t="str">
        <f t="shared" si="17"/>
        <v>INSERT INTO MATERIALS(type, name, thickness, surface, finish, price, priceVat) VALUES('GRANIT', 'TITANIUM', 3, 'LUSTRUIT', 'LASTRE', 1288.13, 1532.87);</v>
      </c>
    </row>
    <row r="333" spans="2:11" ht="24.6" thickBot="1" x14ac:dyDescent="0.35">
      <c r="B333" s="103" t="s">
        <v>109</v>
      </c>
      <c r="C333" s="98" t="s">
        <v>254</v>
      </c>
      <c r="D333" s="76">
        <v>2</v>
      </c>
      <c r="E333" s="76" t="s">
        <v>111</v>
      </c>
      <c r="F333" s="77" t="s">
        <v>112</v>
      </c>
      <c r="G333" s="78">
        <v>427.5</v>
      </c>
      <c r="H333" s="107">
        <v>508.73</v>
      </c>
      <c r="I333" s="111" t="str">
        <f t="shared" si="15"/>
        <v>GRANIT TOBLERONE BIANCO 2 LUSTRUIT LASTRE</v>
      </c>
      <c r="J333" s="113">
        <f t="shared" si="16"/>
        <v>427.5</v>
      </c>
      <c r="K333" t="str">
        <f t="shared" si="17"/>
        <v>INSERT INTO MATERIALS(type, name, thickness, surface, finish, price, priceVat) VALUES('GRANIT', 'TOBLERONE BIANCO', 2, 'LUSTRUIT', 'LASTRE', 427.5, 508.73);</v>
      </c>
    </row>
    <row r="334" spans="2:11" ht="15" thickBot="1" x14ac:dyDescent="0.35">
      <c r="B334" s="103" t="s">
        <v>109</v>
      </c>
      <c r="C334" s="98" t="s">
        <v>392</v>
      </c>
      <c r="D334" s="76">
        <v>3</v>
      </c>
      <c r="E334" s="76" t="s">
        <v>111</v>
      </c>
      <c r="F334" s="77" t="s">
        <v>112</v>
      </c>
      <c r="G334" s="78">
        <v>821.25</v>
      </c>
      <c r="H334" s="107">
        <v>977.29</v>
      </c>
      <c r="I334" s="111" t="str">
        <f t="shared" si="15"/>
        <v>GRANIT TROPIC BROWN 3 LUSTRUIT LASTRE</v>
      </c>
      <c r="J334" s="113">
        <f t="shared" si="16"/>
        <v>821.25</v>
      </c>
      <c r="K334" t="str">
        <f t="shared" si="17"/>
        <v>INSERT INTO MATERIALS(type, name, thickness, surface, finish, price, priceVat) VALUES('GRANIT', 'TROPIC BROWN', 3, 'LUSTRUIT', 'LASTRE', 821.25, 977.29);</v>
      </c>
    </row>
    <row r="335" spans="2:11" ht="24.6" thickBot="1" x14ac:dyDescent="0.35">
      <c r="B335" s="103" t="s">
        <v>109</v>
      </c>
      <c r="C335" s="98" t="s">
        <v>255</v>
      </c>
      <c r="D335" s="76">
        <v>2</v>
      </c>
      <c r="E335" s="76" t="s">
        <v>111</v>
      </c>
      <c r="F335" s="77" t="s">
        <v>112</v>
      </c>
      <c r="G335" s="78">
        <v>483.75</v>
      </c>
      <c r="H335" s="107">
        <v>575.66</v>
      </c>
      <c r="I335" s="111" t="str">
        <f t="shared" si="15"/>
        <v>GRANIT TYPHOON BORDEAUX LIGHT 2 LUSTRUIT LASTRE</v>
      </c>
      <c r="J335" s="113">
        <f t="shared" si="16"/>
        <v>483.75</v>
      </c>
      <c r="K335" t="str">
        <f t="shared" si="17"/>
        <v>INSERT INTO MATERIALS(type, name, thickness, surface, finish, price, priceVat) VALUES('GRANIT', 'TYPHOON BORDEAUX LIGHT', 2, 'LUSTRUIT', 'LASTRE', 483.75, 575.66);</v>
      </c>
    </row>
    <row r="336" spans="2:11" ht="21" thickBot="1" x14ac:dyDescent="0.35">
      <c r="B336" s="103" t="s">
        <v>109</v>
      </c>
      <c r="C336" s="101" t="s">
        <v>256</v>
      </c>
      <c r="D336" s="76">
        <v>2</v>
      </c>
      <c r="E336" s="76" t="s">
        <v>111</v>
      </c>
      <c r="F336" s="77" t="s">
        <v>112</v>
      </c>
      <c r="G336" s="78">
        <v>618.75</v>
      </c>
      <c r="H336" s="107">
        <v>736.31</v>
      </c>
      <c r="I336" s="111" t="str">
        <f t="shared" si="15"/>
        <v>GRANIT TYPHOON BORDEAUX SIENNA 2 LUSTRUIT LASTRE</v>
      </c>
      <c r="J336" s="113">
        <f t="shared" si="16"/>
        <v>618.75</v>
      </c>
      <c r="K336" t="str">
        <f t="shared" si="17"/>
        <v>INSERT INTO MATERIALS(type, name, thickness, surface, finish, price, priceVat) VALUES('GRANIT', 'TYPHOON BORDEAUX SIENNA', 2, 'LUSTRUIT', 'LASTRE', 618.75, 736.31);</v>
      </c>
    </row>
    <row r="337" spans="2:11" ht="15" thickBot="1" x14ac:dyDescent="0.35">
      <c r="B337" s="103" t="s">
        <v>109</v>
      </c>
      <c r="C337" s="98" t="s">
        <v>257</v>
      </c>
      <c r="D337" s="76">
        <v>2</v>
      </c>
      <c r="E337" s="76" t="s">
        <v>111</v>
      </c>
      <c r="F337" s="77" t="s">
        <v>112</v>
      </c>
      <c r="G337" s="78">
        <v>382.5</v>
      </c>
      <c r="H337" s="107">
        <v>455.18</v>
      </c>
      <c r="I337" s="111" t="str">
        <f t="shared" si="15"/>
        <v>GRANIT VALLE NEVADO 2 LUSTRUIT LASTRE</v>
      </c>
      <c r="J337" s="113">
        <f t="shared" si="16"/>
        <v>382.5</v>
      </c>
      <c r="K337" t="str">
        <f t="shared" si="17"/>
        <v>INSERT INTO MATERIALS(type, name, thickness, surface, finish, price, priceVat) VALUES('GRANIT', 'VALLE NEVADO', 2, 'LUSTRUIT', 'LASTRE', 382.5, 455.18);</v>
      </c>
    </row>
    <row r="338" spans="2:11" ht="15" thickBot="1" x14ac:dyDescent="0.35">
      <c r="B338" s="103" t="s">
        <v>109</v>
      </c>
      <c r="C338" s="98" t="s">
        <v>257</v>
      </c>
      <c r="D338" s="76">
        <v>3</v>
      </c>
      <c r="E338" s="76" t="s">
        <v>111</v>
      </c>
      <c r="F338" s="77" t="s">
        <v>112</v>
      </c>
      <c r="G338" s="78">
        <v>450</v>
      </c>
      <c r="H338" s="107">
        <v>535.5</v>
      </c>
      <c r="I338" s="111" t="str">
        <f t="shared" si="15"/>
        <v>GRANIT VALLE NEVADO 3 LUSTRUIT LASTRE</v>
      </c>
      <c r="J338" s="113">
        <f t="shared" si="16"/>
        <v>450</v>
      </c>
      <c r="K338" t="str">
        <f t="shared" si="17"/>
        <v>INSERT INTO MATERIALS(type, name, thickness, surface, finish, price, priceVat) VALUES('GRANIT', 'VALLE NEVADO', 3, 'LUSTRUIT', 'LASTRE', 450, 535.5);</v>
      </c>
    </row>
    <row r="339" spans="2:11" ht="15" thickBot="1" x14ac:dyDescent="0.35">
      <c r="B339" s="103" t="s">
        <v>109</v>
      </c>
      <c r="C339" s="98" t="s">
        <v>258</v>
      </c>
      <c r="D339" s="76">
        <v>2</v>
      </c>
      <c r="E339" s="76" t="s">
        <v>111</v>
      </c>
      <c r="F339" s="77" t="s">
        <v>112</v>
      </c>
      <c r="G339" s="78">
        <v>393.75</v>
      </c>
      <c r="H339" s="107">
        <v>468.56</v>
      </c>
      <c r="I339" s="111" t="str">
        <f t="shared" si="15"/>
        <v>GRANIT VERDE BAHIA S 2 LUSTRUIT LASTRE</v>
      </c>
      <c r="J339" s="113">
        <f t="shared" si="16"/>
        <v>393.75</v>
      </c>
      <c r="K339" t="str">
        <f t="shared" si="17"/>
        <v>INSERT INTO MATERIALS(type, name, thickness, surface, finish, price, priceVat) VALUES('GRANIT', 'VERDE BAHIA S', 2, 'LUSTRUIT', 'LASTRE', 393.75, 468.56);</v>
      </c>
    </row>
    <row r="340" spans="2:11" ht="15" thickBot="1" x14ac:dyDescent="0.35">
      <c r="B340" s="103" t="s">
        <v>109</v>
      </c>
      <c r="C340" s="98" t="s">
        <v>258</v>
      </c>
      <c r="D340" s="76">
        <v>3</v>
      </c>
      <c r="E340" s="76" t="s">
        <v>111</v>
      </c>
      <c r="F340" s="77" t="s">
        <v>112</v>
      </c>
      <c r="G340" s="78">
        <v>585</v>
      </c>
      <c r="H340" s="107">
        <v>696.15</v>
      </c>
      <c r="I340" s="111" t="str">
        <f t="shared" si="15"/>
        <v>GRANIT VERDE BAHIA S 3 LUSTRUIT LASTRE</v>
      </c>
      <c r="J340" s="113">
        <f t="shared" si="16"/>
        <v>585</v>
      </c>
      <c r="K340" t="str">
        <f t="shared" si="17"/>
        <v>INSERT INTO MATERIALS(type, name, thickness, surface, finish, price, priceVat) VALUES('GRANIT', 'VERDE BAHIA S', 3, 'LUSTRUIT', 'LASTRE', 585, 696.15);</v>
      </c>
    </row>
    <row r="341" spans="2:11" ht="15" thickBot="1" x14ac:dyDescent="0.35">
      <c r="B341" s="103" t="s">
        <v>109</v>
      </c>
      <c r="C341" s="98" t="s">
        <v>259</v>
      </c>
      <c r="D341" s="76">
        <v>2</v>
      </c>
      <c r="E341" s="76" t="s">
        <v>111</v>
      </c>
      <c r="F341" s="77" t="s">
        <v>112</v>
      </c>
      <c r="G341" s="78">
        <v>551.25</v>
      </c>
      <c r="H341" s="107">
        <v>655.99</v>
      </c>
      <c r="I341" s="111" t="str">
        <f t="shared" si="15"/>
        <v>GRANIT VERDE BAHIA  2 LUSTRUIT LASTRE</v>
      </c>
      <c r="J341" s="113">
        <f t="shared" si="16"/>
        <v>551.25</v>
      </c>
      <c r="K341" t="str">
        <f t="shared" si="17"/>
        <v>INSERT INTO MATERIALS(type, name, thickness, surface, finish, price, priceVat) VALUES('GRANIT', 'VERDE BAHIA ', 2, 'LUSTRUIT', 'LASTRE', 551.25, 655.99);</v>
      </c>
    </row>
    <row r="342" spans="2:11" ht="15" thickBot="1" x14ac:dyDescent="0.35">
      <c r="B342" s="103" t="s">
        <v>109</v>
      </c>
      <c r="C342" s="98" t="s">
        <v>259</v>
      </c>
      <c r="D342" s="76">
        <v>3</v>
      </c>
      <c r="E342" s="76" t="s">
        <v>111</v>
      </c>
      <c r="F342" s="77" t="s">
        <v>112</v>
      </c>
      <c r="G342" s="78">
        <v>798.75</v>
      </c>
      <c r="H342" s="107">
        <v>950.51</v>
      </c>
      <c r="I342" s="111" t="str">
        <f t="shared" si="15"/>
        <v>GRANIT VERDE BAHIA  3 LUSTRUIT LASTRE</v>
      </c>
      <c r="J342" s="113">
        <f t="shared" si="16"/>
        <v>798.75</v>
      </c>
      <c r="K342" t="str">
        <f t="shared" si="17"/>
        <v>INSERT INTO MATERIALS(type, name, thickness, surface, finish, price, priceVat) VALUES('GRANIT', 'VERDE BAHIA ', 3, 'LUSTRUIT', 'LASTRE', 798.75, 950.51);</v>
      </c>
    </row>
    <row r="343" spans="2:11" ht="15" thickBot="1" x14ac:dyDescent="0.35">
      <c r="B343" s="103" t="s">
        <v>109</v>
      </c>
      <c r="C343" s="99" t="s">
        <v>260</v>
      </c>
      <c r="D343" s="76">
        <v>3</v>
      </c>
      <c r="E343" s="76" t="s">
        <v>111</v>
      </c>
      <c r="F343" s="77" t="s">
        <v>112</v>
      </c>
      <c r="G343" s="78">
        <v>967.5</v>
      </c>
      <c r="H343" s="107">
        <v>1151.33</v>
      </c>
      <c r="I343" s="111" t="str">
        <f t="shared" si="15"/>
        <v>GRANIT VEYRON 3 LUSTRUIT LASTRE</v>
      </c>
      <c r="J343" s="113">
        <f t="shared" si="16"/>
        <v>967.5</v>
      </c>
      <c r="K343" t="str">
        <f t="shared" si="17"/>
        <v>INSERT INTO MATERIALS(type, name, thickness, surface, finish, price, priceVat) VALUES('GRANIT', 'VEYRON', 3, 'LUSTRUIT', 'LASTRE', 967.5, 1151.33);</v>
      </c>
    </row>
    <row r="344" spans="2:11" ht="15" thickBot="1" x14ac:dyDescent="0.35">
      <c r="B344" s="103" t="s">
        <v>109</v>
      </c>
      <c r="C344" s="98" t="s">
        <v>393</v>
      </c>
      <c r="D344" s="76">
        <v>2</v>
      </c>
      <c r="E344" s="76" t="s">
        <v>111</v>
      </c>
      <c r="F344" s="77" t="s">
        <v>112</v>
      </c>
      <c r="G344" s="78">
        <v>585</v>
      </c>
      <c r="H344" s="107">
        <v>696.15</v>
      </c>
      <c r="I344" s="111" t="str">
        <f t="shared" si="15"/>
        <v>GRANIT VIA LACTEA 2 LUSTRUIT LASTRE</v>
      </c>
      <c r="J344" s="113">
        <f t="shared" si="16"/>
        <v>585</v>
      </c>
      <c r="K344" t="str">
        <f t="shared" si="17"/>
        <v>INSERT INTO MATERIALS(type, name, thickness, surface, finish, price, priceVat) VALUES('GRANIT', 'VIA LACTEA', 2, 'LUSTRUIT', 'LASTRE', 585, 696.15);</v>
      </c>
    </row>
    <row r="345" spans="2:11" ht="15" thickBot="1" x14ac:dyDescent="0.35">
      <c r="B345" s="103" t="s">
        <v>109</v>
      </c>
      <c r="C345" s="98" t="s">
        <v>393</v>
      </c>
      <c r="D345" s="76">
        <v>3</v>
      </c>
      <c r="E345" s="76" t="s">
        <v>111</v>
      </c>
      <c r="F345" s="77" t="s">
        <v>112</v>
      </c>
      <c r="G345" s="78">
        <v>708.75</v>
      </c>
      <c r="H345" s="107">
        <v>843.41</v>
      </c>
      <c r="I345" s="111" t="str">
        <f t="shared" si="15"/>
        <v>GRANIT VIA LACTEA 3 LUSTRUIT LASTRE</v>
      </c>
      <c r="J345" s="113">
        <f t="shared" si="16"/>
        <v>708.75</v>
      </c>
      <c r="K345" t="str">
        <f t="shared" si="17"/>
        <v>INSERT INTO MATERIALS(type, name, thickness, surface, finish, price, priceVat) VALUES('GRANIT', 'VIA LACTEA', 3, 'LUSTRUIT', 'LASTRE', 708.75, 843.41);</v>
      </c>
    </row>
    <row r="346" spans="2:11" ht="15" thickBot="1" x14ac:dyDescent="0.35">
      <c r="B346" s="103" t="s">
        <v>109</v>
      </c>
      <c r="C346" s="99" t="s">
        <v>261</v>
      </c>
      <c r="D346" s="76">
        <v>3</v>
      </c>
      <c r="E346" s="76" t="s">
        <v>111</v>
      </c>
      <c r="F346" s="77" t="s">
        <v>112</v>
      </c>
      <c r="G346" s="78">
        <v>1046.25</v>
      </c>
      <c r="H346" s="107">
        <v>1245.04</v>
      </c>
      <c r="I346" s="111" t="str">
        <f t="shared" si="15"/>
        <v>GRANIT VIENNA 3 LUSTRUIT LASTRE</v>
      </c>
      <c r="J346" s="113">
        <f t="shared" si="16"/>
        <v>1046.25</v>
      </c>
      <c r="K346" t="str">
        <f t="shared" si="17"/>
        <v>INSERT INTO MATERIALS(type, name, thickness, surface, finish, price, priceVat) VALUES('GRANIT', 'VIENNA', 3, 'LUSTRUIT', 'LASTRE', 1046.25, 1245.04);</v>
      </c>
    </row>
    <row r="347" spans="2:11" ht="15" thickBot="1" x14ac:dyDescent="0.35">
      <c r="B347" s="103" t="s">
        <v>109</v>
      </c>
      <c r="C347" s="99" t="s">
        <v>399</v>
      </c>
      <c r="D347" s="76">
        <v>2</v>
      </c>
      <c r="E347" s="76" t="s">
        <v>111</v>
      </c>
      <c r="F347" s="77" t="s">
        <v>112</v>
      </c>
      <c r="G347" s="78">
        <v>585</v>
      </c>
      <c r="H347" s="107">
        <v>696.15</v>
      </c>
      <c r="I347" s="111" t="str">
        <f t="shared" si="15"/>
        <v>GRANIT VIOLETA 2 LUSTRUIT LASTRE</v>
      </c>
      <c r="J347" s="113">
        <f t="shared" si="16"/>
        <v>585</v>
      </c>
      <c r="K347" t="str">
        <f t="shared" si="17"/>
        <v>INSERT INTO MATERIALS(type, name, thickness, surface, finish, price, priceVat) VALUES('GRANIT', 'VIOLETA', 2, 'LUSTRUIT', 'LASTRE', 585, 696.15);</v>
      </c>
    </row>
    <row r="348" spans="2:11" ht="15" thickBot="1" x14ac:dyDescent="0.35">
      <c r="B348" s="103" t="s">
        <v>109</v>
      </c>
      <c r="C348" s="98" t="s">
        <v>400</v>
      </c>
      <c r="D348" s="76">
        <v>2</v>
      </c>
      <c r="E348" s="76" t="s">
        <v>111</v>
      </c>
      <c r="F348" s="77" t="s">
        <v>112</v>
      </c>
      <c r="G348" s="78">
        <v>585</v>
      </c>
      <c r="H348" s="107">
        <v>696.15</v>
      </c>
      <c r="I348" s="111" t="str">
        <f t="shared" si="15"/>
        <v>GRANIT VIZAG BLUE 2 LUSTRUIT LASTRE</v>
      </c>
      <c r="J348" s="113">
        <f t="shared" si="16"/>
        <v>585</v>
      </c>
      <c r="K348" t="str">
        <f t="shared" si="17"/>
        <v>INSERT INTO MATERIALS(type, name, thickness, surface, finish, price, priceVat) VALUES('GRANIT', 'VIZAG BLUE', 2, 'LUSTRUIT', 'LASTRE', 585, 696.15);</v>
      </c>
    </row>
    <row r="349" spans="2:11" ht="15" thickBot="1" x14ac:dyDescent="0.35">
      <c r="B349" s="103" t="s">
        <v>109</v>
      </c>
      <c r="C349" s="98" t="s">
        <v>400</v>
      </c>
      <c r="D349" s="76">
        <v>3</v>
      </c>
      <c r="E349" s="76" t="s">
        <v>111</v>
      </c>
      <c r="F349" s="77" t="s">
        <v>112</v>
      </c>
      <c r="G349" s="78">
        <v>855</v>
      </c>
      <c r="H349" s="107">
        <v>1017.45</v>
      </c>
      <c r="I349" s="111" t="str">
        <f t="shared" si="15"/>
        <v>GRANIT VIZAG BLUE 3 LUSTRUIT LASTRE</v>
      </c>
      <c r="J349" s="113">
        <f t="shared" si="16"/>
        <v>855</v>
      </c>
      <c r="K349" t="str">
        <f t="shared" si="17"/>
        <v>INSERT INTO MATERIALS(type, name, thickness, surface, finish, price, priceVat) VALUES('GRANIT', 'VIZAG BLUE', 3, 'LUSTRUIT', 'LASTRE', 855, 1017.45);</v>
      </c>
    </row>
    <row r="350" spans="2:11" ht="15" thickBot="1" x14ac:dyDescent="0.35">
      <c r="B350" s="103" t="s">
        <v>109</v>
      </c>
      <c r="C350" s="99" t="s">
        <v>262</v>
      </c>
      <c r="D350" s="76">
        <v>2</v>
      </c>
      <c r="E350" s="76" t="s">
        <v>111</v>
      </c>
      <c r="F350" s="77" t="s">
        <v>112</v>
      </c>
      <c r="G350" s="78">
        <v>720</v>
      </c>
      <c r="H350" s="107">
        <v>856.8</v>
      </c>
      <c r="I350" s="111" t="str">
        <f t="shared" si="15"/>
        <v>GRANIT VOLCANO RED 2 LUSTRUIT LASTRE</v>
      </c>
      <c r="J350" s="113">
        <f t="shared" si="16"/>
        <v>720</v>
      </c>
      <c r="K350" t="str">
        <f t="shared" si="17"/>
        <v>INSERT INTO MATERIALS(type, name, thickness, surface, finish, price, priceVat) VALUES('GRANIT', 'VOLCANO RED', 2, 'LUSTRUIT', 'LASTRE', 720, 856.8);</v>
      </c>
    </row>
    <row r="351" spans="2:11" ht="15" thickBot="1" x14ac:dyDescent="0.35">
      <c r="B351" s="103" t="s">
        <v>109</v>
      </c>
      <c r="C351" s="99" t="s">
        <v>262</v>
      </c>
      <c r="D351" s="76">
        <v>1.8</v>
      </c>
      <c r="E351" s="76" t="s">
        <v>111</v>
      </c>
      <c r="F351" s="77" t="s">
        <v>112</v>
      </c>
      <c r="G351" s="78">
        <v>495</v>
      </c>
      <c r="H351" s="107">
        <v>589.04999999999995</v>
      </c>
      <c r="I351" s="111" t="str">
        <f t="shared" si="15"/>
        <v>GRANIT VOLCANO RED 1.8 LUSTRUIT LASTRE</v>
      </c>
      <c r="J351" s="113">
        <f t="shared" si="16"/>
        <v>495</v>
      </c>
      <c r="K351" t="str">
        <f t="shared" si="17"/>
        <v>INSERT INTO MATERIALS(type, name, thickness, surface, finish, price, priceVat) VALUES('GRANIT', 'VOLCANO RED', 1.8, 'LUSTRUIT', 'LASTRE', 495, 589.05);</v>
      </c>
    </row>
    <row r="352" spans="2:11" ht="15" thickBot="1" x14ac:dyDescent="0.35">
      <c r="B352" s="103" t="s">
        <v>109</v>
      </c>
      <c r="C352" s="98" t="s">
        <v>263</v>
      </c>
      <c r="D352" s="76">
        <v>3</v>
      </c>
      <c r="E352" s="76" t="s">
        <v>111</v>
      </c>
      <c r="F352" s="77" t="s">
        <v>112</v>
      </c>
      <c r="G352" s="78">
        <v>663.75</v>
      </c>
      <c r="H352" s="107">
        <v>789.86</v>
      </c>
      <c r="I352" s="111" t="str">
        <f t="shared" si="15"/>
        <v>GRANIT WHITE GALAXY 3 LUSTRUIT LASTRE</v>
      </c>
      <c r="J352" s="113">
        <f t="shared" si="16"/>
        <v>663.75</v>
      </c>
      <c r="K352" t="str">
        <f t="shared" si="17"/>
        <v>INSERT INTO MATERIALS(type, name, thickness, surface, finish, price, priceVat) VALUES('GRANIT', 'WHITE GALAXY', 3, 'LUSTRUIT', 'LASTRE', 663.75, 789.86);</v>
      </c>
    </row>
    <row r="353" spans="2:11" ht="15" thickBot="1" x14ac:dyDescent="0.35">
      <c r="B353" s="103" t="s">
        <v>109</v>
      </c>
      <c r="C353" s="98" t="s">
        <v>264</v>
      </c>
      <c r="D353" s="76">
        <v>2</v>
      </c>
      <c r="E353" s="76" t="s">
        <v>111</v>
      </c>
      <c r="F353" s="77" t="s">
        <v>112</v>
      </c>
      <c r="G353" s="78">
        <v>618.75</v>
      </c>
      <c r="H353" s="107">
        <v>736.31</v>
      </c>
      <c r="I353" s="111" t="str">
        <f t="shared" si="15"/>
        <v>GRANIT WHITE ICE 2 LUSTRUIT LASTRE</v>
      </c>
      <c r="J353" s="113">
        <f t="shared" si="16"/>
        <v>618.75</v>
      </c>
      <c r="K353" t="str">
        <f t="shared" si="17"/>
        <v>INSERT INTO MATERIALS(type, name, thickness, surface, finish, price, priceVat) VALUES('GRANIT', 'WHITE ICE', 2, 'LUSTRUIT', 'LASTRE', 618.75, 736.31);</v>
      </c>
    </row>
    <row r="354" spans="2:11" ht="15" thickBot="1" x14ac:dyDescent="0.35">
      <c r="B354" s="103" t="s">
        <v>109</v>
      </c>
      <c r="C354" s="98" t="s">
        <v>264</v>
      </c>
      <c r="D354" s="76">
        <v>3</v>
      </c>
      <c r="E354" s="76" t="s">
        <v>111</v>
      </c>
      <c r="F354" s="77" t="s">
        <v>112</v>
      </c>
      <c r="G354" s="78">
        <v>1305</v>
      </c>
      <c r="H354" s="107">
        <v>1552.95</v>
      </c>
      <c r="I354" s="111" t="str">
        <f t="shared" si="15"/>
        <v>GRANIT WHITE ICE 3 LUSTRUIT LASTRE</v>
      </c>
      <c r="J354" s="113">
        <f t="shared" si="16"/>
        <v>1305</v>
      </c>
      <c r="K354" t="str">
        <f t="shared" si="17"/>
        <v>INSERT INTO MATERIALS(type, name, thickness, surface, finish, price, priceVat) VALUES('GRANIT', 'WHITE ICE', 3, 'LUSTRUIT', 'LASTRE', 1305, 1552.95);</v>
      </c>
    </row>
    <row r="355" spans="2:11" ht="15" thickBot="1" x14ac:dyDescent="0.35">
      <c r="B355" s="103" t="s">
        <v>109</v>
      </c>
      <c r="C355" s="99" t="s">
        <v>265</v>
      </c>
      <c r="D355" s="76">
        <v>2</v>
      </c>
      <c r="E355" s="76" t="s">
        <v>111</v>
      </c>
      <c r="F355" s="77" t="s">
        <v>112</v>
      </c>
      <c r="G355" s="78">
        <v>708.75</v>
      </c>
      <c r="H355" s="107">
        <v>843.41</v>
      </c>
      <c r="I355" s="111" t="str">
        <f t="shared" si="15"/>
        <v>GRANIT WHITE PERSA 2 LUSTRUIT LASTRE</v>
      </c>
      <c r="J355" s="113">
        <f t="shared" si="16"/>
        <v>708.75</v>
      </c>
      <c r="K355" t="str">
        <f t="shared" si="17"/>
        <v>INSERT INTO MATERIALS(type, name, thickness, surface, finish, price, priceVat) VALUES('GRANIT', 'WHITE PERSA', 2, 'LUSTRUIT', 'LASTRE', 708.75, 843.41);</v>
      </c>
    </row>
    <row r="356" spans="2:11" ht="15" thickBot="1" x14ac:dyDescent="0.35">
      <c r="B356" s="103" t="s">
        <v>109</v>
      </c>
      <c r="C356" s="98" t="s">
        <v>266</v>
      </c>
      <c r="D356" s="76">
        <v>2</v>
      </c>
      <c r="E356" s="76" t="s">
        <v>111</v>
      </c>
      <c r="F356" s="77" t="s">
        <v>112</v>
      </c>
      <c r="G356" s="78">
        <v>618.75</v>
      </c>
      <c r="H356" s="107">
        <v>736.31</v>
      </c>
      <c r="I356" s="111" t="str">
        <f t="shared" si="15"/>
        <v>GRANIT WHITE SPLASH 2 LUSTRUIT LASTRE</v>
      </c>
      <c r="J356" s="113">
        <f t="shared" si="16"/>
        <v>618.75</v>
      </c>
      <c r="K356" t="str">
        <f t="shared" si="17"/>
        <v>INSERT INTO MATERIALS(type, name, thickness, surface, finish, price, priceVat) VALUES('GRANIT', 'WHITE SPLASH', 2, 'LUSTRUIT', 'LASTRE', 618.75, 736.31);</v>
      </c>
    </row>
    <row r="357" spans="2:11" ht="15" thickBot="1" x14ac:dyDescent="0.35">
      <c r="B357" s="103" t="s">
        <v>109</v>
      </c>
      <c r="C357" s="98" t="s">
        <v>266</v>
      </c>
      <c r="D357" s="76">
        <v>3</v>
      </c>
      <c r="E357" s="76" t="s">
        <v>111</v>
      </c>
      <c r="F357" s="77" t="s">
        <v>112</v>
      </c>
      <c r="G357" s="78">
        <v>1305</v>
      </c>
      <c r="H357" s="107">
        <v>1552.95</v>
      </c>
      <c r="I357" s="111" t="str">
        <f t="shared" si="15"/>
        <v>GRANIT WHITE SPLASH 3 LUSTRUIT LASTRE</v>
      </c>
      <c r="J357" s="113">
        <f t="shared" si="16"/>
        <v>1305</v>
      </c>
      <c r="K357" t="str">
        <f t="shared" si="17"/>
        <v>INSERT INTO MATERIALS(type, name, thickness, surface, finish, price, priceVat) VALUES('GRANIT', 'WHITE SPLASH', 3, 'LUSTRUIT', 'LASTRE', 1305, 1552.95);</v>
      </c>
    </row>
    <row r="358" spans="2:11" ht="15" thickBot="1" x14ac:dyDescent="0.35">
      <c r="B358" s="103" t="s">
        <v>109</v>
      </c>
      <c r="C358" s="98" t="s">
        <v>266</v>
      </c>
      <c r="D358" s="76">
        <v>2</v>
      </c>
      <c r="E358" s="76" t="s">
        <v>141</v>
      </c>
      <c r="F358" s="77" t="s">
        <v>112</v>
      </c>
      <c r="G358" s="78">
        <v>618.75</v>
      </c>
      <c r="H358" s="107">
        <v>736.31</v>
      </c>
      <c r="I358" s="111" t="str">
        <f t="shared" si="15"/>
        <v>GRANIT WHITE SPLASH 2 PERIAT LASTRE</v>
      </c>
      <c r="J358" s="113">
        <f t="shared" si="16"/>
        <v>618.75</v>
      </c>
      <c r="K358" t="str">
        <f t="shared" si="17"/>
        <v>INSERT INTO MATERIALS(type, name, thickness, surface, finish, price, priceVat) VALUES('GRANIT', 'WHITE SPLASH', 2, 'PERIAT', 'LASTRE', 618.75, 736.31);</v>
      </c>
    </row>
    <row r="359" spans="2:11" ht="24.6" thickBot="1" x14ac:dyDescent="0.35">
      <c r="B359" s="103" t="s">
        <v>109</v>
      </c>
      <c r="C359" s="99" t="s">
        <v>401</v>
      </c>
      <c r="D359" s="76">
        <v>2</v>
      </c>
      <c r="E359" s="76" t="s">
        <v>111</v>
      </c>
      <c r="F359" s="77" t="s">
        <v>112</v>
      </c>
      <c r="G359" s="78">
        <v>618.75</v>
      </c>
      <c r="H359" s="107">
        <v>736.31</v>
      </c>
      <c r="I359" s="111" t="str">
        <f t="shared" si="15"/>
        <v>GRANIT WHITE TORRONCINO 2 LUSTRUIT LASTRE</v>
      </c>
      <c r="J359" s="113">
        <f t="shared" si="16"/>
        <v>618.75</v>
      </c>
      <c r="K359" t="str">
        <f t="shared" si="17"/>
        <v>INSERT INTO MATERIALS(type, name, thickness, surface, finish, price, priceVat) VALUES('GRANIT', 'WHITE TORRONCINO', 2, 'LUSTRUIT', 'LASTRE', 618.75, 736.31);</v>
      </c>
    </row>
    <row r="360" spans="2:11" ht="15" thickBot="1" x14ac:dyDescent="0.35">
      <c r="B360" s="103" t="s">
        <v>109</v>
      </c>
      <c r="C360" s="99" t="s">
        <v>402</v>
      </c>
      <c r="D360" s="76">
        <v>2</v>
      </c>
      <c r="E360" s="76" t="s">
        <v>111</v>
      </c>
      <c r="F360" s="77" t="s">
        <v>112</v>
      </c>
      <c r="G360" s="78">
        <v>618.75</v>
      </c>
      <c r="H360" s="107">
        <v>736.31</v>
      </c>
      <c r="I360" s="111" t="str">
        <f t="shared" si="15"/>
        <v>GRANIT WHITE VIENA 2 LUSTRUIT LASTRE</v>
      </c>
      <c r="J360" s="113">
        <f t="shared" si="16"/>
        <v>618.75</v>
      </c>
      <c r="K360" t="str">
        <f t="shared" si="17"/>
        <v>INSERT INTO MATERIALS(type, name, thickness, surface, finish, price, priceVat) VALUES('GRANIT', 'WHITE VIENA', 2, 'LUSTRUIT', 'LASTRE', 618.75, 736.31);</v>
      </c>
    </row>
    <row r="361" spans="2:11" ht="15" thickBot="1" x14ac:dyDescent="0.35">
      <c r="B361" s="103" t="s">
        <v>109</v>
      </c>
      <c r="C361" s="99" t="s">
        <v>403</v>
      </c>
      <c r="D361" s="76">
        <v>2</v>
      </c>
      <c r="E361" s="76" t="s">
        <v>111</v>
      </c>
      <c r="F361" s="77" t="s">
        <v>112</v>
      </c>
      <c r="G361" s="78">
        <v>1327.5</v>
      </c>
      <c r="H361" s="107">
        <v>1579.73</v>
      </c>
      <c r="I361" s="111" t="str">
        <f t="shared" si="15"/>
        <v>GRANIT WILD SEA 2 LUSTRUIT LASTRE</v>
      </c>
      <c r="J361" s="113">
        <f t="shared" si="16"/>
        <v>1327.5</v>
      </c>
      <c r="K361" t="str">
        <f t="shared" si="17"/>
        <v>INSERT INTO MATERIALS(type, name, thickness, surface, finish, price, priceVat) VALUES('GRANIT', 'WILD SEA', 2, 'LUSTRUIT', 'LASTRE', 1327.5, 1579.73);</v>
      </c>
    </row>
    <row r="362" spans="2:11" ht="15" thickBot="1" x14ac:dyDescent="0.35">
      <c r="B362" s="103" t="s">
        <v>109</v>
      </c>
      <c r="C362" s="99" t="s">
        <v>267</v>
      </c>
      <c r="D362" s="76">
        <v>2</v>
      </c>
      <c r="E362" s="76" t="s">
        <v>111</v>
      </c>
      <c r="F362" s="77" t="s">
        <v>112</v>
      </c>
      <c r="G362" s="78">
        <v>200</v>
      </c>
      <c r="H362" s="107">
        <v>238</v>
      </c>
      <c r="I362" s="111" t="str">
        <f t="shared" si="15"/>
        <v>GRANIT IRAN GRI 2 LUSTRUIT LASTRE</v>
      </c>
      <c r="J362" s="113">
        <f t="shared" si="16"/>
        <v>200</v>
      </c>
      <c r="K362" t="str">
        <f t="shared" si="17"/>
        <v>INSERT INTO MATERIALS(type, name, thickness, surface, finish, price, priceVat) VALUES('GRANIT', 'IRAN GRI', 2, 'LUSTRUIT', 'LASTRE', 200, 238);</v>
      </c>
    </row>
    <row r="363" spans="2:11" ht="15" thickBot="1" x14ac:dyDescent="0.35">
      <c r="B363" s="103" t="s">
        <v>109</v>
      </c>
      <c r="C363" s="99" t="s">
        <v>268</v>
      </c>
      <c r="D363" s="76">
        <v>2</v>
      </c>
      <c r="E363" s="76" t="s">
        <v>111</v>
      </c>
      <c r="F363" s="77" t="s">
        <v>112</v>
      </c>
      <c r="G363" s="78">
        <v>200</v>
      </c>
      <c r="H363" s="107">
        <v>238</v>
      </c>
      <c r="I363" s="111" t="str">
        <f t="shared" si="15"/>
        <v>GRANIT IRAN VERDE 2 LUSTRUIT LASTRE</v>
      </c>
      <c r="J363" s="113">
        <f t="shared" si="16"/>
        <v>200</v>
      </c>
      <c r="K363" t="str">
        <f t="shared" si="17"/>
        <v>INSERT INTO MATERIALS(type, name, thickness, surface, finish, price, priceVat) VALUES('GRANIT', 'IRAN VERDE', 2, 'LUSTRUIT', 'LASTRE', 200, 238);</v>
      </c>
    </row>
    <row r="364" spans="2:11" ht="15" thickBot="1" x14ac:dyDescent="0.35">
      <c r="B364" s="103" t="s">
        <v>269</v>
      </c>
      <c r="C364" s="98" t="s">
        <v>404</v>
      </c>
      <c r="D364" s="76">
        <v>2</v>
      </c>
      <c r="E364" s="76" t="s">
        <v>111</v>
      </c>
      <c r="F364" s="77" t="s">
        <v>112</v>
      </c>
      <c r="G364" s="78">
        <v>500.63</v>
      </c>
      <c r="H364" s="107">
        <v>595.74</v>
      </c>
      <c r="I364" s="111" t="str">
        <f t="shared" si="15"/>
        <v>MARMURA ALASKA A1 2 LUSTRUIT LASTRE</v>
      </c>
      <c r="J364" s="113">
        <f t="shared" si="16"/>
        <v>500.63</v>
      </c>
      <c r="K364" t="str">
        <f t="shared" si="17"/>
        <v>INSERT INTO MATERIALS(type, name, thickness, surface, finish, price, priceVat) VALUES('MARMURA', 'ALASKA A1', 2, 'LUSTRUIT', 'LASTRE', 500.63, 595.74);</v>
      </c>
    </row>
    <row r="365" spans="2:11" ht="15" thickBot="1" x14ac:dyDescent="0.35">
      <c r="B365" s="103" t="s">
        <v>269</v>
      </c>
      <c r="C365" s="98" t="s">
        <v>405</v>
      </c>
      <c r="D365" s="76">
        <v>2</v>
      </c>
      <c r="E365" s="76" t="s">
        <v>111</v>
      </c>
      <c r="F365" s="77" t="s">
        <v>112</v>
      </c>
      <c r="G365" s="78">
        <v>438.75</v>
      </c>
      <c r="H365" s="107">
        <v>522.11</v>
      </c>
      <c r="I365" s="111" t="str">
        <f t="shared" si="15"/>
        <v>MARMURA ALASKA A2 2 LUSTRUIT LASTRE</v>
      </c>
      <c r="J365" s="113">
        <f t="shared" si="16"/>
        <v>438.75</v>
      </c>
      <c r="K365" t="str">
        <f t="shared" si="17"/>
        <v>INSERT INTO MATERIALS(type, name, thickness, surface, finish, price, priceVat) VALUES('MARMURA', 'ALASKA A2', 2, 'LUSTRUIT', 'LASTRE', 438.75, 522.11);</v>
      </c>
    </row>
    <row r="366" spans="2:11" ht="15" thickBot="1" x14ac:dyDescent="0.35">
      <c r="B366" s="103" t="s">
        <v>269</v>
      </c>
      <c r="C366" s="98" t="s">
        <v>270</v>
      </c>
      <c r="D366" s="76">
        <v>2</v>
      </c>
      <c r="E366" s="76" t="s">
        <v>111</v>
      </c>
      <c r="F366" s="77" t="s">
        <v>112</v>
      </c>
      <c r="G366" s="78">
        <v>371.25</v>
      </c>
      <c r="H366" s="107">
        <v>441.79</v>
      </c>
      <c r="I366" s="111" t="str">
        <f t="shared" si="15"/>
        <v>MARMURA ALEXANDER 2 LUSTRUIT LASTRE</v>
      </c>
      <c r="J366" s="113">
        <f t="shared" si="16"/>
        <v>371.25</v>
      </c>
      <c r="K366" t="str">
        <f t="shared" si="17"/>
        <v>INSERT INTO MATERIALS(type, name, thickness, surface, finish, price, priceVat) VALUES('MARMURA', 'ALEXANDER', 2, 'LUSTRUIT', 'LASTRE', 371.25, 441.79);</v>
      </c>
    </row>
    <row r="367" spans="2:11" ht="15" thickBot="1" x14ac:dyDescent="0.35">
      <c r="B367" s="103" t="s">
        <v>269</v>
      </c>
      <c r="C367" s="98" t="s">
        <v>270</v>
      </c>
      <c r="D367" s="76">
        <v>3</v>
      </c>
      <c r="E367" s="76" t="s">
        <v>111</v>
      </c>
      <c r="F367" s="77" t="s">
        <v>112</v>
      </c>
      <c r="G367" s="78">
        <v>517.5</v>
      </c>
      <c r="H367" s="107">
        <v>615.83000000000004</v>
      </c>
      <c r="I367" s="111" t="str">
        <f t="shared" si="15"/>
        <v>MARMURA ALEXANDER 3 LUSTRUIT LASTRE</v>
      </c>
      <c r="J367" s="113">
        <f t="shared" si="16"/>
        <v>517.5</v>
      </c>
      <c r="K367" t="str">
        <f t="shared" si="17"/>
        <v>INSERT INTO MATERIALS(type, name, thickness, surface, finish, price, priceVat) VALUES('MARMURA', 'ALEXANDER', 3, 'LUSTRUIT', 'LASTRE', 517.5, 615.83);</v>
      </c>
    </row>
    <row r="368" spans="2:11" ht="15" thickBot="1" x14ac:dyDescent="0.35">
      <c r="B368" s="103" t="s">
        <v>269</v>
      </c>
      <c r="C368" s="99" t="s">
        <v>271</v>
      </c>
      <c r="D368" s="76">
        <v>2</v>
      </c>
      <c r="E368" s="76" t="s">
        <v>111</v>
      </c>
      <c r="F368" s="77" t="s">
        <v>112</v>
      </c>
      <c r="G368" s="78">
        <v>573.75</v>
      </c>
      <c r="H368" s="107">
        <v>682.76</v>
      </c>
      <c r="I368" s="111" t="str">
        <f t="shared" si="15"/>
        <v>MARMURA ALIGATOR 2 LUSTRUIT LASTRE</v>
      </c>
      <c r="J368" s="113">
        <f t="shared" si="16"/>
        <v>573.75</v>
      </c>
      <c r="K368" t="str">
        <f t="shared" si="17"/>
        <v>INSERT INTO MATERIALS(type, name, thickness, surface, finish, price, priceVat) VALUES('MARMURA', 'ALIGATOR', 2, 'LUSTRUIT', 'LASTRE', 573.75, 682.76);</v>
      </c>
    </row>
    <row r="369" spans="2:11" ht="24.6" thickBot="1" x14ac:dyDescent="0.35">
      <c r="B369" s="103" t="s">
        <v>269</v>
      </c>
      <c r="C369" s="98" t="s">
        <v>272</v>
      </c>
      <c r="D369" s="76">
        <v>2</v>
      </c>
      <c r="E369" s="76" t="s">
        <v>111</v>
      </c>
      <c r="F369" s="77" t="s">
        <v>112</v>
      </c>
      <c r="G369" s="78">
        <v>371.25</v>
      </c>
      <c r="H369" s="107">
        <v>441.79</v>
      </c>
      <c r="I369" s="111" t="str">
        <f t="shared" si="15"/>
        <v>MARMURA ARABESCATO BEIGE 2 LUSTRUIT LASTRE</v>
      </c>
      <c r="J369" s="113">
        <f t="shared" si="16"/>
        <v>371.25</v>
      </c>
      <c r="K369" t="str">
        <f t="shared" si="17"/>
        <v>INSERT INTO MATERIALS(type, name, thickness, surface, finish, price, priceVat) VALUES('MARMURA', 'ARABESCATO BEIGE', 2, 'LUSTRUIT', 'LASTRE', 371.25, 441.79);</v>
      </c>
    </row>
    <row r="370" spans="2:11" ht="24.6" thickBot="1" x14ac:dyDescent="0.35">
      <c r="B370" s="103" t="s">
        <v>269</v>
      </c>
      <c r="C370" s="99" t="s">
        <v>406</v>
      </c>
      <c r="D370" s="76">
        <v>2</v>
      </c>
      <c r="E370" s="76" t="s">
        <v>111</v>
      </c>
      <c r="F370" s="77" t="s">
        <v>112</v>
      </c>
      <c r="G370" s="78">
        <v>517.5</v>
      </c>
      <c r="H370" s="107">
        <v>615.83000000000004</v>
      </c>
      <c r="I370" s="111" t="str">
        <f t="shared" si="15"/>
        <v>MARMURA ARABESCATO WHITE 2 LUSTRUIT LASTRE</v>
      </c>
      <c r="J370" s="113">
        <f t="shared" si="16"/>
        <v>517.5</v>
      </c>
      <c r="K370" t="str">
        <f t="shared" si="17"/>
        <v>INSERT INTO MATERIALS(type, name, thickness, surface, finish, price, priceVat) VALUES('MARMURA', 'ARABESCATO WHITE', 2, 'LUSTRUIT', 'LASTRE', 517.5, 615.83);</v>
      </c>
    </row>
    <row r="371" spans="2:11" ht="15" thickBot="1" x14ac:dyDescent="0.35">
      <c r="B371" s="103" t="s">
        <v>269</v>
      </c>
      <c r="C371" s="99" t="s">
        <v>273</v>
      </c>
      <c r="D371" s="76">
        <v>2</v>
      </c>
      <c r="E371" s="76" t="s">
        <v>111</v>
      </c>
      <c r="F371" s="77" t="s">
        <v>112</v>
      </c>
      <c r="G371" s="78">
        <v>438.75</v>
      </c>
      <c r="H371" s="107">
        <v>522.11</v>
      </c>
      <c r="I371" s="111" t="str">
        <f t="shared" si="15"/>
        <v>MARMURA ARABESQUE 2 LUSTRUIT LASTRE</v>
      </c>
      <c r="J371" s="113">
        <f t="shared" si="16"/>
        <v>438.75</v>
      </c>
      <c r="K371" t="str">
        <f t="shared" si="17"/>
        <v>INSERT INTO MATERIALS(type, name, thickness, surface, finish, price, priceVat) VALUES('MARMURA', 'ARABESQUE', 2, 'LUSTRUIT', 'LASTRE', 438.75, 522.11);</v>
      </c>
    </row>
    <row r="372" spans="2:11" ht="15" thickBot="1" x14ac:dyDescent="0.35">
      <c r="B372" s="103" t="s">
        <v>269</v>
      </c>
      <c r="C372" s="99" t="s">
        <v>274</v>
      </c>
      <c r="D372" s="76">
        <v>2</v>
      </c>
      <c r="E372" s="76" t="s">
        <v>111</v>
      </c>
      <c r="F372" s="77" t="s">
        <v>112</v>
      </c>
      <c r="G372" s="78">
        <v>922.5</v>
      </c>
      <c r="H372" s="107">
        <v>1097.78</v>
      </c>
      <c r="I372" s="111" t="str">
        <f t="shared" si="15"/>
        <v>MARMURA ARTESIAN 2 LUSTRUIT LASTRE</v>
      </c>
      <c r="J372" s="113">
        <f t="shared" si="16"/>
        <v>922.5</v>
      </c>
      <c r="K372" t="str">
        <f t="shared" si="17"/>
        <v>INSERT INTO MATERIALS(type, name, thickness, surface, finish, price, priceVat) VALUES('MARMURA', 'ARTESIAN', 2, 'LUSTRUIT', 'LASTRE', 922.5, 1097.78);</v>
      </c>
    </row>
    <row r="373" spans="2:11" ht="15" thickBot="1" x14ac:dyDescent="0.35">
      <c r="B373" s="103" t="s">
        <v>269</v>
      </c>
      <c r="C373" s="99" t="s">
        <v>275</v>
      </c>
      <c r="D373" s="76">
        <v>2</v>
      </c>
      <c r="E373" s="76" t="s">
        <v>111</v>
      </c>
      <c r="F373" s="77" t="s">
        <v>112</v>
      </c>
      <c r="G373" s="78">
        <v>472.5</v>
      </c>
      <c r="H373" s="107">
        <v>562.28</v>
      </c>
      <c r="I373" s="111" t="str">
        <f t="shared" si="15"/>
        <v>MARMURA ATHENS GREY 2 LUSTRUIT LASTRE</v>
      </c>
      <c r="J373" s="113">
        <f t="shared" si="16"/>
        <v>472.5</v>
      </c>
      <c r="K373" t="str">
        <f t="shared" si="17"/>
        <v>INSERT INTO MATERIALS(type, name, thickness, surface, finish, price, priceVat) VALUES('MARMURA', 'ATHENS GREY', 2, 'LUSTRUIT', 'LASTRE', 472.5, 562.28);</v>
      </c>
    </row>
    <row r="374" spans="2:11" ht="15" thickBot="1" x14ac:dyDescent="0.35">
      <c r="B374" s="103" t="s">
        <v>269</v>
      </c>
      <c r="C374" s="99" t="s">
        <v>275</v>
      </c>
      <c r="D374" s="76">
        <v>3</v>
      </c>
      <c r="E374" s="76" t="s">
        <v>111</v>
      </c>
      <c r="F374" s="77" t="s">
        <v>112</v>
      </c>
      <c r="G374" s="78">
        <v>641.25</v>
      </c>
      <c r="H374" s="107">
        <v>763.09</v>
      </c>
      <c r="I374" s="111" t="str">
        <f t="shared" si="15"/>
        <v>MARMURA ATHENS GREY 3 LUSTRUIT LASTRE</v>
      </c>
      <c r="J374" s="113">
        <f t="shared" si="16"/>
        <v>641.25</v>
      </c>
      <c r="K374" t="str">
        <f t="shared" si="17"/>
        <v>INSERT INTO MATERIALS(type, name, thickness, surface, finish, price, priceVat) VALUES('MARMURA', 'ATHENS GREY', 3, 'LUSTRUIT', 'LASTRE', 641.25, 763.09);</v>
      </c>
    </row>
    <row r="375" spans="2:11" ht="15" thickBot="1" x14ac:dyDescent="0.35">
      <c r="B375" s="103" t="s">
        <v>269</v>
      </c>
      <c r="C375" s="99" t="s">
        <v>276</v>
      </c>
      <c r="D375" s="76">
        <v>2</v>
      </c>
      <c r="E375" s="76" t="s">
        <v>111</v>
      </c>
      <c r="F375" s="77" t="s">
        <v>112</v>
      </c>
      <c r="G375" s="78">
        <v>450</v>
      </c>
      <c r="H375" s="107">
        <v>535.5</v>
      </c>
      <c r="I375" s="111" t="str">
        <f t="shared" si="15"/>
        <v>MARMURA BIANCO SARDA 2 LUSTRUIT LASTRE</v>
      </c>
      <c r="J375" s="113">
        <f t="shared" si="16"/>
        <v>450</v>
      </c>
      <c r="K375" t="str">
        <f t="shared" si="17"/>
        <v>INSERT INTO MATERIALS(type, name, thickness, surface, finish, price, priceVat) VALUES('MARMURA', 'BIANCO SARDA', 2, 'LUSTRUIT', 'LASTRE', 450, 535.5);</v>
      </c>
    </row>
    <row r="376" spans="2:11" ht="15" thickBot="1" x14ac:dyDescent="0.35">
      <c r="B376" s="103" t="s">
        <v>269</v>
      </c>
      <c r="C376" s="99" t="s">
        <v>407</v>
      </c>
      <c r="D376" s="76">
        <v>2</v>
      </c>
      <c r="E376" s="76" t="s">
        <v>111</v>
      </c>
      <c r="F376" s="77" t="s">
        <v>112</v>
      </c>
      <c r="G376" s="78">
        <v>607.5</v>
      </c>
      <c r="H376" s="107">
        <v>722.93</v>
      </c>
      <c r="I376" s="111" t="str">
        <f t="shared" si="15"/>
        <v>MARMURA BLACK TORROS 2 LUSTRUIT LASTRE</v>
      </c>
      <c r="J376" s="113">
        <f t="shared" si="16"/>
        <v>607.5</v>
      </c>
      <c r="K376" t="str">
        <f t="shared" si="17"/>
        <v>INSERT INTO MATERIALS(type, name, thickness, surface, finish, price, priceVat) VALUES('MARMURA', 'BLACK TORROS', 2, 'LUSTRUIT', 'LASTRE', 607.5, 722.93);</v>
      </c>
    </row>
    <row r="377" spans="2:11" ht="15" thickBot="1" x14ac:dyDescent="0.35">
      <c r="B377" s="103" t="s">
        <v>269</v>
      </c>
      <c r="C377" s="99" t="s">
        <v>277</v>
      </c>
      <c r="D377" s="76">
        <v>2</v>
      </c>
      <c r="E377" s="76" t="s">
        <v>111</v>
      </c>
      <c r="F377" s="77" t="s">
        <v>112</v>
      </c>
      <c r="G377" s="78">
        <v>348.75</v>
      </c>
      <c r="H377" s="107">
        <v>415.01</v>
      </c>
      <c r="I377" s="111" t="str">
        <f t="shared" si="15"/>
        <v>MARMURA BLANCO IBIZA 2 LUSTRUIT LASTRE</v>
      </c>
      <c r="J377" s="113">
        <f t="shared" si="16"/>
        <v>348.75</v>
      </c>
      <c r="K377" t="str">
        <f t="shared" si="17"/>
        <v>INSERT INTO MATERIALS(type, name, thickness, surface, finish, price, priceVat) VALUES('MARMURA', 'BLANCO IBIZA', 2, 'LUSTRUIT', 'LASTRE', 348.75, 415.01);</v>
      </c>
    </row>
    <row r="378" spans="2:11" ht="15" thickBot="1" x14ac:dyDescent="0.35">
      <c r="B378" s="103" t="s">
        <v>269</v>
      </c>
      <c r="C378" s="99" t="s">
        <v>408</v>
      </c>
      <c r="D378" s="76">
        <v>2</v>
      </c>
      <c r="E378" s="76" t="s">
        <v>111</v>
      </c>
      <c r="F378" s="77" t="s">
        <v>112</v>
      </c>
      <c r="G378" s="78">
        <v>438.75</v>
      </c>
      <c r="H378" s="107">
        <v>522.11</v>
      </c>
      <c r="I378" s="111" t="str">
        <f t="shared" si="15"/>
        <v>MARMURA BLUE SKY 2 LUSTRUIT LASTRE</v>
      </c>
      <c r="J378" s="113">
        <f t="shared" si="16"/>
        <v>438.75</v>
      </c>
      <c r="K378" t="str">
        <f t="shared" si="17"/>
        <v>INSERT INTO MATERIALS(type, name, thickness, surface, finish, price, priceVat) VALUES('MARMURA', 'BLUE SKY', 2, 'LUSTRUIT', 'LASTRE', 438.75, 522.11);</v>
      </c>
    </row>
    <row r="379" spans="2:11" ht="15" thickBot="1" x14ac:dyDescent="0.35">
      <c r="B379" s="103" t="s">
        <v>269</v>
      </c>
      <c r="C379" s="99" t="s">
        <v>278</v>
      </c>
      <c r="D379" s="76">
        <v>2</v>
      </c>
      <c r="E379" s="76" t="s">
        <v>111</v>
      </c>
      <c r="F379" s="77" t="s">
        <v>112</v>
      </c>
      <c r="G379" s="78">
        <v>573.75</v>
      </c>
      <c r="H379" s="107">
        <v>682.76</v>
      </c>
      <c r="I379" s="111" t="str">
        <f t="shared" si="15"/>
        <v>MARMURA BOTTICINO 2 LUSTRUIT LASTRE</v>
      </c>
      <c r="J379" s="113">
        <f t="shared" si="16"/>
        <v>573.75</v>
      </c>
      <c r="K379" t="str">
        <f t="shared" si="17"/>
        <v>INSERT INTO MATERIALS(type, name, thickness, surface, finish, price, priceVat) VALUES('MARMURA', 'BOTTICINO', 2, 'LUSTRUIT', 'LASTRE', 573.75, 682.76);</v>
      </c>
    </row>
    <row r="380" spans="2:11" ht="15" thickBot="1" x14ac:dyDescent="0.35">
      <c r="B380" s="103" t="s">
        <v>269</v>
      </c>
      <c r="C380" s="99" t="s">
        <v>278</v>
      </c>
      <c r="D380" s="76">
        <v>3</v>
      </c>
      <c r="E380" s="76" t="s">
        <v>111</v>
      </c>
      <c r="F380" s="77" t="s">
        <v>112</v>
      </c>
      <c r="G380" s="78">
        <v>1001.25</v>
      </c>
      <c r="H380" s="107">
        <v>1191.49</v>
      </c>
      <c r="I380" s="111" t="str">
        <f t="shared" si="15"/>
        <v>MARMURA BOTTICINO 3 LUSTRUIT LASTRE</v>
      </c>
      <c r="J380" s="113">
        <f t="shared" si="16"/>
        <v>1001.25</v>
      </c>
      <c r="K380" t="str">
        <f t="shared" si="17"/>
        <v>INSERT INTO MATERIALS(type, name, thickness, surface, finish, price, priceVat) VALUES('MARMURA', 'BOTTICINO', 3, 'LUSTRUIT', 'LASTRE', 1001.25, 1191.49);</v>
      </c>
    </row>
    <row r="381" spans="2:11" ht="15" thickBot="1" x14ac:dyDescent="0.35">
      <c r="B381" s="103" t="s">
        <v>269</v>
      </c>
      <c r="C381" s="98" t="s">
        <v>409</v>
      </c>
      <c r="D381" s="76">
        <v>2</v>
      </c>
      <c r="E381" s="76" t="s">
        <v>111</v>
      </c>
      <c r="F381" s="77" t="s">
        <v>112</v>
      </c>
      <c r="G381" s="78">
        <v>416.25</v>
      </c>
      <c r="H381" s="107">
        <v>495.34</v>
      </c>
      <c r="I381" s="111" t="str">
        <f t="shared" si="15"/>
        <v>MARMURA CAPUCCINO 2 LUSTRUIT LASTRE</v>
      </c>
      <c r="J381" s="113">
        <f t="shared" si="16"/>
        <v>416.25</v>
      </c>
      <c r="K381" t="str">
        <f t="shared" si="17"/>
        <v>INSERT INTO MATERIALS(type, name, thickness, surface, finish, price, priceVat) VALUES('MARMURA', 'CAPUCCINO', 2, 'LUSTRUIT', 'LASTRE', 416.25, 495.34);</v>
      </c>
    </row>
    <row r="382" spans="2:11" ht="15" thickBot="1" x14ac:dyDescent="0.35">
      <c r="B382" s="103" t="s">
        <v>269</v>
      </c>
      <c r="C382" s="99" t="s">
        <v>279</v>
      </c>
      <c r="D382" s="76">
        <v>2</v>
      </c>
      <c r="E382" s="76" t="s">
        <v>111</v>
      </c>
      <c r="F382" s="77" t="s">
        <v>112</v>
      </c>
      <c r="G382" s="78">
        <v>731.25</v>
      </c>
      <c r="H382" s="107">
        <v>870.19</v>
      </c>
      <c r="I382" s="111" t="str">
        <f t="shared" si="15"/>
        <v>MARMURA CARRARA CD 2 LUSTRUIT LASTRE</v>
      </c>
      <c r="J382" s="113">
        <f t="shared" si="16"/>
        <v>731.25</v>
      </c>
      <c r="K382" t="str">
        <f t="shared" si="17"/>
        <v>INSERT INTO MATERIALS(type, name, thickness, surface, finish, price, priceVat) VALUES('MARMURA', 'CARRARA CD', 2, 'LUSTRUIT', 'LASTRE', 731.25, 870.19);</v>
      </c>
    </row>
    <row r="383" spans="2:11" ht="15" thickBot="1" x14ac:dyDescent="0.35">
      <c r="B383" s="103" t="s">
        <v>269</v>
      </c>
      <c r="C383" s="99" t="s">
        <v>280</v>
      </c>
      <c r="D383" s="76">
        <v>2</v>
      </c>
      <c r="E383" s="76" t="s">
        <v>111</v>
      </c>
      <c r="F383" s="77" t="s">
        <v>112</v>
      </c>
      <c r="G383" s="78">
        <v>1822.5</v>
      </c>
      <c r="H383" s="107">
        <v>2168.7800000000002</v>
      </c>
      <c r="I383" s="111" t="str">
        <f t="shared" si="15"/>
        <v>MARMURA CARRARA VENATINO 2 LUSTRUIT LASTRE</v>
      </c>
      <c r="J383" s="113">
        <f t="shared" si="16"/>
        <v>1822.5</v>
      </c>
      <c r="K383" t="str">
        <f t="shared" si="17"/>
        <v>INSERT INTO MATERIALS(type, name, thickness, surface, finish, price, priceVat) VALUES('MARMURA', 'CARRARA VENATINO', 2, 'LUSTRUIT', 'LASTRE', 1822.5, 2168.78);</v>
      </c>
    </row>
    <row r="384" spans="2:11" ht="15" thickBot="1" x14ac:dyDescent="0.35">
      <c r="B384" s="103" t="s">
        <v>269</v>
      </c>
      <c r="C384" s="99" t="s">
        <v>281</v>
      </c>
      <c r="D384" s="76">
        <v>2</v>
      </c>
      <c r="E384" s="76" t="s">
        <v>111</v>
      </c>
      <c r="F384" s="77" t="s">
        <v>112</v>
      </c>
      <c r="G384" s="78">
        <v>1901.25</v>
      </c>
      <c r="H384" s="107">
        <v>2262.4899999999998</v>
      </c>
      <c r="I384" s="111" t="str">
        <f t="shared" si="15"/>
        <v>MARMURA CIPOLINO 2 LUSTRUIT LASTRE</v>
      </c>
      <c r="J384" s="113">
        <f t="shared" si="16"/>
        <v>1901.25</v>
      </c>
      <c r="K384" t="str">
        <f t="shared" si="17"/>
        <v>INSERT INTO MATERIALS(type, name, thickness, surface, finish, price, priceVat) VALUES('MARMURA', 'CIPOLINO', 2, 'LUSTRUIT', 'LASTRE', 1901.25, 2262.49);</v>
      </c>
    </row>
    <row r="385" spans="2:11" ht="15" thickBot="1" x14ac:dyDescent="0.35">
      <c r="B385" s="103" t="s">
        <v>269</v>
      </c>
      <c r="C385" s="98" t="s">
        <v>282</v>
      </c>
      <c r="D385" s="76">
        <v>2</v>
      </c>
      <c r="E385" s="76" t="s">
        <v>111</v>
      </c>
      <c r="F385" s="77" t="s">
        <v>112</v>
      </c>
      <c r="G385" s="78">
        <v>315</v>
      </c>
      <c r="H385" s="107">
        <v>374.85</v>
      </c>
      <c r="I385" s="111" t="str">
        <f t="shared" si="15"/>
        <v>MARMURA CREMA MARFIL  2 LUSTRUIT LASTRE</v>
      </c>
      <c r="J385" s="113">
        <f t="shared" si="16"/>
        <v>315</v>
      </c>
      <c r="K385" t="str">
        <f t="shared" si="17"/>
        <v>INSERT INTO MATERIALS(type, name, thickness, surface, finish, price, priceVat) VALUES('MARMURA', 'CREMA MARFIL ', 2, 'LUSTRUIT', 'LASTRE', 315, 374.85);</v>
      </c>
    </row>
    <row r="386" spans="2:11" ht="15" thickBot="1" x14ac:dyDescent="0.35">
      <c r="B386" s="103" t="s">
        <v>269</v>
      </c>
      <c r="C386" s="98" t="s">
        <v>282</v>
      </c>
      <c r="D386" s="76">
        <v>3</v>
      </c>
      <c r="E386" s="76" t="s">
        <v>111</v>
      </c>
      <c r="F386" s="77" t="s">
        <v>112</v>
      </c>
      <c r="G386" s="78">
        <v>697.5</v>
      </c>
      <c r="H386" s="107">
        <v>830.03</v>
      </c>
      <c r="I386" s="111" t="str">
        <f t="shared" si="15"/>
        <v>MARMURA CREMA MARFIL  3 LUSTRUIT LASTRE</v>
      </c>
      <c r="J386" s="113">
        <f t="shared" si="16"/>
        <v>697.5</v>
      </c>
      <c r="K386" t="str">
        <f t="shared" si="17"/>
        <v>INSERT INTO MATERIALS(type, name, thickness, surface, finish, price, priceVat) VALUES('MARMURA', 'CREMA MARFIL ', 3, 'LUSTRUIT', 'LASTRE', 697.5, 830.03);</v>
      </c>
    </row>
    <row r="387" spans="2:11" ht="15" thickBot="1" x14ac:dyDescent="0.35">
      <c r="B387" s="103" t="s">
        <v>269</v>
      </c>
      <c r="C387" s="98" t="s">
        <v>283</v>
      </c>
      <c r="D387" s="76">
        <v>2</v>
      </c>
      <c r="E387" s="76" t="s">
        <v>111</v>
      </c>
      <c r="F387" s="77" t="s">
        <v>112</v>
      </c>
      <c r="G387" s="78">
        <v>528.75</v>
      </c>
      <c r="H387" s="107">
        <v>629.21</v>
      </c>
      <c r="I387" s="111" t="str">
        <f t="shared" si="15"/>
        <v>MARMURA CREMA NOVA 2 LUSTRUIT LASTRE</v>
      </c>
      <c r="J387" s="113">
        <f t="shared" si="16"/>
        <v>528.75</v>
      </c>
      <c r="K387" t="str">
        <f t="shared" si="17"/>
        <v>INSERT INTO MATERIALS(type, name, thickness, surface, finish, price, priceVat) VALUES('MARMURA', 'CREMA NOVA', 2, 'LUSTRUIT', 'LASTRE', 528.75, 629.21);</v>
      </c>
    </row>
    <row r="388" spans="2:11" ht="15" thickBot="1" x14ac:dyDescent="0.35">
      <c r="B388" s="103" t="s">
        <v>269</v>
      </c>
      <c r="C388" s="98" t="s">
        <v>283</v>
      </c>
      <c r="D388" s="76">
        <v>3</v>
      </c>
      <c r="E388" s="76" t="s">
        <v>111</v>
      </c>
      <c r="F388" s="77" t="s">
        <v>112</v>
      </c>
      <c r="G388" s="78">
        <v>753.75</v>
      </c>
      <c r="H388" s="107">
        <v>896.96</v>
      </c>
      <c r="I388" s="111" t="str">
        <f t="shared" si="15"/>
        <v>MARMURA CREMA NOVA 3 LUSTRUIT LASTRE</v>
      </c>
      <c r="J388" s="113">
        <f t="shared" si="16"/>
        <v>753.75</v>
      </c>
      <c r="K388" t="str">
        <f t="shared" si="17"/>
        <v>INSERT INTO MATERIALS(type, name, thickness, surface, finish, price, priceVat) VALUES('MARMURA', 'CREMA NOVA', 3, 'LUSTRUIT', 'LASTRE', 753.75, 896.96);</v>
      </c>
    </row>
    <row r="389" spans="2:11" ht="15" thickBot="1" x14ac:dyDescent="0.35">
      <c r="B389" s="103" t="s">
        <v>269</v>
      </c>
      <c r="C389" s="98" t="s">
        <v>284</v>
      </c>
      <c r="D389" s="76">
        <v>2</v>
      </c>
      <c r="E389" s="76" t="s">
        <v>111</v>
      </c>
      <c r="F389" s="77" t="s">
        <v>112</v>
      </c>
      <c r="G389" s="78">
        <v>393.75</v>
      </c>
      <c r="H389" s="107">
        <v>468.56</v>
      </c>
      <c r="I389" s="111" t="str">
        <f t="shared" ref="I389:I452" si="18">B389&amp;" "&amp;C389&amp;" "&amp;D389&amp;" "&amp;E389&amp;" "&amp;F389</f>
        <v>MARMURA CRYSTAL WHITE 2 LUSTRUIT LASTRE</v>
      </c>
      <c r="J389" s="113">
        <f t="shared" ref="J389:J452" si="19">G389</f>
        <v>393.75</v>
      </c>
      <c r="K389" t="str">
        <f t="shared" ref="K389:K452" si="20">"INSERT INTO MATERIALS(type, name, thickness, surface, finish, price, priceVat) VALUES('"&amp;B389&amp;"', '"&amp;C389&amp;"', "&amp;D389&amp;", '"&amp;E389&amp;"', '"&amp;F389&amp;"', "&amp;G389&amp;", "&amp;H389&amp;");"</f>
        <v>INSERT INTO MATERIALS(type, name, thickness, surface, finish, price, priceVat) VALUES('MARMURA', 'CRYSTAL WHITE', 2, 'LUSTRUIT', 'LASTRE', 393.75, 468.56);</v>
      </c>
    </row>
    <row r="390" spans="2:11" ht="15" thickBot="1" x14ac:dyDescent="0.35">
      <c r="B390" s="103" t="s">
        <v>269</v>
      </c>
      <c r="C390" s="98" t="s">
        <v>284</v>
      </c>
      <c r="D390" s="76">
        <v>3</v>
      </c>
      <c r="E390" s="76" t="s">
        <v>111</v>
      </c>
      <c r="F390" s="77" t="s">
        <v>112</v>
      </c>
      <c r="G390" s="78">
        <v>495</v>
      </c>
      <c r="H390" s="107">
        <v>589.04999999999995</v>
      </c>
      <c r="I390" s="111" t="str">
        <f t="shared" si="18"/>
        <v>MARMURA CRYSTAL WHITE 3 LUSTRUIT LASTRE</v>
      </c>
      <c r="J390" s="113">
        <f t="shared" si="19"/>
        <v>495</v>
      </c>
      <c r="K390" t="str">
        <f t="shared" si="20"/>
        <v>INSERT INTO MATERIALS(type, name, thickness, surface, finish, price, priceVat) VALUES('MARMURA', 'CRYSTAL WHITE', 3, 'LUSTRUIT', 'LASTRE', 495, 589.05);</v>
      </c>
    </row>
    <row r="391" spans="2:11" ht="15" thickBot="1" x14ac:dyDescent="0.35">
      <c r="B391" s="103" t="s">
        <v>269</v>
      </c>
      <c r="C391" s="98" t="s">
        <v>285</v>
      </c>
      <c r="D391" s="76">
        <v>2</v>
      </c>
      <c r="E391" s="76" t="s">
        <v>111</v>
      </c>
      <c r="F391" s="77" t="s">
        <v>112</v>
      </c>
      <c r="G391" s="78">
        <v>405</v>
      </c>
      <c r="H391" s="107">
        <v>481.95</v>
      </c>
      <c r="I391" s="111" t="str">
        <f t="shared" si="18"/>
        <v>MARMURA EMPERADOR DARK 2 LUSTRUIT LASTRE</v>
      </c>
      <c r="J391" s="113">
        <f t="shared" si="19"/>
        <v>405</v>
      </c>
      <c r="K391" t="str">
        <f t="shared" si="20"/>
        <v>INSERT INTO MATERIALS(type, name, thickness, surface, finish, price, priceVat) VALUES('MARMURA', 'EMPERADOR DARK', 2, 'LUSTRUIT', 'LASTRE', 405, 481.95);</v>
      </c>
    </row>
    <row r="392" spans="2:11" ht="15" thickBot="1" x14ac:dyDescent="0.35">
      <c r="B392" s="103" t="s">
        <v>269</v>
      </c>
      <c r="C392" s="98" t="s">
        <v>285</v>
      </c>
      <c r="D392" s="76">
        <v>3</v>
      </c>
      <c r="E392" s="76" t="s">
        <v>111</v>
      </c>
      <c r="F392" s="77" t="s">
        <v>112</v>
      </c>
      <c r="G392" s="78">
        <v>641.25</v>
      </c>
      <c r="H392" s="107">
        <v>763.09</v>
      </c>
      <c r="I392" s="111" t="str">
        <f t="shared" si="18"/>
        <v>MARMURA EMPERADOR DARK 3 LUSTRUIT LASTRE</v>
      </c>
      <c r="J392" s="113">
        <f t="shared" si="19"/>
        <v>641.25</v>
      </c>
      <c r="K392" t="str">
        <f t="shared" si="20"/>
        <v>INSERT INTO MATERIALS(type, name, thickness, surface, finish, price, priceVat) VALUES('MARMURA', 'EMPERADOR DARK', 3, 'LUSTRUIT', 'LASTRE', 641.25, 763.09);</v>
      </c>
    </row>
    <row r="393" spans="2:11" ht="15" thickBot="1" x14ac:dyDescent="0.35">
      <c r="B393" s="103" t="s">
        <v>269</v>
      </c>
      <c r="C393" s="98" t="s">
        <v>286</v>
      </c>
      <c r="D393" s="76">
        <v>2</v>
      </c>
      <c r="E393" s="76" t="s">
        <v>111</v>
      </c>
      <c r="F393" s="77" t="s">
        <v>112</v>
      </c>
      <c r="G393" s="78">
        <v>461.25</v>
      </c>
      <c r="H393" s="107">
        <v>548.89</v>
      </c>
      <c r="I393" s="111" t="str">
        <f t="shared" si="18"/>
        <v>MARMURA EMPERADOR LIGHT 2 LUSTRUIT LASTRE</v>
      </c>
      <c r="J393" s="113">
        <f t="shared" si="19"/>
        <v>461.25</v>
      </c>
      <c r="K393" t="str">
        <f t="shared" si="20"/>
        <v>INSERT INTO MATERIALS(type, name, thickness, surface, finish, price, priceVat) VALUES('MARMURA', 'EMPERADOR LIGHT', 2, 'LUSTRUIT', 'LASTRE', 461.25, 548.89);</v>
      </c>
    </row>
    <row r="394" spans="2:11" ht="15" thickBot="1" x14ac:dyDescent="0.35">
      <c r="B394" s="103" t="s">
        <v>269</v>
      </c>
      <c r="C394" s="98" t="s">
        <v>286</v>
      </c>
      <c r="D394" s="76">
        <v>3</v>
      </c>
      <c r="E394" s="76" t="s">
        <v>111</v>
      </c>
      <c r="F394" s="77" t="s">
        <v>112</v>
      </c>
      <c r="G394" s="78">
        <v>742.5</v>
      </c>
      <c r="H394" s="107">
        <v>883.58</v>
      </c>
      <c r="I394" s="111" t="str">
        <f t="shared" si="18"/>
        <v>MARMURA EMPERADOR LIGHT 3 LUSTRUIT LASTRE</v>
      </c>
      <c r="J394" s="113">
        <f t="shared" si="19"/>
        <v>742.5</v>
      </c>
      <c r="K394" t="str">
        <f t="shared" si="20"/>
        <v>INSERT INTO MATERIALS(type, name, thickness, surface, finish, price, priceVat) VALUES('MARMURA', 'EMPERADOR LIGHT', 3, 'LUSTRUIT', 'LASTRE', 742.5, 883.58);</v>
      </c>
    </row>
    <row r="395" spans="2:11" ht="15" thickBot="1" x14ac:dyDescent="0.35">
      <c r="B395" s="103" t="s">
        <v>269</v>
      </c>
      <c r="C395" s="99" t="s">
        <v>287</v>
      </c>
      <c r="D395" s="76">
        <v>3</v>
      </c>
      <c r="E395" s="76" t="s">
        <v>111</v>
      </c>
      <c r="F395" s="77" t="s">
        <v>112</v>
      </c>
      <c r="G395" s="78">
        <v>1001.25</v>
      </c>
      <c r="H395" s="107">
        <v>1191.49</v>
      </c>
      <c r="I395" s="111" t="str">
        <f t="shared" si="18"/>
        <v>MARMURA ERA SILVER 3 LUSTRUIT LASTRE</v>
      </c>
      <c r="J395" s="113">
        <f t="shared" si="19"/>
        <v>1001.25</v>
      </c>
      <c r="K395" t="str">
        <f t="shared" si="20"/>
        <v>INSERT INTO MATERIALS(type, name, thickness, surface, finish, price, priceVat) VALUES('MARMURA', 'ERA SILVER', 3, 'LUSTRUIT', 'LASTRE', 1001.25, 1191.49);</v>
      </c>
    </row>
    <row r="396" spans="2:11" ht="15" thickBot="1" x14ac:dyDescent="0.35">
      <c r="B396" s="103" t="s">
        <v>269</v>
      </c>
      <c r="C396" s="98" t="s">
        <v>410</v>
      </c>
      <c r="D396" s="76">
        <v>2</v>
      </c>
      <c r="E396" s="76" t="s">
        <v>111</v>
      </c>
      <c r="F396" s="77" t="s">
        <v>112</v>
      </c>
      <c r="G396" s="78">
        <v>534.38</v>
      </c>
      <c r="H396" s="107">
        <v>635.91</v>
      </c>
      <c r="I396" s="111" t="str">
        <f t="shared" si="18"/>
        <v>MARMURA EQUADOR 2 LUSTRUIT LASTRE</v>
      </c>
      <c r="J396" s="113">
        <f t="shared" si="19"/>
        <v>534.38</v>
      </c>
      <c r="K396" t="str">
        <f t="shared" si="20"/>
        <v>INSERT INTO MATERIALS(type, name, thickness, surface, finish, price, priceVat) VALUES('MARMURA', 'EQUADOR', 2, 'LUSTRUIT', 'LASTRE', 534.38, 635.91);</v>
      </c>
    </row>
    <row r="397" spans="2:11" ht="15" thickBot="1" x14ac:dyDescent="0.35">
      <c r="B397" s="103" t="s">
        <v>269</v>
      </c>
      <c r="C397" s="99" t="s">
        <v>288</v>
      </c>
      <c r="D397" s="76">
        <v>2</v>
      </c>
      <c r="E397" s="76" t="s">
        <v>111</v>
      </c>
      <c r="F397" s="77" t="s">
        <v>112</v>
      </c>
      <c r="G397" s="78">
        <v>2767.5</v>
      </c>
      <c r="H397" s="107">
        <v>3293.33</v>
      </c>
      <c r="I397" s="111" t="str">
        <f t="shared" si="18"/>
        <v>MARMURA ERAMOSA C/C 2 LUSTRUIT LASTRE</v>
      </c>
      <c r="J397" s="113">
        <f t="shared" si="19"/>
        <v>2767.5</v>
      </c>
      <c r="K397" t="str">
        <f t="shared" si="20"/>
        <v>INSERT INTO MATERIALS(type, name, thickness, surface, finish, price, priceVat) VALUES('MARMURA', 'ERAMOSA C/C', 2, 'LUSTRUIT', 'LASTRE', 2767.5, 3293.33);</v>
      </c>
    </row>
    <row r="398" spans="2:11" ht="15" thickBot="1" x14ac:dyDescent="0.35">
      <c r="B398" s="103" t="s">
        <v>269</v>
      </c>
      <c r="C398" s="99" t="s">
        <v>289</v>
      </c>
      <c r="D398" s="76">
        <v>2</v>
      </c>
      <c r="E398" s="76" t="s">
        <v>111</v>
      </c>
      <c r="F398" s="77" t="s">
        <v>112</v>
      </c>
      <c r="G398" s="78">
        <v>2666.25</v>
      </c>
      <c r="H398" s="107">
        <v>3172.84</v>
      </c>
      <c r="I398" s="111" t="str">
        <f t="shared" si="18"/>
        <v>MARMURA ERAMOSA V/C 2 LUSTRUIT LASTRE</v>
      </c>
      <c r="J398" s="113">
        <f t="shared" si="19"/>
        <v>2666.25</v>
      </c>
      <c r="K398" t="str">
        <f t="shared" si="20"/>
        <v>INSERT INTO MATERIALS(type, name, thickness, surface, finish, price, priceVat) VALUES('MARMURA', 'ERAMOSA V/C', 2, 'LUSTRUIT', 'LASTRE', 2666.25, 3172.84);</v>
      </c>
    </row>
    <row r="399" spans="2:11" ht="15" thickBot="1" x14ac:dyDescent="0.35">
      <c r="B399" s="103" t="s">
        <v>269</v>
      </c>
      <c r="C399" s="98" t="s">
        <v>290</v>
      </c>
      <c r="D399" s="76">
        <v>2</v>
      </c>
      <c r="E399" s="76" t="s">
        <v>111</v>
      </c>
      <c r="F399" s="77" t="s">
        <v>112</v>
      </c>
      <c r="G399" s="78">
        <v>551.25</v>
      </c>
      <c r="H399" s="107">
        <v>655.99</v>
      </c>
      <c r="I399" s="111" t="str">
        <f t="shared" si="18"/>
        <v>MARMURA FANTASTICO BEJ 2 LUSTRUIT LASTRE</v>
      </c>
      <c r="J399" s="113">
        <f t="shared" si="19"/>
        <v>551.25</v>
      </c>
      <c r="K399" t="str">
        <f t="shared" si="20"/>
        <v>INSERT INTO MATERIALS(type, name, thickness, surface, finish, price, priceVat) VALUES('MARMURA', 'FANTASTICO BEJ', 2, 'LUSTRUIT', 'LASTRE', 551.25, 655.99);</v>
      </c>
    </row>
    <row r="400" spans="2:11" ht="15" thickBot="1" x14ac:dyDescent="0.35">
      <c r="B400" s="103" t="s">
        <v>269</v>
      </c>
      <c r="C400" s="98" t="s">
        <v>291</v>
      </c>
      <c r="D400" s="76">
        <v>2</v>
      </c>
      <c r="E400" s="76" t="s">
        <v>111</v>
      </c>
      <c r="F400" s="77" t="s">
        <v>112</v>
      </c>
      <c r="G400" s="78">
        <v>393.75</v>
      </c>
      <c r="H400" s="107">
        <v>468.56</v>
      </c>
      <c r="I400" s="111" t="str">
        <f t="shared" si="18"/>
        <v>MARMURA FANTASY BROWN 2 LUSTRUIT LASTRE</v>
      </c>
      <c r="J400" s="113">
        <f t="shared" si="19"/>
        <v>393.75</v>
      </c>
      <c r="K400" t="str">
        <f t="shared" si="20"/>
        <v>INSERT INTO MATERIALS(type, name, thickness, surface, finish, price, priceVat) VALUES('MARMURA', 'FANTASY BROWN', 2, 'LUSTRUIT', 'LASTRE', 393.75, 468.56);</v>
      </c>
    </row>
    <row r="401" spans="2:11" ht="15" thickBot="1" x14ac:dyDescent="0.35">
      <c r="B401" s="103" t="s">
        <v>269</v>
      </c>
      <c r="C401" s="99" t="s">
        <v>292</v>
      </c>
      <c r="D401" s="76">
        <v>2</v>
      </c>
      <c r="E401" s="76" t="s">
        <v>111</v>
      </c>
      <c r="F401" s="77" t="s">
        <v>112</v>
      </c>
      <c r="G401" s="78">
        <v>832.5</v>
      </c>
      <c r="H401" s="107">
        <v>990.68</v>
      </c>
      <c r="I401" s="111" t="str">
        <f t="shared" si="18"/>
        <v>MARMURA GOLDEN SPIDER 2 LUSTRUIT LASTRE</v>
      </c>
      <c r="J401" s="113">
        <f t="shared" si="19"/>
        <v>832.5</v>
      </c>
      <c r="K401" t="str">
        <f t="shared" si="20"/>
        <v>INSERT INTO MATERIALS(type, name, thickness, surface, finish, price, priceVat) VALUES('MARMURA', 'GOLDEN SPIDER', 2, 'LUSTRUIT', 'LASTRE', 832.5, 990.68);</v>
      </c>
    </row>
    <row r="402" spans="2:11" ht="15" thickBot="1" x14ac:dyDescent="0.35">
      <c r="B402" s="103" t="s">
        <v>269</v>
      </c>
      <c r="C402" s="99" t="s">
        <v>293</v>
      </c>
      <c r="D402" s="76">
        <v>2</v>
      </c>
      <c r="E402" s="76" t="s">
        <v>111</v>
      </c>
      <c r="F402" s="77" t="s">
        <v>112</v>
      </c>
      <c r="G402" s="78">
        <v>697.5</v>
      </c>
      <c r="H402" s="107">
        <v>830.03</v>
      </c>
      <c r="I402" s="111" t="str">
        <f t="shared" si="18"/>
        <v>MARMURA GRAFITE 2 LUSTRUIT LASTRE</v>
      </c>
      <c r="J402" s="113">
        <f t="shared" si="19"/>
        <v>697.5</v>
      </c>
      <c r="K402" t="str">
        <f t="shared" si="20"/>
        <v>INSERT INTO MATERIALS(type, name, thickness, surface, finish, price, priceVat) VALUES('MARMURA', 'GRAFITE', 2, 'LUSTRUIT', 'LASTRE', 697.5, 830.03);</v>
      </c>
    </row>
    <row r="403" spans="2:11" ht="15" thickBot="1" x14ac:dyDescent="0.35">
      <c r="B403" s="103" t="s">
        <v>269</v>
      </c>
      <c r="C403" s="99" t="s">
        <v>294</v>
      </c>
      <c r="D403" s="76">
        <v>2</v>
      </c>
      <c r="E403" s="76" t="s">
        <v>111</v>
      </c>
      <c r="F403" s="77" t="s">
        <v>112</v>
      </c>
      <c r="G403" s="78">
        <v>247.5</v>
      </c>
      <c r="H403" s="107">
        <v>294.52999999999997</v>
      </c>
      <c r="I403" s="111" t="str">
        <f t="shared" si="18"/>
        <v>MARMURA GRIGIO 2 LUSTRUIT LASTRE</v>
      </c>
      <c r="J403" s="113">
        <f t="shared" si="19"/>
        <v>247.5</v>
      </c>
      <c r="K403" t="str">
        <f t="shared" si="20"/>
        <v>INSERT INTO MATERIALS(type, name, thickness, surface, finish, price, priceVat) VALUES('MARMURA', 'GRIGIO', 2, 'LUSTRUIT', 'LASTRE', 247.5, 294.53);</v>
      </c>
    </row>
    <row r="404" spans="2:11" ht="15" thickBot="1" x14ac:dyDescent="0.35">
      <c r="B404" s="103" t="s">
        <v>269</v>
      </c>
      <c r="C404" s="99" t="s">
        <v>295</v>
      </c>
      <c r="D404" s="76">
        <v>2</v>
      </c>
      <c r="E404" s="76" t="s">
        <v>111</v>
      </c>
      <c r="F404" s="77" t="s">
        <v>112</v>
      </c>
      <c r="G404" s="78">
        <v>540</v>
      </c>
      <c r="H404" s="107">
        <v>642.6</v>
      </c>
      <c r="I404" s="111" t="str">
        <f t="shared" si="18"/>
        <v>MARMURA KARNEZEIKA 2 LUSTRUIT LASTRE</v>
      </c>
      <c r="J404" s="113">
        <f t="shared" si="19"/>
        <v>540</v>
      </c>
      <c r="K404" t="str">
        <f t="shared" si="20"/>
        <v>INSERT INTO MATERIALS(type, name, thickness, surface, finish, price, priceVat) VALUES('MARMURA', 'KARNEZEIKA', 2, 'LUSTRUIT', 'LASTRE', 540, 642.6);</v>
      </c>
    </row>
    <row r="405" spans="2:11" ht="15" thickBot="1" x14ac:dyDescent="0.35">
      <c r="B405" s="103" t="s">
        <v>269</v>
      </c>
      <c r="C405" s="99" t="s">
        <v>296</v>
      </c>
      <c r="D405" s="76">
        <v>2</v>
      </c>
      <c r="E405" s="76" t="s">
        <v>111</v>
      </c>
      <c r="F405" s="77" t="s">
        <v>112</v>
      </c>
      <c r="G405" s="78">
        <v>686.25</v>
      </c>
      <c r="H405" s="107">
        <v>816.64</v>
      </c>
      <c r="I405" s="111" t="str">
        <f t="shared" si="18"/>
        <v>MARMURA LAZIZE 2 LUSTRUIT LASTRE</v>
      </c>
      <c r="J405" s="113">
        <f t="shared" si="19"/>
        <v>686.25</v>
      </c>
      <c r="K405" t="str">
        <f t="shared" si="20"/>
        <v>INSERT INTO MATERIALS(type, name, thickness, surface, finish, price, priceVat) VALUES('MARMURA', 'LAZIZE', 2, 'LUSTRUIT', 'LASTRE', 686.25, 816.64);</v>
      </c>
    </row>
    <row r="406" spans="2:11" ht="15" thickBot="1" x14ac:dyDescent="0.35">
      <c r="B406" s="103" t="s">
        <v>269</v>
      </c>
      <c r="C406" s="99" t="s">
        <v>296</v>
      </c>
      <c r="D406" s="76">
        <v>2</v>
      </c>
      <c r="E406" s="76" t="s">
        <v>141</v>
      </c>
      <c r="F406" s="77" t="s">
        <v>112</v>
      </c>
      <c r="G406" s="78">
        <v>675</v>
      </c>
      <c r="H406" s="107">
        <v>803.25</v>
      </c>
      <c r="I406" s="111" t="str">
        <f t="shared" si="18"/>
        <v>MARMURA LAZIZE 2 PERIAT LASTRE</v>
      </c>
      <c r="J406" s="113">
        <f t="shared" si="19"/>
        <v>675</v>
      </c>
      <c r="K406" t="str">
        <f t="shared" si="20"/>
        <v>INSERT INTO MATERIALS(type, name, thickness, surface, finish, price, priceVat) VALUES('MARMURA', 'LAZIZE', 2, 'PERIAT', 'LASTRE', 675, 803.25);</v>
      </c>
    </row>
    <row r="407" spans="2:11" ht="15" thickBot="1" x14ac:dyDescent="0.35">
      <c r="B407" s="103" t="s">
        <v>269</v>
      </c>
      <c r="C407" s="99" t="s">
        <v>296</v>
      </c>
      <c r="D407" s="76">
        <v>3</v>
      </c>
      <c r="E407" s="76" t="s">
        <v>111</v>
      </c>
      <c r="F407" s="77" t="s">
        <v>112</v>
      </c>
      <c r="G407" s="78">
        <v>967.5</v>
      </c>
      <c r="H407" s="107">
        <v>1151.33</v>
      </c>
      <c r="I407" s="111" t="str">
        <f t="shared" si="18"/>
        <v>MARMURA LAZIZE 3 LUSTRUIT LASTRE</v>
      </c>
      <c r="J407" s="113">
        <f t="shared" si="19"/>
        <v>967.5</v>
      </c>
      <c r="K407" t="str">
        <f t="shared" si="20"/>
        <v>INSERT INTO MATERIALS(type, name, thickness, surface, finish, price, priceVat) VALUES('MARMURA', 'LAZIZE', 3, 'LUSTRUIT', 'LASTRE', 967.5, 1151.33);</v>
      </c>
    </row>
    <row r="408" spans="2:11" ht="15" thickBot="1" x14ac:dyDescent="0.35">
      <c r="B408" s="103" t="s">
        <v>269</v>
      </c>
      <c r="C408" s="99" t="s">
        <v>296</v>
      </c>
      <c r="D408" s="76">
        <v>3</v>
      </c>
      <c r="E408" s="76" t="s">
        <v>141</v>
      </c>
      <c r="F408" s="77" t="s">
        <v>112</v>
      </c>
      <c r="G408" s="78">
        <v>990</v>
      </c>
      <c r="H408" s="107">
        <v>1178.0999999999999</v>
      </c>
      <c r="I408" s="111" t="str">
        <f t="shared" si="18"/>
        <v>MARMURA LAZIZE 3 PERIAT LASTRE</v>
      </c>
      <c r="J408" s="113">
        <f t="shared" si="19"/>
        <v>990</v>
      </c>
      <c r="K408" t="str">
        <f t="shared" si="20"/>
        <v>INSERT INTO MATERIALS(type, name, thickness, surface, finish, price, priceVat) VALUES('MARMURA', 'LAZIZE', 3, 'PERIAT', 'LASTRE', 990, 1178.1);</v>
      </c>
    </row>
    <row r="409" spans="2:11" ht="15" thickBot="1" x14ac:dyDescent="0.35">
      <c r="B409" s="103" t="s">
        <v>269</v>
      </c>
      <c r="C409" s="99" t="s">
        <v>411</v>
      </c>
      <c r="D409" s="76">
        <v>2</v>
      </c>
      <c r="E409" s="76" t="s">
        <v>111</v>
      </c>
      <c r="F409" s="77" t="s">
        <v>112</v>
      </c>
      <c r="G409" s="78">
        <v>1305</v>
      </c>
      <c r="H409" s="107">
        <v>1552.95</v>
      </c>
      <c r="I409" s="111" t="str">
        <f t="shared" si="18"/>
        <v>MARMURA LILAC 2 LUSTRUIT LASTRE</v>
      </c>
      <c r="J409" s="113">
        <f t="shared" si="19"/>
        <v>1305</v>
      </c>
      <c r="K409" t="str">
        <f t="shared" si="20"/>
        <v>INSERT INTO MATERIALS(type, name, thickness, surface, finish, price, priceVat) VALUES('MARMURA', 'LILAC', 2, 'LUSTRUIT', 'LASTRE', 1305, 1552.95);</v>
      </c>
    </row>
    <row r="410" spans="2:11" ht="15" thickBot="1" x14ac:dyDescent="0.35">
      <c r="B410" s="103" t="s">
        <v>269</v>
      </c>
      <c r="C410" s="99" t="s">
        <v>297</v>
      </c>
      <c r="D410" s="76">
        <v>2</v>
      </c>
      <c r="E410" s="76" t="s">
        <v>111</v>
      </c>
      <c r="F410" s="77" t="s">
        <v>112</v>
      </c>
      <c r="G410" s="78">
        <v>450</v>
      </c>
      <c r="H410" s="107">
        <v>535.5</v>
      </c>
      <c r="I410" s="111" t="str">
        <f t="shared" si="18"/>
        <v>MARMURA LOTUS BEIGE 2 LUSTRUIT LASTRE</v>
      </c>
      <c r="J410" s="113">
        <f t="shared" si="19"/>
        <v>450</v>
      </c>
      <c r="K410" t="str">
        <f t="shared" si="20"/>
        <v>INSERT INTO MATERIALS(type, name, thickness, surface, finish, price, priceVat) VALUES('MARMURA', 'LOTUS BEIGE', 2, 'LUSTRUIT', 'LASTRE', 450, 535.5);</v>
      </c>
    </row>
    <row r="411" spans="2:11" ht="15" thickBot="1" x14ac:dyDescent="0.35">
      <c r="B411" s="103" t="s">
        <v>269</v>
      </c>
      <c r="C411" s="99" t="s">
        <v>297</v>
      </c>
      <c r="D411" s="76">
        <v>3</v>
      </c>
      <c r="E411" s="76" t="s">
        <v>111</v>
      </c>
      <c r="F411" s="77" t="s">
        <v>112</v>
      </c>
      <c r="G411" s="78">
        <v>596.25</v>
      </c>
      <c r="H411" s="107">
        <v>709.54</v>
      </c>
      <c r="I411" s="111" t="str">
        <f t="shared" si="18"/>
        <v>MARMURA LOTUS BEIGE 3 LUSTRUIT LASTRE</v>
      </c>
      <c r="J411" s="113">
        <f t="shared" si="19"/>
        <v>596.25</v>
      </c>
      <c r="K411" t="str">
        <f t="shared" si="20"/>
        <v>INSERT INTO MATERIALS(type, name, thickness, surface, finish, price, priceVat) VALUES('MARMURA', 'LOTUS BEIGE', 3, 'LUSTRUIT', 'LASTRE', 596.25, 709.54);</v>
      </c>
    </row>
    <row r="412" spans="2:11" ht="15" thickBot="1" x14ac:dyDescent="0.35">
      <c r="B412" s="103" t="s">
        <v>269</v>
      </c>
      <c r="C412" s="99" t="s">
        <v>298</v>
      </c>
      <c r="D412" s="76">
        <v>2</v>
      </c>
      <c r="E412" s="76" t="s">
        <v>111</v>
      </c>
      <c r="F412" s="77" t="s">
        <v>112</v>
      </c>
      <c r="G412" s="78">
        <v>371.25</v>
      </c>
      <c r="H412" s="107">
        <v>441.79</v>
      </c>
      <c r="I412" s="111" t="str">
        <f t="shared" si="18"/>
        <v>MARMURA MARFILIO 2 LUSTRUIT LASTRE</v>
      </c>
      <c r="J412" s="113">
        <f t="shared" si="19"/>
        <v>371.25</v>
      </c>
      <c r="K412" t="str">
        <f t="shared" si="20"/>
        <v>INSERT INTO MATERIALS(type, name, thickness, surface, finish, price, priceVat) VALUES('MARMURA', 'MARFILIO', 2, 'LUSTRUIT', 'LASTRE', 371.25, 441.79);</v>
      </c>
    </row>
    <row r="413" spans="2:11" ht="15" thickBot="1" x14ac:dyDescent="0.35">
      <c r="B413" s="103" t="s">
        <v>269</v>
      </c>
      <c r="C413" s="99" t="s">
        <v>298</v>
      </c>
      <c r="D413" s="76">
        <v>3</v>
      </c>
      <c r="E413" s="76" t="s">
        <v>111</v>
      </c>
      <c r="F413" s="77" t="s">
        <v>112</v>
      </c>
      <c r="G413" s="78">
        <v>506.25</v>
      </c>
      <c r="H413" s="107">
        <v>602.44000000000005</v>
      </c>
      <c r="I413" s="111" t="str">
        <f t="shared" si="18"/>
        <v>MARMURA MARFILIO 3 LUSTRUIT LASTRE</v>
      </c>
      <c r="J413" s="113">
        <f t="shared" si="19"/>
        <v>506.25</v>
      </c>
      <c r="K413" t="str">
        <f t="shared" si="20"/>
        <v>INSERT INTO MATERIALS(type, name, thickness, surface, finish, price, priceVat) VALUES('MARMURA', 'MARFILIO', 3, 'LUSTRUIT', 'LASTRE', 506.25, 602.44);</v>
      </c>
    </row>
    <row r="414" spans="2:11" ht="24.6" thickBot="1" x14ac:dyDescent="0.35">
      <c r="B414" s="103" t="s">
        <v>269</v>
      </c>
      <c r="C414" s="99" t="s">
        <v>412</v>
      </c>
      <c r="D414" s="76">
        <v>2</v>
      </c>
      <c r="E414" s="76" t="s">
        <v>111</v>
      </c>
      <c r="F414" s="77" t="s">
        <v>112</v>
      </c>
      <c r="G414" s="78">
        <v>607.5</v>
      </c>
      <c r="H414" s="107">
        <v>722.93</v>
      </c>
      <c r="I414" s="111" t="str">
        <f t="shared" si="18"/>
        <v>MARMURA MARON EMPERADOR 2 LUSTRUIT LASTRE</v>
      </c>
      <c r="J414" s="113">
        <f t="shared" si="19"/>
        <v>607.5</v>
      </c>
      <c r="K414" t="str">
        <f t="shared" si="20"/>
        <v>INSERT INTO MATERIALS(type, name, thickness, surface, finish, price, priceVat) VALUES('MARMURA', 'MARON EMPERADOR', 2, 'LUSTRUIT', 'LASTRE', 607.5, 722.93);</v>
      </c>
    </row>
    <row r="415" spans="2:11" ht="24.6" thickBot="1" x14ac:dyDescent="0.35">
      <c r="B415" s="103" t="s">
        <v>269</v>
      </c>
      <c r="C415" s="99" t="s">
        <v>412</v>
      </c>
      <c r="D415" s="76">
        <v>3</v>
      </c>
      <c r="E415" s="76" t="s">
        <v>111</v>
      </c>
      <c r="F415" s="77" t="s">
        <v>112</v>
      </c>
      <c r="G415" s="78">
        <v>911.25</v>
      </c>
      <c r="H415" s="107">
        <v>1084.3900000000001</v>
      </c>
      <c r="I415" s="111" t="str">
        <f t="shared" si="18"/>
        <v>MARMURA MARON EMPERADOR 3 LUSTRUIT LASTRE</v>
      </c>
      <c r="J415" s="113">
        <f t="shared" si="19"/>
        <v>911.25</v>
      </c>
      <c r="K415" t="str">
        <f t="shared" si="20"/>
        <v>INSERT INTO MATERIALS(type, name, thickness, surface, finish, price, priceVat) VALUES('MARMURA', 'MARON EMPERADOR', 3, 'LUSTRUIT', 'LASTRE', 911.25, 1084.39);</v>
      </c>
    </row>
    <row r="416" spans="2:11" ht="15" thickBot="1" x14ac:dyDescent="0.35">
      <c r="B416" s="103" t="s">
        <v>269</v>
      </c>
      <c r="C416" s="99" t="s">
        <v>413</v>
      </c>
      <c r="D416" s="76">
        <v>2</v>
      </c>
      <c r="E416" s="76" t="s">
        <v>111</v>
      </c>
      <c r="F416" s="77" t="s">
        <v>112</v>
      </c>
      <c r="G416" s="78">
        <v>517.5</v>
      </c>
      <c r="H416" s="107">
        <v>615.83000000000004</v>
      </c>
      <c r="I416" s="111" t="str">
        <f t="shared" si="18"/>
        <v>MARMURA MISTY WHITE 2 LUSTRUIT LASTRE</v>
      </c>
      <c r="J416" s="113">
        <f t="shared" si="19"/>
        <v>517.5</v>
      </c>
      <c r="K416" t="str">
        <f t="shared" si="20"/>
        <v>INSERT INTO MATERIALS(type, name, thickness, surface, finish, price, priceVat) VALUES('MARMURA', 'MISTY WHITE', 2, 'LUSTRUIT', 'LASTRE', 517.5, 615.83);</v>
      </c>
    </row>
    <row r="417" spans="2:11" ht="15" thickBot="1" x14ac:dyDescent="0.35">
      <c r="B417" s="103" t="s">
        <v>269</v>
      </c>
      <c r="C417" s="98" t="s">
        <v>414</v>
      </c>
      <c r="D417" s="76">
        <v>2</v>
      </c>
      <c r="E417" s="76" t="s">
        <v>111</v>
      </c>
      <c r="F417" s="77" t="s">
        <v>112</v>
      </c>
      <c r="G417" s="78">
        <v>427.5</v>
      </c>
      <c r="H417" s="107">
        <v>508.73</v>
      </c>
      <c r="I417" s="111" t="str">
        <f t="shared" si="18"/>
        <v>MARMURA NERO MARQUINA 2 LUSTRUIT LASTRE</v>
      </c>
      <c r="J417" s="113">
        <f t="shared" si="19"/>
        <v>427.5</v>
      </c>
      <c r="K417" t="str">
        <f t="shared" si="20"/>
        <v>INSERT INTO MATERIALS(type, name, thickness, surface, finish, price, priceVat) VALUES('MARMURA', 'NERO MARQUINA', 2, 'LUSTRUIT', 'LASTRE', 427.5, 508.73);</v>
      </c>
    </row>
    <row r="418" spans="2:11" ht="15" thickBot="1" x14ac:dyDescent="0.35">
      <c r="B418" s="103" t="s">
        <v>269</v>
      </c>
      <c r="C418" s="98" t="s">
        <v>414</v>
      </c>
      <c r="D418" s="76">
        <v>3</v>
      </c>
      <c r="E418" s="76" t="s">
        <v>111</v>
      </c>
      <c r="F418" s="77" t="s">
        <v>112</v>
      </c>
      <c r="G418" s="78">
        <v>596.25</v>
      </c>
      <c r="H418" s="107">
        <v>709.54</v>
      </c>
      <c r="I418" s="111" t="str">
        <f t="shared" si="18"/>
        <v>MARMURA NERO MARQUINA 3 LUSTRUIT LASTRE</v>
      </c>
      <c r="J418" s="113">
        <f t="shared" si="19"/>
        <v>596.25</v>
      </c>
      <c r="K418" t="str">
        <f t="shared" si="20"/>
        <v>INSERT INTO MATERIALS(type, name, thickness, surface, finish, price, priceVat) VALUES('MARMURA', 'NERO MARQUINA', 3, 'LUSTRUIT', 'LASTRE', 596.25, 709.54);</v>
      </c>
    </row>
    <row r="419" spans="2:11" ht="15" thickBot="1" x14ac:dyDescent="0.35">
      <c r="B419" s="103" t="s">
        <v>269</v>
      </c>
      <c r="C419" s="99" t="s">
        <v>299</v>
      </c>
      <c r="D419" s="76">
        <v>2</v>
      </c>
      <c r="E419" s="76" t="s">
        <v>111</v>
      </c>
      <c r="F419" s="77" t="s">
        <v>112</v>
      </c>
      <c r="G419" s="78">
        <v>483.75</v>
      </c>
      <c r="H419" s="107">
        <v>575.66</v>
      </c>
      <c r="I419" s="111" t="str">
        <f t="shared" si="18"/>
        <v>MARMURA NOTTE STELLATA 2 LUSTRUIT LASTRE</v>
      </c>
      <c r="J419" s="113">
        <f t="shared" si="19"/>
        <v>483.75</v>
      </c>
      <c r="K419" t="str">
        <f t="shared" si="20"/>
        <v>INSERT INTO MATERIALS(type, name, thickness, surface, finish, price, priceVat) VALUES('MARMURA', 'NOTTE STELLATA', 2, 'LUSTRUIT', 'LASTRE', 483.75, 575.66);</v>
      </c>
    </row>
    <row r="420" spans="2:11" ht="15" thickBot="1" x14ac:dyDescent="0.35">
      <c r="B420" s="103" t="s">
        <v>269</v>
      </c>
      <c r="C420" s="99" t="s">
        <v>299</v>
      </c>
      <c r="D420" s="76">
        <v>3</v>
      </c>
      <c r="E420" s="76" t="s">
        <v>111</v>
      </c>
      <c r="F420" s="77" t="s">
        <v>112</v>
      </c>
      <c r="G420" s="78">
        <v>562.5</v>
      </c>
      <c r="H420" s="107">
        <v>669.38</v>
      </c>
      <c r="I420" s="111" t="str">
        <f t="shared" si="18"/>
        <v>MARMURA NOTTE STELLATA 3 LUSTRUIT LASTRE</v>
      </c>
      <c r="J420" s="113">
        <f t="shared" si="19"/>
        <v>562.5</v>
      </c>
      <c r="K420" t="str">
        <f t="shared" si="20"/>
        <v>INSERT INTO MATERIALS(type, name, thickness, surface, finish, price, priceVat) VALUES('MARMURA', 'NOTTE STELLATA', 3, 'LUSTRUIT', 'LASTRE', 562.5, 669.38);</v>
      </c>
    </row>
    <row r="421" spans="2:11" ht="15" thickBot="1" x14ac:dyDescent="0.35">
      <c r="B421" s="103" t="s">
        <v>269</v>
      </c>
      <c r="C421" s="99" t="s">
        <v>299</v>
      </c>
      <c r="D421" s="76">
        <v>3</v>
      </c>
      <c r="E421" s="76" t="s">
        <v>141</v>
      </c>
      <c r="F421" s="77" t="s">
        <v>112</v>
      </c>
      <c r="G421" s="78">
        <v>562.5</v>
      </c>
      <c r="H421" s="107">
        <v>669.38</v>
      </c>
      <c r="I421" s="111" t="str">
        <f t="shared" si="18"/>
        <v>MARMURA NOTTE STELLATA 3 PERIAT LASTRE</v>
      </c>
      <c r="J421" s="113">
        <f t="shared" si="19"/>
        <v>562.5</v>
      </c>
      <c r="K421" t="str">
        <f t="shared" si="20"/>
        <v>INSERT INTO MATERIALS(type, name, thickness, surface, finish, price, priceVat) VALUES('MARMURA', 'NOTTE STELLATA', 3, 'PERIAT', 'LASTRE', 562.5, 669.38);</v>
      </c>
    </row>
    <row r="422" spans="2:11" ht="15" thickBot="1" x14ac:dyDescent="0.35">
      <c r="B422" s="103" t="s">
        <v>269</v>
      </c>
      <c r="C422" s="99" t="s">
        <v>300</v>
      </c>
      <c r="D422" s="76">
        <v>2</v>
      </c>
      <c r="E422" s="76" t="s">
        <v>111</v>
      </c>
      <c r="F422" s="77" t="s">
        <v>112</v>
      </c>
      <c r="G422" s="78">
        <v>1170</v>
      </c>
      <c r="H422" s="107">
        <v>1392.3</v>
      </c>
      <c r="I422" s="111" t="str">
        <f t="shared" si="18"/>
        <v>MARMURA NUVOLA BIANCO 2 LUSTRUIT LASTRE</v>
      </c>
      <c r="J422" s="113">
        <f t="shared" si="19"/>
        <v>1170</v>
      </c>
      <c r="K422" t="str">
        <f t="shared" si="20"/>
        <v>INSERT INTO MATERIALS(type, name, thickness, surface, finish, price, priceVat) VALUES('MARMURA', 'NUVOLA BIANCO', 2, 'LUSTRUIT', 'LASTRE', 1170, 1392.3);</v>
      </c>
    </row>
    <row r="423" spans="2:11" ht="15" thickBot="1" x14ac:dyDescent="0.35">
      <c r="B423" s="103" t="s">
        <v>269</v>
      </c>
      <c r="C423" s="98" t="s">
        <v>415</v>
      </c>
      <c r="D423" s="76">
        <v>2</v>
      </c>
      <c r="E423" s="76" t="s">
        <v>111</v>
      </c>
      <c r="F423" s="77" t="s">
        <v>112</v>
      </c>
      <c r="G423" s="78">
        <v>461.25</v>
      </c>
      <c r="H423" s="107">
        <v>548.89</v>
      </c>
      <c r="I423" s="111" t="str">
        <f t="shared" si="18"/>
        <v>MARMURA OLYMPUS BEIGE 2 LUSTRUIT LASTRE</v>
      </c>
      <c r="J423" s="113">
        <f t="shared" si="19"/>
        <v>461.25</v>
      </c>
      <c r="K423" t="str">
        <f t="shared" si="20"/>
        <v>INSERT INTO MATERIALS(type, name, thickness, surface, finish, price, priceVat) VALUES('MARMURA', 'OLYMPUS BEIGE', 2, 'LUSTRUIT', 'LASTRE', 461.25, 548.89);</v>
      </c>
    </row>
    <row r="424" spans="2:11" ht="15" thickBot="1" x14ac:dyDescent="0.35">
      <c r="B424" s="103" t="s">
        <v>269</v>
      </c>
      <c r="C424" s="98" t="s">
        <v>415</v>
      </c>
      <c r="D424" s="76">
        <v>3</v>
      </c>
      <c r="E424" s="76" t="s">
        <v>111</v>
      </c>
      <c r="F424" s="77" t="s">
        <v>112</v>
      </c>
      <c r="G424" s="78">
        <v>618.75</v>
      </c>
      <c r="H424" s="107">
        <v>736.31</v>
      </c>
      <c r="I424" s="111" t="str">
        <f t="shared" si="18"/>
        <v>MARMURA OLYMPUS BEIGE 3 LUSTRUIT LASTRE</v>
      </c>
      <c r="J424" s="113">
        <f t="shared" si="19"/>
        <v>618.75</v>
      </c>
      <c r="K424" t="str">
        <f t="shared" si="20"/>
        <v>INSERT INTO MATERIALS(type, name, thickness, surface, finish, price, priceVat) VALUES('MARMURA', 'OLYMPUS BEIGE', 3, 'LUSTRUIT', 'LASTRE', 618.75, 736.31);</v>
      </c>
    </row>
    <row r="425" spans="2:11" ht="15" thickBot="1" x14ac:dyDescent="0.35">
      <c r="B425" s="103" t="s">
        <v>269</v>
      </c>
      <c r="C425" s="99" t="s">
        <v>301</v>
      </c>
      <c r="D425" s="76">
        <v>2</v>
      </c>
      <c r="E425" s="76" t="s">
        <v>111</v>
      </c>
      <c r="F425" s="77" t="s">
        <v>112</v>
      </c>
      <c r="G425" s="78">
        <v>393.75</v>
      </c>
      <c r="H425" s="107">
        <v>468.56</v>
      </c>
      <c r="I425" s="111" t="str">
        <f t="shared" si="18"/>
        <v>MARMURA OLYMPUS COFFEE 2 LUSTRUIT LASTRE</v>
      </c>
      <c r="J425" s="113">
        <f t="shared" si="19"/>
        <v>393.75</v>
      </c>
      <c r="K425" t="str">
        <f t="shared" si="20"/>
        <v>INSERT INTO MATERIALS(type, name, thickness, surface, finish, price, priceVat) VALUES('MARMURA', 'OLYMPUS COFFEE', 2, 'LUSTRUIT', 'LASTRE', 393.75, 468.56);</v>
      </c>
    </row>
    <row r="426" spans="2:11" ht="15" thickBot="1" x14ac:dyDescent="0.35">
      <c r="B426" s="103" t="s">
        <v>269</v>
      </c>
      <c r="C426" s="99" t="s">
        <v>302</v>
      </c>
      <c r="D426" s="76">
        <v>2</v>
      </c>
      <c r="E426" s="76" t="s">
        <v>111</v>
      </c>
      <c r="F426" s="77" t="s">
        <v>112</v>
      </c>
      <c r="G426" s="78">
        <v>461.25</v>
      </c>
      <c r="H426" s="107">
        <v>548.89</v>
      </c>
      <c r="I426" s="111" t="str">
        <f t="shared" si="18"/>
        <v>MARMURA PERLA 2 LUSTRUIT LASTRE</v>
      </c>
      <c r="J426" s="113">
        <f t="shared" si="19"/>
        <v>461.25</v>
      </c>
      <c r="K426" t="str">
        <f t="shared" si="20"/>
        <v>INSERT INTO MATERIALS(type, name, thickness, surface, finish, price, priceVat) VALUES('MARMURA', 'PERLA', 2, 'LUSTRUIT', 'LASTRE', 461.25, 548.89);</v>
      </c>
    </row>
    <row r="427" spans="2:11" ht="24.6" thickBot="1" x14ac:dyDescent="0.35">
      <c r="B427" s="103" t="s">
        <v>269</v>
      </c>
      <c r="C427" s="99" t="s">
        <v>303</v>
      </c>
      <c r="D427" s="76">
        <v>2</v>
      </c>
      <c r="E427" s="76" t="s">
        <v>111</v>
      </c>
      <c r="F427" s="77" t="s">
        <v>112</v>
      </c>
      <c r="G427" s="78">
        <v>1046.25</v>
      </c>
      <c r="H427" s="107">
        <v>1245.04</v>
      </c>
      <c r="I427" s="111" t="str">
        <f t="shared" si="18"/>
        <v>MARMURA PIRGON ARABESQUE 2 LUSTRUIT LASTRE</v>
      </c>
      <c r="J427" s="113">
        <f t="shared" si="19"/>
        <v>1046.25</v>
      </c>
      <c r="K427" t="str">
        <f t="shared" si="20"/>
        <v>INSERT INTO MATERIALS(type, name, thickness, surface, finish, price, priceVat) VALUES('MARMURA', 'PIRGON ARABESQUE', 2, 'LUSTRUIT', 'LASTRE', 1046.25, 1245.04);</v>
      </c>
    </row>
    <row r="428" spans="2:11" ht="15" thickBot="1" x14ac:dyDescent="0.35">
      <c r="B428" s="103" t="s">
        <v>269</v>
      </c>
      <c r="C428" s="98" t="s">
        <v>304</v>
      </c>
      <c r="D428" s="76">
        <v>2</v>
      </c>
      <c r="E428" s="76" t="s">
        <v>111</v>
      </c>
      <c r="F428" s="77" t="s">
        <v>112</v>
      </c>
      <c r="G428" s="78">
        <v>472.5</v>
      </c>
      <c r="H428" s="107">
        <v>562.28</v>
      </c>
      <c r="I428" s="111" t="str">
        <f t="shared" si="18"/>
        <v>MARMURA PIRGON NIMBUS 2 LUSTRUIT LASTRE</v>
      </c>
      <c r="J428" s="113">
        <f t="shared" si="19"/>
        <v>472.5</v>
      </c>
      <c r="K428" t="str">
        <f t="shared" si="20"/>
        <v>INSERT INTO MATERIALS(type, name, thickness, surface, finish, price, priceVat) VALUES('MARMURA', 'PIRGON NIMBUS', 2, 'LUSTRUIT', 'LASTRE', 472.5, 562.28);</v>
      </c>
    </row>
    <row r="429" spans="2:11" ht="15" thickBot="1" x14ac:dyDescent="0.35">
      <c r="B429" s="103" t="s">
        <v>269</v>
      </c>
      <c r="C429" s="99" t="s">
        <v>305</v>
      </c>
      <c r="D429" s="76">
        <v>2</v>
      </c>
      <c r="E429" s="76" t="s">
        <v>111</v>
      </c>
      <c r="F429" s="77" t="s">
        <v>112</v>
      </c>
      <c r="G429" s="78">
        <v>292.5</v>
      </c>
      <c r="H429" s="107">
        <v>348.08</v>
      </c>
      <c r="I429" s="111" t="str">
        <f t="shared" si="18"/>
        <v>MARMURA PITSILA 2 LUSTRUIT LASTRE</v>
      </c>
      <c r="J429" s="113">
        <f t="shared" si="19"/>
        <v>292.5</v>
      </c>
      <c r="K429" t="str">
        <f t="shared" si="20"/>
        <v>INSERT INTO MATERIALS(type, name, thickness, surface, finish, price, priceVat) VALUES('MARMURA', 'PITSILA', 2, 'LUSTRUIT', 'LASTRE', 292.5, 348.08);</v>
      </c>
    </row>
    <row r="430" spans="2:11" ht="15" thickBot="1" x14ac:dyDescent="0.35">
      <c r="B430" s="103" t="s">
        <v>269</v>
      </c>
      <c r="C430" s="99" t="s">
        <v>305</v>
      </c>
      <c r="D430" s="76">
        <v>2</v>
      </c>
      <c r="E430" s="85" t="s">
        <v>306</v>
      </c>
      <c r="F430" s="77" t="s">
        <v>112</v>
      </c>
      <c r="G430" s="78">
        <v>247.5</v>
      </c>
      <c r="H430" s="107">
        <v>294.52999999999997</v>
      </c>
      <c r="I430" s="111" t="str">
        <f t="shared" si="18"/>
        <v>MARMURA PITSILA 2 NELUSTRUIT LASTRE</v>
      </c>
      <c r="J430" s="113">
        <f t="shared" si="19"/>
        <v>247.5</v>
      </c>
      <c r="K430" t="str">
        <f t="shared" si="20"/>
        <v>INSERT INTO MATERIALS(type, name, thickness, surface, finish, price, priceVat) VALUES('MARMURA', 'PITSILA', 2, 'NELUSTRUIT', 'LASTRE', 247.5, 294.53);</v>
      </c>
    </row>
    <row r="431" spans="2:11" ht="15" thickBot="1" x14ac:dyDescent="0.35">
      <c r="B431" s="103" t="s">
        <v>269</v>
      </c>
      <c r="C431" s="99" t="s">
        <v>307</v>
      </c>
      <c r="D431" s="76">
        <v>2</v>
      </c>
      <c r="E431" s="76" t="s">
        <v>111</v>
      </c>
      <c r="F431" s="77" t="s">
        <v>112</v>
      </c>
      <c r="G431" s="78">
        <v>416.25</v>
      </c>
      <c r="H431" s="107">
        <v>495.34</v>
      </c>
      <c r="I431" s="111" t="str">
        <f t="shared" si="18"/>
        <v>MARMURA PRATA 2 LUSTRUIT LASTRE</v>
      </c>
      <c r="J431" s="113">
        <f t="shared" si="19"/>
        <v>416.25</v>
      </c>
      <c r="K431" t="str">
        <f t="shared" si="20"/>
        <v>INSERT INTO MATERIALS(type, name, thickness, surface, finish, price, priceVat) VALUES('MARMURA', 'PRATA', 2, 'LUSTRUIT', 'LASTRE', 416.25, 495.34);</v>
      </c>
    </row>
    <row r="432" spans="2:11" ht="15" thickBot="1" x14ac:dyDescent="0.35">
      <c r="B432" s="103" t="s">
        <v>269</v>
      </c>
      <c r="C432" s="99" t="s">
        <v>307</v>
      </c>
      <c r="D432" s="76">
        <v>3</v>
      </c>
      <c r="E432" s="76" t="s">
        <v>111</v>
      </c>
      <c r="F432" s="77" t="s">
        <v>112</v>
      </c>
      <c r="G432" s="78">
        <v>556.88</v>
      </c>
      <c r="H432" s="107">
        <v>662.68</v>
      </c>
      <c r="I432" s="111" t="str">
        <f t="shared" si="18"/>
        <v>MARMURA PRATA 3 LUSTRUIT LASTRE</v>
      </c>
      <c r="J432" s="113">
        <f t="shared" si="19"/>
        <v>556.88</v>
      </c>
      <c r="K432" t="str">
        <f t="shared" si="20"/>
        <v>INSERT INTO MATERIALS(type, name, thickness, surface, finish, price, priceVat) VALUES('MARMURA', 'PRATA', 3, 'LUSTRUIT', 'LASTRE', 556.88, 662.68);</v>
      </c>
    </row>
    <row r="433" spans="2:11" ht="15" thickBot="1" x14ac:dyDescent="0.35">
      <c r="B433" s="103" t="s">
        <v>269</v>
      </c>
      <c r="C433" s="98" t="s">
        <v>308</v>
      </c>
      <c r="D433" s="76">
        <v>2</v>
      </c>
      <c r="E433" s="76" t="s">
        <v>111</v>
      </c>
      <c r="F433" s="77" t="s">
        <v>112</v>
      </c>
      <c r="G433" s="78">
        <v>427.5</v>
      </c>
      <c r="H433" s="107">
        <v>508.73</v>
      </c>
      <c r="I433" s="111" t="str">
        <f t="shared" si="18"/>
        <v>MARMURA PURPLE BROWN 2 LUSTRUIT LASTRE</v>
      </c>
      <c r="J433" s="113">
        <f t="shared" si="19"/>
        <v>427.5</v>
      </c>
      <c r="K433" t="str">
        <f t="shared" si="20"/>
        <v>INSERT INTO MATERIALS(type, name, thickness, surface, finish, price, priceVat) VALUES('MARMURA', 'PURPLE BROWN', 2, 'LUSTRUIT', 'LASTRE', 427.5, 508.73);</v>
      </c>
    </row>
    <row r="434" spans="2:11" ht="15" thickBot="1" x14ac:dyDescent="0.35">
      <c r="B434" s="103" t="s">
        <v>269</v>
      </c>
      <c r="C434" s="98" t="s">
        <v>308</v>
      </c>
      <c r="D434" s="76">
        <v>2</v>
      </c>
      <c r="E434" s="76" t="s">
        <v>141</v>
      </c>
      <c r="F434" s="77" t="s">
        <v>112</v>
      </c>
      <c r="G434" s="78">
        <v>472.5</v>
      </c>
      <c r="H434" s="107">
        <v>562.28</v>
      </c>
      <c r="I434" s="111" t="str">
        <f t="shared" si="18"/>
        <v>MARMURA PURPLE BROWN 2 PERIAT LASTRE</v>
      </c>
      <c r="J434" s="113">
        <f t="shared" si="19"/>
        <v>472.5</v>
      </c>
      <c r="K434" t="str">
        <f t="shared" si="20"/>
        <v>INSERT INTO MATERIALS(type, name, thickness, surface, finish, price, priceVat) VALUES('MARMURA', 'PURPLE BROWN', 2, 'PERIAT', 'LASTRE', 472.5, 562.28);</v>
      </c>
    </row>
    <row r="435" spans="2:11" ht="24.6" thickBot="1" x14ac:dyDescent="0.35">
      <c r="B435" s="103" t="s">
        <v>269</v>
      </c>
      <c r="C435" s="98" t="s">
        <v>416</v>
      </c>
      <c r="D435" s="76">
        <v>2</v>
      </c>
      <c r="E435" s="76" t="s">
        <v>111</v>
      </c>
      <c r="F435" s="77" t="s">
        <v>112</v>
      </c>
      <c r="G435" s="78">
        <v>528.75</v>
      </c>
      <c r="H435" s="107">
        <v>629.21</v>
      </c>
      <c r="I435" s="111" t="str">
        <f t="shared" si="18"/>
        <v>MARMURA RAINFOREST BROWN 2 LUSTRUIT LASTRE</v>
      </c>
      <c r="J435" s="113">
        <f t="shared" si="19"/>
        <v>528.75</v>
      </c>
      <c r="K435" t="str">
        <f t="shared" si="20"/>
        <v>INSERT INTO MATERIALS(type, name, thickness, surface, finish, price, priceVat) VALUES('MARMURA', 'RAINFOREST BROWN', 2, 'LUSTRUIT', 'LASTRE', 528.75, 629.21);</v>
      </c>
    </row>
    <row r="436" spans="2:11" ht="24.6" thickBot="1" x14ac:dyDescent="0.35">
      <c r="B436" s="103" t="s">
        <v>269</v>
      </c>
      <c r="C436" s="98" t="s">
        <v>416</v>
      </c>
      <c r="D436" s="76">
        <v>2</v>
      </c>
      <c r="E436" s="76" t="s">
        <v>141</v>
      </c>
      <c r="F436" s="77" t="s">
        <v>112</v>
      </c>
      <c r="G436" s="78">
        <v>596.25</v>
      </c>
      <c r="H436" s="107">
        <v>709.54</v>
      </c>
      <c r="I436" s="111" t="str">
        <f t="shared" si="18"/>
        <v>MARMURA RAINFOREST BROWN 2 PERIAT LASTRE</v>
      </c>
      <c r="J436" s="113">
        <f t="shared" si="19"/>
        <v>596.25</v>
      </c>
      <c r="K436" t="str">
        <f t="shared" si="20"/>
        <v>INSERT INTO MATERIALS(type, name, thickness, surface, finish, price, priceVat) VALUES('MARMURA', 'RAINFOREST BROWN', 2, 'PERIAT', 'LASTRE', 596.25, 709.54);</v>
      </c>
    </row>
    <row r="437" spans="2:11" ht="24.6" thickBot="1" x14ac:dyDescent="0.35">
      <c r="B437" s="103" t="s">
        <v>269</v>
      </c>
      <c r="C437" s="98" t="s">
        <v>416</v>
      </c>
      <c r="D437" s="76">
        <v>3</v>
      </c>
      <c r="E437" s="76" t="s">
        <v>111</v>
      </c>
      <c r="F437" s="77" t="s">
        <v>112</v>
      </c>
      <c r="G437" s="78">
        <v>742.5</v>
      </c>
      <c r="H437" s="107">
        <v>883.58</v>
      </c>
      <c r="I437" s="111" t="str">
        <f t="shared" si="18"/>
        <v>MARMURA RAINFOREST BROWN 3 LUSTRUIT LASTRE</v>
      </c>
      <c r="J437" s="113">
        <f t="shared" si="19"/>
        <v>742.5</v>
      </c>
      <c r="K437" t="str">
        <f t="shared" si="20"/>
        <v>INSERT INTO MATERIALS(type, name, thickness, surface, finish, price, priceVat) VALUES('MARMURA', 'RAINFOREST BROWN', 3, 'LUSTRUIT', 'LASTRE', 742.5, 883.58);</v>
      </c>
    </row>
    <row r="438" spans="2:11" ht="24.6" thickBot="1" x14ac:dyDescent="0.35">
      <c r="B438" s="103" t="s">
        <v>269</v>
      </c>
      <c r="C438" s="98" t="s">
        <v>416</v>
      </c>
      <c r="D438" s="76">
        <v>3</v>
      </c>
      <c r="E438" s="76" t="s">
        <v>141</v>
      </c>
      <c r="F438" s="77" t="s">
        <v>112</v>
      </c>
      <c r="G438" s="78">
        <v>855</v>
      </c>
      <c r="H438" s="107">
        <v>1017.45</v>
      </c>
      <c r="I438" s="111" t="str">
        <f t="shared" si="18"/>
        <v>MARMURA RAINFOREST BROWN 3 PERIAT LASTRE</v>
      </c>
      <c r="J438" s="113">
        <f t="shared" si="19"/>
        <v>855</v>
      </c>
      <c r="K438" t="str">
        <f t="shared" si="20"/>
        <v>INSERT INTO MATERIALS(type, name, thickness, surface, finish, price, priceVat) VALUES('MARMURA', 'RAINFOREST BROWN', 3, 'PERIAT', 'LASTRE', 855, 1017.45);</v>
      </c>
    </row>
    <row r="439" spans="2:11" ht="24.6" thickBot="1" x14ac:dyDescent="0.35">
      <c r="B439" s="103" t="s">
        <v>269</v>
      </c>
      <c r="C439" s="98" t="s">
        <v>417</v>
      </c>
      <c r="D439" s="76">
        <v>2</v>
      </c>
      <c r="E439" s="76" t="s">
        <v>111</v>
      </c>
      <c r="F439" s="77" t="s">
        <v>112</v>
      </c>
      <c r="G439" s="78">
        <v>528.75</v>
      </c>
      <c r="H439" s="107">
        <v>629.21</v>
      </c>
      <c r="I439" s="111" t="str">
        <f t="shared" si="18"/>
        <v>MARMURA RAINFOREST GREEN 2 LUSTRUIT LASTRE</v>
      </c>
      <c r="J439" s="113">
        <f t="shared" si="19"/>
        <v>528.75</v>
      </c>
      <c r="K439" t="str">
        <f t="shared" si="20"/>
        <v>INSERT INTO MATERIALS(type, name, thickness, surface, finish, price, priceVat) VALUES('MARMURA', 'RAINFOREST GREEN', 2, 'LUSTRUIT', 'LASTRE', 528.75, 629.21);</v>
      </c>
    </row>
    <row r="440" spans="2:11" ht="24.6" thickBot="1" x14ac:dyDescent="0.35">
      <c r="B440" s="103" t="s">
        <v>269</v>
      </c>
      <c r="C440" s="98" t="s">
        <v>417</v>
      </c>
      <c r="D440" s="76">
        <v>2</v>
      </c>
      <c r="E440" s="76" t="s">
        <v>141</v>
      </c>
      <c r="F440" s="77" t="s">
        <v>112</v>
      </c>
      <c r="G440" s="78">
        <v>596.25</v>
      </c>
      <c r="H440" s="107">
        <v>709.54</v>
      </c>
      <c r="I440" s="111" t="str">
        <f t="shared" si="18"/>
        <v>MARMURA RAINFOREST GREEN 2 PERIAT LASTRE</v>
      </c>
      <c r="J440" s="113">
        <f t="shared" si="19"/>
        <v>596.25</v>
      </c>
      <c r="K440" t="str">
        <f t="shared" si="20"/>
        <v>INSERT INTO MATERIALS(type, name, thickness, surface, finish, price, priceVat) VALUES('MARMURA', 'RAINFOREST GREEN', 2, 'PERIAT', 'LASTRE', 596.25, 709.54);</v>
      </c>
    </row>
    <row r="441" spans="2:11" ht="24.6" thickBot="1" x14ac:dyDescent="0.35">
      <c r="B441" s="103" t="s">
        <v>269</v>
      </c>
      <c r="C441" s="98" t="s">
        <v>417</v>
      </c>
      <c r="D441" s="76">
        <v>3</v>
      </c>
      <c r="E441" s="76" t="s">
        <v>111</v>
      </c>
      <c r="F441" s="77" t="s">
        <v>112</v>
      </c>
      <c r="G441" s="78">
        <v>742.5</v>
      </c>
      <c r="H441" s="107">
        <v>883.58</v>
      </c>
      <c r="I441" s="111" t="str">
        <f t="shared" si="18"/>
        <v>MARMURA RAINFOREST GREEN 3 LUSTRUIT LASTRE</v>
      </c>
      <c r="J441" s="113">
        <f t="shared" si="19"/>
        <v>742.5</v>
      </c>
      <c r="K441" t="str">
        <f t="shared" si="20"/>
        <v>INSERT INTO MATERIALS(type, name, thickness, surface, finish, price, priceVat) VALUES('MARMURA', 'RAINFOREST GREEN', 3, 'LUSTRUIT', 'LASTRE', 742.5, 883.58);</v>
      </c>
    </row>
    <row r="442" spans="2:11" ht="24.6" thickBot="1" x14ac:dyDescent="0.35">
      <c r="B442" s="103" t="s">
        <v>269</v>
      </c>
      <c r="C442" s="98" t="s">
        <v>417</v>
      </c>
      <c r="D442" s="76">
        <v>3</v>
      </c>
      <c r="E442" s="76" t="s">
        <v>141</v>
      </c>
      <c r="F442" s="77" t="s">
        <v>112</v>
      </c>
      <c r="G442" s="78">
        <v>855</v>
      </c>
      <c r="H442" s="107">
        <v>1017.45</v>
      </c>
      <c r="I442" s="111" t="str">
        <f t="shared" si="18"/>
        <v>MARMURA RAINFOREST GREEN 3 PERIAT LASTRE</v>
      </c>
      <c r="J442" s="113">
        <f t="shared" si="19"/>
        <v>855</v>
      </c>
      <c r="K442" t="str">
        <f t="shared" si="20"/>
        <v>INSERT INTO MATERIALS(type, name, thickness, surface, finish, price, priceVat) VALUES('MARMURA', 'RAINFOREST GREEN', 3, 'PERIAT', 'LASTRE', 855, 1017.45);</v>
      </c>
    </row>
    <row r="443" spans="2:11" ht="15" thickBot="1" x14ac:dyDescent="0.35">
      <c r="B443" s="103" t="s">
        <v>269</v>
      </c>
      <c r="C443" s="99" t="s">
        <v>418</v>
      </c>
      <c r="D443" s="76">
        <v>2</v>
      </c>
      <c r="E443" s="76" t="s">
        <v>111</v>
      </c>
      <c r="F443" s="77" t="s">
        <v>112</v>
      </c>
      <c r="G443" s="78">
        <v>573.75</v>
      </c>
      <c r="H443" s="107">
        <v>682.76</v>
      </c>
      <c r="I443" s="111" t="str">
        <f t="shared" si="18"/>
        <v>MARMURA ROSALIA 2 LUSTRUIT LASTRE</v>
      </c>
      <c r="J443" s="113">
        <f t="shared" si="19"/>
        <v>573.75</v>
      </c>
      <c r="K443" t="str">
        <f t="shared" si="20"/>
        <v>INSERT INTO MATERIALS(type, name, thickness, surface, finish, price, priceVat) VALUES('MARMURA', 'ROSALIA', 2, 'LUSTRUIT', 'LASTRE', 573.75, 682.76);</v>
      </c>
    </row>
    <row r="444" spans="2:11" ht="15" thickBot="1" x14ac:dyDescent="0.35">
      <c r="B444" s="103" t="s">
        <v>269</v>
      </c>
      <c r="C444" s="99" t="s">
        <v>419</v>
      </c>
      <c r="D444" s="76">
        <v>2</v>
      </c>
      <c r="E444" s="76" t="s">
        <v>111</v>
      </c>
      <c r="F444" s="77" t="s">
        <v>112</v>
      </c>
      <c r="G444" s="78">
        <v>911.25</v>
      </c>
      <c r="H444" s="107">
        <v>1084.3900000000001</v>
      </c>
      <c r="I444" s="111" t="str">
        <f t="shared" si="18"/>
        <v>MARMURA ROSO ALICANTE 2 LUSTRUIT LASTRE</v>
      </c>
      <c r="J444" s="113">
        <f t="shared" si="19"/>
        <v>911.25</v>
      </c>
      <c r="K444" t="str">
        <f t="shared" si="20"/>
        <v>INSERT INTO MATERIALS(type, name, thickness, surface, finish, price, priceVat) VALUES('MARMURA', 'ROSO ALICANTE', 2, 'LUSTRUIT', 'LASTRE', 911.25, 1084.39);</v>
      </c>
    </row>
    <row r="445" spans="2:11" ht="15" thickBot="1" x14ac:dyDescent="0.35">
      <c r="B445" s="103" t="s">
        <v>269</v>
      </c>
      <c r="C445" s="99" t="s">
        <v>420</v>
      </c>
      <c r="D445" s="76">
        <v>2</v>
      </c>
      <c r="E445" s="76" t="s">
        <v>111</v>
      </c>
      <c r="F445" s="77" t="s">
        <v>112</v>
      </c>
      <c r="G445" s="78">
        <v>832.5</v>
      </c>
      <c r="H445" s="107">
        <v>990.68</v>
      </c>
      <c r="I445" s="111" t="str">
        <f t="shared" si="18"/>
        <v>MARMURA ROYAL YELLOW 2 LUSTRUIT LASTRE</v>
      </c>
      <c r="J445" s="113">
        <f t="shared" si="19"/>
        <v>832.5</v>
      </c>
      <c r="K445" t="str">
        <f t="shared" si="20"/>
        <v>INSERT INTO MATERIALS(type, name, thickness, surface, finish, price, priceVat) VALUES('MARMURA', 'ROYAL YELLOW', 2, 'LUSTRUIT', 'LASTRE', 832.5, 990.68);</v>
      </c>
    </row>
    <row r="446" spans="2:11" ht="15" thickBot="1" x14ac:dyDescent="0.35">
      <c r="B446" s="103" t="s">
        <v>269</v>
      </c>
      <c r="C446" s="99" t="s">
        <v>309</v>
      </c>
      <c r="D446" s="76">
        <v>2</v>
      </c>
      <c r="E446" s="76" t="s">
        <v>111</v>
      </c>
      <c r="F446" s="77" t="s">
        <v>112</v>
      </c>
      <c r="G446" s="78">
        <v>495</v>
      </c>
      <c r="H446" s="107">
        <v>589.04999999999995</v>
      </c>
      <c r="I446" s="111" t="str">
        <f t="shared" si="18"/>
        <v>MARMURA SHADOW STORM 2 LUSTRUIT LASTRE</v>
      </c>
      <c r="J446" s="113">
        <f t="shared" si="19"/>
        <v>495</v>
      </c>
      <c r="K446" t="str">
        <f t="shared" si="20"/>
        <v>INSERT INTO MATERIALS(type, name, thickness, surface, finish, price, priceVat) VALUES('MARMURA', 'SHADOW STORM', 2, 'LUSTRUIT', 'LASTRE', 495, 589.05);</v>
      </c>
    </row>
    <row r="447" spans="2:11" ht="15" thickBot="1" x14ac:dyDescent="0.35">
      <c r="B447" s="103" t="s">
        <v>269</v>
      </c>
      <c r="C447" s="98" t="s">
        <v>310</v>
      </c>
      <c r="D447" s="76">
        <v>2</v>
      </c>
      <c r="E447" s="76" t="s">
        <v>111</v>
      </c>
      <c r="F447" s="77" t="s">
        <v>112</v>
      </c>
      <c r="G447" s="78">
        <v>551.25</v>
      </c>
      <c r="H447" s="107">
        <v>655.99</v>
      </c>
      <c r="I447" s="111" t="str">
        <f t="shared" si="18"/>
        <v>MARMURA SIENA BROWN 2 LUSTRUIT LASTRE</v>
      </c>
      <c r="J447" s="113">
        <f t="shared" si="19"/>
        <v>551.25</v>
      </c>
      <c r="K447" t="str">
        <f t="shared" si="20"/>
        <v>INSERT INTO MATERIALS(type, name, thickness, surface, finish, price, priceVat) VALUES('MARMURA', 'SIENA BROWN', 2, 'LUSTRUIT', 'LASTRE', 551.25, 655.99);</v>
      </c>
    </row>
    <row r="448" spans="2:11" ht="15" thickBot="1" x14ac:dyDescent="0.35">
      <c r="B448" s="103" t="s">
        <v>269</v>
      </c>
      <c r="C448" s="98" t="s">
        <v>311</v>
      </c>
      <c r="D448" s="76">
        <v>2</v>
      </c>
      <c r="E448" s="76" t="s">
        <v>111</v>
      </c>
      <c r="F448" s="77" t="s">
        <v>112</v>
      </c>
      <c r="G448" s="78">
        <v>393.75</v>
      </c>
      <c r="H448" s="107">
        <v>468.56</v>
      </c>
      <c r="I448" s="111" t="str">
        <f t="shared" si="18"/>
        <v>MARMURA SUPER CALACATA 2 LUSTRUIT LASTRE</v>
      </c>
      <c r="J448" s="113">
        <f t="shared" si="19"/>
        <v>393.75</v>
      </c>
      <c r="K448" t="str">
        <f t="shared" si="20"/>
        <v>INSERT INTO MATERIALS(type, name, thickness, surface, finish, price, priceVat) VALUES('MARMURA', 'SUPER CALACATA', 2, 'LUSTRUIT', 'LASTRE', 393.75, 468.56);</v>
      </c>
    </row>
    <row r="449" spans="2:11" ht="15" thickBot="1" x14ac:dyDescent="0.35">
      <c r="B449" s="103" t="s">
        <v>269</v>
      </c>
      <c r="C449" s="98" t="s">
        <v>312</v>
      </c>
      <c r="D449" s="76">
        <v>2</v>
      </c>
      <c r="E449" s="76" t="s">
        <v>111</v>
      </c>
      <c r="F449" s="77" t="s">
        <v>112</v>
      </c>
      <c r="G449" s="78">
        <v>551.25</v>
      </c>
      <c r="H449" s="107">
        <v>655.99</v>
      </c>
      <c r="I449" s="111" t="str">
        <f t="shared" si="18"/>
        <v>MARMURA TABACCO 2 LUSTRUIT LASTRE</v>
      </c>
      <c r="J449" s="113">
        <f t="shared" si="19"/>
        <v>551.25</v>
      </c>
      <c r="K449" t="str">
        <f t="shared" si="20"/>
        <v>INSERT INTO MATERIALS(type, name, thickness, surface, finish, price, priceVat) VALUES('MARMURA', 'TABACCO', 2, 'LUSTRUIT', 'LASTRE', 551.25, 655.99);</v>
      </c>
    </row>
    <row r="450" spans="2:11" ht="15" thickBot="1" x14ac:dyDescent="0.35">
      <c r="B450" s="103" t="s">
        <v>269</v>
      </c>
      <c r="C450" s="99" t="s">
        <v>313</v>
      </c>
      <c r="D450" s="76">
        <v>2</v>
      </c>
      <c r="E450" s="76" t="s">
        <v>111</v>
      </c>
      <c r="F450" s="77" t="s">
        <v>112</v>
      </c>
      <c r="G450" s="78">
        <v>393.75</v>
      </c>
      <c r="H450" s="107">
        <v>468.56</v>
      </c>
      <c r="I450" s="111" t="str">
        <f t="shared" si="18"/>
        <v>MARMURA TESORO BLUE 2 LUSTRUIT LASTRE</v>
      </c>
      <c r="J450" s="113">
        <f t="shared" si="19"/>
        <v>393.75</v>
      </c>
      <c r="K450" t="str">
        <f t="shared" si="20"/>
        <v>INSERT INTO MATERIALS(type, name, thickness, surface, finish, price, priceVat) VALUES('MARMURA', 'TESORO BLUE', 2, 'LUSTRUIT', 'LASTRE', 393.75, 468.56);</v>
      </c>
    </row>
    <row r="451" spans="2:11" ht="15" thickBot="1" x14ac:dyDescent="0.35">
      <c r="B451" s="103" t="s">
        <v>269</v>
      </c>
      <c r="C451" s="99" t="s">
        <v>314</v>
      </c>
      <c r="D451" s="76">
        <v>2</v>
      </c>
      <c r="E451" s="76" t="s">
        <v>111</v>
      </c>
      <c r="F451" s="77" t="s">
        <v>112</v>
      </c>
      <c r="G451" s="78">
        <v>2351.25</v>
      </c>
      <c r="H451" s="107">
        <v>2797.99</v>
      </c>
      <c r="I451" s="111" t="str">
        <f t="shared" si="18"/>
        <v>MARMURA THASSOS SELECT 2 LUSTRUIT LASTRE</v>
      </c>
      <c r="J451" s="113">
        <f t="shared" si="19"/>
        <v>2351.25</v>
      </c>
      <c r="K451" t="str">
        <f t="shared" si="20"/>
        <v>INSERT INTO MATERIALS(type, name, thickness, surface, finish, price, priceVat) VALUES('MARMURA', 'THASSOS SELECT', 2, 'LUSTRUIT', 'LASTRE', 2351.25, 2797.99);</v>
      </c>
    </row>
    <row r="452" spans="2:11" ht="15" thickBot="1" x14ac:dyDescent="0.35">
      <c r="B452" s="103" t="s">
        <v>269</v>
      </c>
      <c r="C452" s="98" t="s">
        <v>315</v>
      </c>
      <c r="D452" s="76">
        <v>2</v>
      </c>
      <c r="E452" s="76" t="s">
        <v>111</v>
      </c>
      <c r="F452" s="77" t="s">
        <v>112</v>
      </c>
      <c r="G452" s="78">
        <v>630</v>
      </c>
      <c r="H452" s="107">
        <v>749.7</v>
      </c>
      <c r="I452" s="111" t="str">
        <f t="shared" si="18"/>
        <v>MARMURA TIMBER BROWN 2 LUSTRUIT LASTRE</v>
      </c>
      <c r="J452" s="113">
        <f t="shared" si="19"/>
        <v>630</v>
      </c>
      <c r="K452" t="str">
        <f t="shared" si="20"/>
        <v>INSERT INTO MATERIALS(type, name, thickness, surface, finish, price, priceVat) VALUES('MARMURA', 'TIMBER BROWN', 2, 'LUSTRUIT', 'LASTRE', 630, 749.7);</v>
      </c>
    </row>
    <row r="453" spans="2:11" ht="15" thickBot="1" x14ac:dyDescent="0.35">
      <c r="B453" s="103" t="s">
        <v>269</v>
      </c>
      <c r="C453" s="98" t="s">
        <v>315</v>
      </c>
      <c r="D453" s="76">
        <v>3</v>
      </c>
      <c r="E453" s="76" t="s">
        <v>111</v>
      </c>
      <c r="F453" s="77" t="s">
        <v>112</v>
      </c>
      <c r="G453" s="78">
        <v>956.25</v>
      </c>
      <c r="H453" s="107">
        <v>1137.94</v>
      </c>
      <c r="I453" s="111" t="str">
        <f t="shared" ref="I453:I472" si="21">B453&amp;" "&amp;C453&amp;" "&amp;D453&amp;" "&amp;E453&amp;" "&amp;F453</f>
        <v>MARMURA TIMBER BROWN 3 LUSTRUIT LASTRE</v>
      </c>
      <c r="J453" s="113">
        <f t="shared" ref="J453:J472" si="22">G453</f>
        <v>956.25</v>
      </c>
      <c r="K453" t="str">
        <f t="shared" ref="K453:K472" si="23">"INSERT INTO MATERIALS(type, name, thickness, surface, finish, price, priceVat) VALUES('"&amp;B453&amp;"', '"&amp;C453&amp;"', "&amp;D453&amp;", '"&amp;E453&amp;"', '"&amp;F453&amp;"', "&amp;G453&amp;", "&amp;H453&amp;");"</f>
        <v>INSERT INTO MATERIALS(type, name, thickness, surface, finish, price, priceVat) VALUES('MARMURA', 'TIMBER BROWN', 3, 'LUSTRUIT', 'LASTRE', 956.25, 1137.94);</v>
      </c>
    </row>
    <row r="454" spans="2:11" ht="15" thickBot="1" x14ac:dyDescent="0.35">
      <c r="B454" s="103" t="s">
        <v>269</v>
      </c>
      <c r="C454" s="99" t="s">
        <v>316</v>
      </c>
      <c r="D454" s="76">
        <v>2</v>
      </c>
      <c r="E454" s="76" t="s">
        <v>111</v>
      </c>
      <c r="F454" s="77" t="s">
        <v>112</v>
      </c>
      <c r="G454" s="78">
        <v>427.5</v>
      </c>
      <c r="H454" s="107">
        <v>508.73</v>
      </c>
      <c r="I454" s="111" t="str">
        <f t="shared" si="21"/>
        <v>MARMURA TIMBER YELLOW 2 LUSTRUIT LASTRE</v>
      </c>
      <c r="J454" s="113">
        <f t="shared" si="22"/>
        <v>427.5</v>
      </c>
      <c r="K454" t="str">
        <f t="shared" si="23"/>
        <v>INSERT INTO MATERIALS(type, name, thickness, surface, finish, price, priceVat) VALUES('MARMURA', 'TIMBER YELLOW', 2, 'LUSTRUIT', 'LASTRE', 427.5, 508.73);</v>
      </c>
    </row>
    <row r="455" spans="2:11" ht="24.6" thickBot="1" x14ac:dyDescent="0.35">
      <c r="B455" s="103" t="s">
        <v>269</v>
      </c>
      <c r="C455" s="99" t="s">
        <v>317</v>
      </c>
      <c r="D455" s="76">
        <v>2</v>
      </c>
      <c r="E455" s="76" t="s">
        <v>111</v>
      </c>
      <c r="F455" s="77" t="s">
        <v>112</v>
      </c>
      <c r="G455" s="78">
        <v>1417.5</v>
      </c>
      <c r="H455" s="107">
        <v>1686.83</v>
      </c>
      <c r="I455" s="111" t="str">
        <f t="shared" si="21"/>
        <v>MARMURA VENATINO STATUARIETTO 2 LUSTRUIT LASTRE</v>
      </c>
      <c r="J455" s="113">
        <f t="shared" si="22"/>
        <v>1417.5</v>
      </c>
      <c r="K455" t="str">
        <f t="shared" si="23"/>
        <v>INSERT INTO MATERIALS(type, name, thickness, surface, finish, price, priceVat) VALUES('MARMURA', 'VENATINO STATUARIETTO', 2, 'LUSTRUIT', 'LASTRE', 1417.5, 1686.83);</v>
      </c>
    </row>
    <row r="456" spans="2:11" ht="15" thickBot="1" x14ac:dyDescent="0.35">
      <c r="B456" s="103" t="s">
        <v>269</v>
      </c>
      <c r="C456" s="99" t="s">
        <v>318</v>
      </c>
      <c r="D456" s="76">
        <v>2</v>
      </c>
      <c r="E456" s="76" t="s">
        <v>111</v>
      </c>
      <c r="F456" s="77" t="s">
        <v>112</v>
      </c>
      <c r="G456" s="78">
        <v>360</v>
      </c>
      <c r="H456" s="107">
        <v>428.4</v>
      </c>
      <c r="I456" s="111" t="str">
        <f t="shared" si="21"/>
        <v>MARMURA VERDE INDIA 2 LUSTRUIT LASTRE</v>
      </c>
      <c r="J456" s="113">
        <f t="shared" si="22"/>
        <v>360</v>
      </c>
      <c r="K456" t="str">
        <f t="shared" si="23"/>
        <v>INSERT INTO MATERIALS(type, name, thickness, surface, finish, price, priceVat) VALUES('MARMURA', 'VERDE INDIA', 2, 'LUSTRUIT', 'LASTRE', 360, 428.4);</v>
      </c>
    </row>
    <row r="457" spans="2:11" ht="15" thickBot="1" x14ac:dyDescent="0.35">
      <c r="B457" s="103" t="s">
        <v>269</v>
      </c>
      <c r="C457" s="99" t="s">
        <v>318</v>
      </c>
      <c r="D457" s="76">
        <v>3</v>
      </c>
      <c r="E457" s="76" t="s">
        <v>111</v>
      </c>
      <c r="F457" s="77" t="s">
        <v>112</v>
      </c>
      <c r="G457" s="78">
        <v>528.75</v>
      </c>
      <c r="H457" s="107">
        <v>629.21</v>
      </c>
      <c r="I457" s="111" t="str">
        <f t="shared" si="21"/>
        <v>MARMURA VERDE INDIA 3 LUSTRUIT LASTRE</v>
      </c>
      <c r="J457" s="113">
        <f t="shared" si="22"/>
        <v>528.75</v>
      </c>
      <c r="K457" t="str">
        <f t="shared" si="23"/>
        <v>INSERT INTO MATERIALS(type, name, thickness, surface, finish, price, priceVat) VALUES('MARMURA', 'VERDE INDIA', 3, 'LUSTRUIT', 'LASTRE', 528.75, 629.21);</v>
      </c>
    </row>
    <row r="458" spans="2:11" ht="15" thickBot="1" x14ac:dyDescent="0.35">
      <c r="B458" s="103" t="s">
        <v>269</v>
      </c>
      <c r="C458" s="99" t="s">
        <v>319</v>
      </c>
      <c r="D458" s="76">
        <v>2</v>
      </c>
      <c r="E458" s="76" t="s">
        <v>111</v>
      </c>
      <c r="F458" s="77" t="s">
        <v>112</v>
      </c>
      <c r="G458" s="78">
        <v>1023.75</v>
      </c>
      <c r="H458" s="107">
        <v>1218.26</v>
      </c>
      <c r="I458" s="111" t="str">
        <f t="shared" si="21"/>
        <v>MARMURA VERDE TROPICUS 2 LUSTRUIT LASTRE</v>
      </c>
      <c r="J458" s="113">
        <f t="shared" si="22"/>
        <v>1023.75</v>
      </c>
      <c r="K458" t="str">
        <f t="shared" si="23"/>
        <v>INSERT INTO MATERIALS(type, name, thickness, surface, finish, price, priceVat) VALUES('MARMURA', 'VERDE TROPICUS', 2, 'LUSTRUIT', 'LASTRE', 1023.75, 1218.26);</v>
      </c>
    </row>
    <row r="459" spans="2:11" ht="15" thickBot="1" x14ac:dyDescent="0.35">
      <c r="B459" s="103" t="s">
        <v>269</v>
      </c>
      <c r="C459" s="98" t="s">
        <v>320</v>
      </c>
      <c r="D459" s="76">
        <v>2</v>
      </c>
      <c r="E459" s="76" t="s">
        <v>111</v>
      </c>
      <c r="F459" s="77" t="s">
        <v>112</v>
      </c>
      <c r="G459" s="78">
        <v>663.75</v>
      </c>
      <c r="H459" s="107">
        <v>789.86</v>
      </c>
      <c r="I459" s="111" t="str">
        <f t="shared" si="21"/>
        <v>MARMURA VERIA GREEN 2 LUSTRUIT LASTRE</v>
      </c>
      <c r="J459" s="113">
        <f t="shared" si="22"/>
        <v>663.75</v>
      </c>
      <c r="K459" t="str">
        <f t="shared" si="23"/>
        <v>INSERT INTO MATERIALS(type, name, thickness, surface, finish, price, priceVat) VALUES('MARMURA', 'VERIA GREEN', 2, 'LUSTRUIT', 'LASTRE', 663.75, 789.86);</v>
      </c>
    </row>
    <row r="460" spans="2:11" ht="36.6" thickBot="1" x14ac:dyDescent="0.35">
      <c r="B460" s="103" t="s">
        <v>269</v>
      </c>
      <c r="C460" s="99" t="s">
        <v>421</v>
      </c>
      <c r="D460" s="76">
        <v>2</v>
      </c>
      <c r="E460" s="76" t="s">
        <v>111</v>
      </c>
      <c r="F460" s="77" t="s">
        <v>112</v>
      </c>
      <c r="G460" s="78">
        <v>675</v>
      </c>
      <c r="H460" s="107">
        <v>803.25</v>
      </c>
      <c r="I460" s="111" t="str">
        <f t="shared" si="21"/>
        <v>MARMURA WHITE TIGER BRINDLE SEBERIANO 2 LUSTRUIT LASTRE</v>
      </c>
      <c r="J460" s="113">
        <f t="shared" si="22"/>
        <v>675</v>
      </c>
      <c r="K460" t="str">
        <f t="shared" si="23"/>
        <v>INSERT INTO MATERIALS(type, name, thickness, surface, finish, price, priceVat) VALUES('MARMURA', 'WHITE TIGER BRINDLE SEBERIANO', 2, 'LUSTRUIT', 'LASTRE', 675, 803.25);</v>
      </c>
    </row>
    <row r="461" spans="2:11" ht="15" thickBot="1" x14ac:dyDescent="0.35">
      <c r="B461" s="103" t="s">
        <v>269</v>
      </c>
      <c r="C461" s="99" t="s">
        <v>422</v>
      </c>
      <c r="D461" s="76">
        <v>2</v>
      </c>
      <c r="E461" s="76" t="s">
        <v>111</v>
      </c>
      <c r="F461" s="77" t="s">
        <v>112</v>
      </c>
      <c r="G461" s="78">
        <v>151.88</v>
      </c>
      <c r="H461" s="107">
        <v>180.73</v>
      </c>
      <c r="I461" s="111" t="str">
        <f t="shared" si="21"/>
        <v>MARMURA SUNNY MENIA 2 LUSTRUIT LASTRE</v>
      </c>
      <c r="J461" s="113">
        <f t="shared" si="22"/>
        <v>151.88</v>
      </c>
      <c r="K461" t="str">
        <f t="shared" si="23"/>
        <v>INSERT INTO MATERIALS(type, name, thickness, surface, finish, price, priceVat) VALUES('MARMURA', 'SUNNY MENIA', 2, 'LUSTRUIT', 'LASTRE', 151.88, 180.73);</v>
      </c>
    </row>
    <row r="462" spans="2:11" ht="15" thickBot="1" x14ac:dyDescent="0.35">
      <c r="B462" s="103" t="s">
        <v>269</v>
      </c>
      <c r="C462" s="98" t="s">
        <v>321</v>
      </c>
      <c r="D462" s="76">
        <v>2</v>
      </c>
      <c r="E462" s="76" t="s">
        <v>111</v>
      </c>
      <c r="F462" s="77" t="s">
        <v>112</v>
      </c>
      <c r="G462" s="78">
        <v>151.88</v>
      </c>
      <c r="H462" s="107">
        <v>180.73</v>
      </c>
      <c r="I462" s="111" t="str">
        <f t="shared" si="21"/>
        <v>MARMURA SYLVIA MENIA 2 LUSTRUIT LASTRE</v>
      </c>
      <c r="J462" s="113">
        <f t="shared" si="22"/>
        <v>151.88</v>
      </c>
      <c r="K462" t="str">
        <f t="shared" si="23"/>
        <v>INSERT INTO MATERIALS(type, name, thickness, surface, finish, price, priceVat) VALUES('MARMURA', 'SYLVIA MENIA', 2, 'LUSTRUIT', 'LASTRE', 151.88, 180.73);</v>
      </c>
    </row>
    <row r="463" spans="2:11" ht="24.6" thickBot="1" x14ac:dyDescent="0.35">
      <c r="B463" s="103" t="s">
        <v>269</v>
      </c>
      <c r="C463" s="98" t="s">
        <v>322</v>
      </c>
      <c r="D463" s="76">
        <v>2</v>
      </c>
      <c r="E463" s="76" t="s">
        <v>111</v>
      </c>
      <c r="F463" s="77" t="s">
        <v>112</v>
      </c>
      <c r="G463" s="78">
        <v>191.25</v>
      </c>
      <c r="H463" s="107">
        <v>227.59</v>
      </c>
      <c r="I463" s="111" t="str">
        <f t="shared" si="21"/>
        <v>MARMURA TRIESTA/SINAI PEARL 2 LUSTRUIT LASTRE</v>
      </c>
      <c r="J463" s="113">
        <f t="shared" si="22"/>
        <v>191.25</v>
      </c>
      <c r="K463" t="str">
        <f t="shared" si="23"/>
        <v>INSERT INTO MATERIALS(type, name, thickness, surface, finish, price, priceVat) VALUES('MARMURA', 'TRIESTA/SINAI PEARL', 2, 'LUSTRUIT', 'LASTRE', 191.25, 227.59);</v>
      </c>
    </row>
    <row r="464" spans="2:11" ht="15" thickBot="1" x14ac:dyDescent="0.35">
      <c r="B464" s="103" t="s">
        <v>269</v>
      </c>
      <c r="C464" s="98" t="s">
        <v>323</v>
      </c>
      <c r="D464" s="76">
        <v>2</v>
      </c>
      <c r="E464" s="76" t="s">
        <v>111</v>
      </c>
      <c r="F464" s="77" t="s">
        <v>112</v>
      </c>
      <c r="G464" s="78">
        <v>185.63</v>
      </c>
      <c r="H464" s="107">
        <v>220.89</v>
      </c>
      <c r="I464" s="111" t="str">
        <f t="shared" si="21"/>
        <v>MARMURA GALLALA 2 LUSTRUIT LASTRE</v>
      </c>
      <c r="J464" s="113">
        <f t="shared" si="22"/>
        <v>185.63</v>
      </c>
      <c r="K464" t="str">
        <f t="shared" si="23"/>
        <v>INSERT INTO MATERIALS(type, name, thickness, surface, finish, price, priceVat) VALUES('MARMURA', 'GALLALA', 2, 'LUSTRUIT', 'LASTRE', 185.63, 220.89);</v>
      </c>
    </row>
    <row r="465" spans="2:11" ht="24.6" thickBot="1" x14ac:dyDescent="0.35">
      <c r="B465" s="103" t="s">
        <v>269</v>
      </c>
      <c r="C465" s="99" t="s">
        <v>324</v>
      </c>
      <c r="D465" s="76">
        <v>2</v>
      </c>
      <c r="E465" s="76" t="s">
        <v>111</v>
      </c>
      <c r="F465" s="77" t="s">
        <v>112</v>
      </c>
      <c r="G465" s="78">
        <v>325</v>
      </c>
      <c r="H465" s="107">
        <v>386.75</v>
      </c>
      <c r="I465" s="111" t="str">
        <f t="shared" si="21"/>
        <v>MARMURA TRAVERTINE BEIGE Vc 2 LUSTRUIT LASTRE</v>
      </c>
      <c r="J465" s="113">
        <f t="shared" si="22"/>
        <v>325</v>
      </c>
      <c r="K465" t="str">
        <f t="shared" si="23"/>
        <v>INSERT INTO MATERIALS(type, name, thickness, surface, finish, price, priceVat) VALUES('MARMURA', 'TRAVERTINE BEIGE Vc', 2, 'LUSTRUIT', 'LASTRE', 325, 386.75);</v>
      </c>
    </row>
    <row r="466" spans="2:11" ht="24.6" thickBot="1" x14ac:dyDescent="0.35">
      <c r="B466" s="103" t="s">
        <v>269</v>
      </c>
      <c r="C466" s="99" t="s">
        <v>325</v>
      </c>
      <c r="D466" s="76">
        <v>2</v>
      </c>
      <c r="E466" s="76" t="s">
        <v>111</v>
      </c>
      <c r="F466" s="77" t="s">
        <v>112</v>
      </c>
      <c r="G466" s="78">
        <v>325</v>
      </c>
      <c r="H466" s="107">
        <v>386.75</v>
      </c>
      <c r="I466" s="111" t="str">
        <f t="shared" si="21"/>
        <v>MARMURA TRAVERTINE BEIGE CC 2 LUSTRUIT LASTRE</v>
      </c>
      <c r="J466" s="113">
        <f t="shared" si="22"/>
        <v>325</v>
      </c>
      <c r="K466" t="str">
        <f t="shared" si="23"/>
        <v>INSERT INTO MATERIALS(type, name, thickness, surface, finish, price, priceVat) VALUES('MARMURA', 'TRAVERTINE BEIGE CC', 2, 'LUSTRUIT', 'LASTRE', 325, 386.75);</v>
      </c>
    </row>
    <row r="467" spans="2:11" ht="15" thickBot="1" x14ac:dyDescent="0.35">
      <c r="B467" s="103" t="s">
        <v>269</v>
      </c>
      <c r="C467" s="99" t="s">
        <v>326</v>
      </c>
      <c r="D467" s="76">
        <v>2</v>
      </c>
      <c r="E467" s="76" t="s">
        <v>111</v>
      </c>
      <c r="F467" s="77" t="s">
        <v>112</v>
      </c>
      <c r="G467" s="78">
        <v>325</v>
      </c>
      <c r="H467" s="107">
        <v>386.75</v>
      </c>
      <c r="I467" s="111" t="str">
        <f t="shared" si="21"/>
        <v>MARMURA TRAVERTINE NOCE 2 LUSTRUIT LASTRE</v>
      </c>
      <c r="J467" s="113">
        <f t="shared" si="22"/>
        <v>325</v>
      </c>
      <c r="K467" t="str">
        <f t="shared" si="23"/>
        <v>INSERT INTO MATERIALS(type, name, thickness, surface, finish, price, priceVat) VALUES('MARMURA', 'TRAVERTINE NOCE', 2, 'LUSTRUIT', 'LASTRE', 325, 386.75);</v>
      </c>
    </row>
    <row r="468" spans="2:11" ht="24.6" thickBot="1" x14ac:dyDescent="0.35">
      <c r="B468" s="103" t="s">
        <v>269</v>
      </c>
      <c r="C468" s="99" t="s">
        <v>327</v>
      </c>
      <c r="D468" s="76">
        <v>2</v>
      </c>
      <c r="E468" s="76" t="s">
        <v>111</v>
      </c>
      <c r="F468" s="77" t="s">
        <v>112</v>
      </c>
      <c r="G468" s="78">
        <v>325</v>
      </c>
      <c r="H468" s="107">
        <v>386.75</v>
      </c>
      <c r="I468" s="111" t="str">
        <f t="shared" si="21"/>
        <v>MARMURA TRAVERTINE YELLOW 2 LUSTRUIT LASTRE</v>
      </c>
      <c r="J468" s="113">
        <f t="shared" si="22"/>
        <v>325</v>
      </c>
      <c r="K468" t="str">
        <f t="shared" si="23"/>
        <v>INSERT INTO MATERIALS(type, name, thickness, surface, finish, price, priceVat) VALUES('MARMURA', 'TRAVERTINE YELLOW', 2, 'LUSTRUIT', 'LASTRE', 325, 386.75);</v>
      </c>
    </row>
    <row r="469" spans="2:11" ht="15" thickBot="1" x14ac:dyDescent="0.35">
      <c r="B469" s="103" t="s">
        <v>269</v>
      </c>
      <c r="C469" s="98" t="s">
        <v>328</v>
      </c>
      <c r="D469" s="76">
        <v>2</v>
      </c>
      <c r="E469" s="76" t="s">
        <v>111</v>
      </c>
      <c r="F469" s="77" t="s">
        <v>112</v>
      </c>
      <c r="G469" s="78">
        <v>256.25</v>
      </c>
      <c r="H469" s="107">
        <v>304.94</v>
      </c>
      <c r="I469" s="111" t="str">
        <f t="shared" si="21"/>
        <v>MARMURA VOLAKAS 2 LUSTRUIT LASTRE</v>
      </c>
      <c r="J469" s="113">
        <f t="shared" si="22"/>
        <v>256.25</v>
      </c>
      <c r="K469" t="str">
        <f t="shared" si="23"/>
        <v>INSERT INTO MATERIALS(type, name, thickness, surface, finish, price, priceVat) VALUES('MARMURA', 'VOLAKAS', 2, 'LUSTRUIT', 'LASTRE', 256.25, 304.94);</v>
      </c>
    </row>
    <row r="470" spans="2:11" ht="15" thickBot="1" x14ac:dyDescent="0.35">
      <c r="B470" s="103" t="s">
        <v>269</v>
      </c>
      <c r="C470" s="99" t="s">
        <v>329</v>
      </c>
      <c r="D470" s="76">
        <v>2</v>
      </c>
      <c r="E470" s="76" t="s">
        <v>111</v>
      </c>
      <c r="F470" s="77" t="s">
        <v>112</v>
      </c>
      <c r="G470" s="78">
        <v>243.75</v>
      </c>
      <c r="H470" s="107">
        <v>290.06</v>
      </c>
      <c r="I470" s="111" t="str">
        <f t="shared" si="21"/>
        <v>MARMURA KAVALA 2 LUSTRUIT LASTRE</v>
      </c>
      <c r="J470" s="113">
        <f t="shared" si="22"/>
        <v>243.75</v>
      </c>
      <c r="K470" t="str">
        <f t="shared" si="23"/>
        <v>INSERT INTO MATERIALS(type, name, thickness, surface, finish, price, priceVat) VALUES('MARMURA', 'KAVALA', 2, 'LUSTRUIT', 'LASTRE', 243.75, 290.06);</v>
      </c>
    </row>
    <row r="471" spans="2:11" ht="15" thickBot="1" x14ac:dyDescent="0.35">
      <c r="B471" s="103" t="s">
        <v>269</v>
      </c>
      <c r="C471" s="99" t="s">
        <v>330</v>
      </c>
      <c r="D471" s="76">
        <v>2</v>
      </c>
      <c r="E471" s="76" t="s">
        <v>111</v>
      </c>
      <c r="F471" s="77" t="s">
        <v>112</v>
      </c>
      <c r="G471" s="78">
        <v>468.75</v>
      </c>
      <c r="H471" s="107">
        <v>557.80999999999995</v>
      </c>
      <c r="I471" s="111" t="str">
        <f t="shared" si="21"/>
        <v>MARMURA THASSOS CRYSTAL 2 LUSTRUIT LASTRE</v>
      </c>
      <c r="J471" s="113">
        <f t="shared" si="22"/>
        <v>468.75</v>
      </c>
      <c r="K471" t="str">
        <f t="shared" si="23"/>
        <v>INSERT INTO MATERIALS(type, name, thickness, surface, finish, price, priceVat) VALUES('MARMURA', 'THASSOS CRYSTAL', 2, 'LUSTRUIT', 'LASTRE', 468.75, 557.81);</v>
      </c>
    </row>
    <row r="472" spans="2:11" ht="15" thickBot="1" x14ac:dyDescent="0.35">
      <c r="B472" s="104" t="s">
        <v>269</v>
      </c>
      <c r="C472" s="98" t="s">
        <v>331</v>
      </c>
      <c r="D472" s="76">
        <v>2</v>
      </c>
      <c r="E472" s="76" t="s">
        <v>111</v>
      </c>
      <c r="F472" s="77" t="s">
        <v>112</v>
      </c>
      <c r="G472" s="78">
        <v>343.75</v>
      </c>
      <c r="H472" s="107">
        <v>409.06</v>
      </c>
      <c r="I472" s="111" t="str">
        <f t="shared" si="21"/>
        <v>MARMURA PIGHES WHITE 2 LUSTRUIT LASTRE</v>
      </c>
      <c r="J472" s="114">
        <f t="shared" si="22"/>
        <v>343.75</v>
      </c>
      <c r="K472" t="str">
        <f t="shared" si="23"/>
        <v>INSERT INTO MATERIALS(type, name, thickness, surface, finish, price, priceVat) VALUES('MARMURA', 'PIGHES WHITE', 2, 'LUSTRUIT', 'LASTRE', 343.75, 409.06);</v>
      </c>
    </row>
    <row r="473" spans="2:11" x14ac:dyDescent="0.3">
      <c r="C473" s="86"/>
    </row>
    <row r="474" spans="2:11" x14ac:dyDescent="0.3">
      <c r="K474" t="s">
        <v>424</v>
      </c>
    </row>
    <row r="475" spans="2:11" x14ac:dyDescent="0.3">
      <c r="H475" t="s">
        <v>893</v>
      </c>
      <c r="K475" t="s">
        <v>425</v>
      </c>
    </row>
    <row r="476" spans="2:11" x14ac:dyDescent="0.3">
      <c r="I476" t="s">
        <v>894</v>
      </c>
      <c r="K476" t="s">
        <v>426</v>
      </c>
    </row>
    <row r="477" spans="2:11" x14ac:dyDescent="0.3">
      <c r="I477" t="s">
        <v>895</v>
      </c>
      <c r="K477" t="s">
        <v>427</v>
      </c>
    </row>
    <row r="478" spans="2:11" x14ac:dyDescent="0.3">
      <c r="I478" t="s">
        <v>896</v>
      </c>
      <c r="K478" t="s">
        <v>428</v>
      </c>
    </row>
    <row r="479" spans="2:11" x14ac:dyDescent="0.3">
      <c r="I479" t="s">
        <v>897</v>
      </c>
      <c r="K479" t="s">
        <v>429</v>
      </c>
    </row>
    <row r="480" spans="2:11" x14ac:dyDescent="0.3">
      <c r="I480" t="s">
        <v>898</v>
      </c>
      <c r="K480" t="s">
        <v>430</v>
      </c>
    </row>
    <row r="481" spans="8:11" x14ac:dyDescent="0.3">
      <c r="I481" t="s">
        <v>899</v>
      </c>
      <c r="K481" t="s">
        <v>431</v>
      </c>
    </row>
    <row r="482" spans="8:11" x14ac:dyDescent="0.3">
      <c r="I482" t="s">
        <v>900</v>
      </c>
      <c r="K482" t="s">
        <v>432</v>
      </c>
    </row>
    <row r="483" spans="8:11" x14ac:dyDescent="0.3">
      <c r="I483" t="s">
        <v>901</v>
      </c>
      <c r="K483" t="s">
        <v>433</v>
      </c>
    </row>
    <row r="484" spans="8:11" x14ac:dyDescent="0.3">
      <c r="H484" t="s">
        <v>902</v>
      </c>
      <c r="K484" t="s">
        <v>434</v>
      </c>
    </row>
    <row r="485" spans="8:11" x14ac:dyDescent="0.3">
      <c r="K485" t="s">
        <v>435</v>
      </c>
    </row>
    <row r="486" spans="8:11" x14ac:dyDescent="0.3">
      <c r="K486" t="s">
        <v>436</v>
      </c>
    </row>
    <row r="487" spans="8:11" x14ac:dyDescent="0.3">
      <c r="K487" t="s">
        <v>437</v>
      </c>
    </row>
    <row r="488" spans="8:11" x14ac:dyDescent="0.3">
      <c r="K488" t="s">
        <v>438</v>
      </c>
    </row>
    <row r="489" spans="8:11" x14ac:dyDescent="0.3">
      <c r="K489" t="s">
        <v>439</v>
      </c>
    </row>
    <row r="490" spans="8:11" x14ac:dyDescent="0.3">
      <c r="K490" t="s">
        <v>440</v>
      </c>
    </row>
    <row r="491" spans="8:11" x14ac:dyDescent="0.3">
      <c r="K491" t="s">
        <v>441</v>
      </c>
    </row>
    <row r="492" spans="8:11" x14ac:dyDescent="0.3">
      <c r="K492" t="s">
        <v>442</v>
      </c>
    </row>
    <row r="493" spans="8:11" x14ac:dyDescent="0.3">
      <c r="K493" t="s">
        <v>443</v>
      </c>
    </row>
    <row r="494" spans="8:11" x14ac:dyDescent="0.3">
      <c r="K494" t="s">
        <v>444</v>
      </c>
    </row>
    <row r="495" spans="8:11" x14ac:dyDescent="0.3">
      <c r="K495" t="s">
        <v>445</v>
      </c>
    </row>
    <row r="496" spans="8:11" x14ac:dyDescent="0.3">
      <c r="K496" t="s">
        <v>446</v>
      </c>
    </row>
    <row r="497" spans="11:11" x14ac:dyDescent="0.3">
      <c r="K497" t="s">
        <v>447</v>
      </c>
    </row>
    <row r="498" spans="11:11" x14ac:dyDescent="0.3">
      <c r="K498" t="s">
        <v>448</v>
      </c>
    </row>
    <row r="499" spans="11:11" x14ac:dyDescent="0.3">
      <c r="K499" t="s">
        <v>449</v>
      </c>
    </row>
    <row r="500" spans="11:11" x14ac:dyDescent="0.3">
      <c r="K500" t="s">
        <v>450</v>
      </c>
    </row>
    <row r="501" spans="11:11" x14ac:dyDescent="0.3">
      <c r="K501" t="s">
        <v>451</v>
      </c>
    </row>
    <row r="502" spans="11:11" x14ac:dyDescent="0.3">
      <c r="K502" t="s">
        <v>452</v>
      </c>
    </row>
    <row r="503" spans="11:11" x14ac:dyDescent="0.3">
      <c r="K503" t="s">
        <v>453</v>
      </c>
    </row>
    <row r="504" spans="11:11" x14ac:dyDescent="0.3">
      <c r="K504" t="s">
        <v>454</v>
      </c>
    </row>
    <row r="505" spans="11:11" x14ac:dyDescent="0.3">
      <c r="K505" t="s">
        <v>455</v>
      </c>
    </row>
    <row r="506" spans="11:11" x14ac:dyDescent="0.3">
      <c r="K506" t="s">
        <v>456</v>
      </c>
    </row>
    <row r="507" spans="11:11" x14ac:dyDescent="0.3">
      <c r="K507" t="s">
        <v>457</v>
      </c>
    </row>
    <row r="508" spans="11:11" x14ac:dyDescent="0.3">
      <c r="K508" t="s">
        <v>458</v>
      </c>
    </row>
    <row r="509" spans="11:11" x14ac:dyDescent="0.3">
      <c r="K509" t="s">
        <v>459</v>
      </c>
    </row>
    <row r="510" spans="11:11" x14ac:dyDescent="0.3">
      <c r="K510" t="s">
        <v>460</v>
      </c>
    </row>
    <row r="511" spans="11:11" x14ac:dyDescent="0.3">
      <c r="K511" t="s">
        <v>461</v>
      </c>
    </row>
    <row r="512" spans="11:11" x14ac:dyDescent="0.3">
      <c r="K512" t="s">
        <v>462</v>
      </c>
    </row>
    <row r="513" spans="11:11" x14ac:dyDescent="0.3">
      <c r="K513" t="s">
        <v>463</v>
      </c>
    </row>
    <row r="514" spans="11:11" x14ac:dyDescent="0.3">
      <c r="K514" t="s">
        <v>464</v>
      </c>
    </row>
    <row r="515" spans="11:11" x14ac:dyDescent="0.3">
      <c r="K515" t="s">
        <v>465</v>
      </c>
    </row>
    <row r="516" spans="11:11" x14ac:dyDescent="0.3">
      <c r="K516" t="s">
        <v>466</v>
      </c>
    </row>
    <row r="517" spans="11:11" x14ac:dyDescent="0.3">
      <c r="K517" t="s">
        <v>467</v>
      </c>
    </row>
    <row r="518" spans="11:11" x14ac:dyDescent="0.3">
      <c r="K518" t="s">
        <v>468</v>
      </c>
    </row>
    <row r="519" spans="11:11" x14ac:dyDescent="0.3">
      <c r="K519" t="s">
        <v>469</v>
      </c>
    </row>
    <row r="520" spans="11:11" x14ac:dyDescent="0.3">
      <c r="K520" t="s">
        <v>470</v>
      </c>
    </row>
    <row r="521" spans="11:11" x14ac:dyDescent="0.3">
      <c r="K521" t="s">
        <v>471</v>
      </c>
    </row>
    <row r="522" spans="11:11" x14ac:dyDescent="0.3">
      <c r="K522" t="s">
        <v>472</v>
      </c>
    </row>
    <row r="523" spans="11:11" x14ac:dyDescent="0.3">
      <c r="K523" t="s">
        <v>473</v>
      </c>
    </row>
    <row r="524" spans="11:11" x14ac:dyDescent="0.3">
      <c r="K524" t="s">
        <v>474</v>
      </c>
    </row>
    <row r="525" spans="11:11" x14ac:dyDescent="0.3">
      <c r="K525" t="s">
        <v>475</v>
      </c>
    </row>
    <row r="526" spans="11:11" x14ac:dyDescent="0.3">
      <c r="K526" t="s">
        <v>476</v>
      </c>
    </row>
    <row r="527" spans="11:11" x14ac:dyDescent="0.3">
      <c r="K527" t="s">
        <v>477</v>
      </c>
    </row>
    <row r="528" spans="11:11" x14ac:dyDescent="0.3">
      <c r="K528" t="s">
        <v>478</v>
      </c>
    </row>
    <row r="529" spans="11:11" x14ac:dyDescent="0.3">
      <c r="K529" t="s">
        <v>479</v>
      </c>
    </row>
    <row r="530" spans="11:11" x14ac:dyDescent="0.3">
      <c r="K530" t="s">
        <v>480</v>
      </c>
    </row>
    <row r="531" spans="11:11" x14ac:dyDescent="0.3">
      <c r="K531" t="s">
        <v>481</v>
      </c>
    </row>
    <row r="532" spans="11:11" x14ac:dyDescent="0.3">
      <c r="K532" t="s">
        <v>482</v>
      </c>
    </row>
    <row r="533" spans="11:11" x14ac:dyDescent="0.3">
      <c r="K533" t="s">
        <v>483</v>
      </c>
    </row>
    <row r="534" spans="11:11" x14ac:dyDescent="0.3">
      <c r="K534" t="s">
        <v>484</v>
      </c>
    </row>
    <row r="535" spans="11:11" x14ac:dyDescent="0.3">
      <c r="K535" t="s">
        <v>485</v>
      </c>
    </row>
    <row r="536" spans="11:11" x14ac:dyDescent="0.3">
      <c r="K536" t="s">
        <v>486</v>
      </c>
    </row>
    <row r="537" spans="11:11" x14ac:dyDescent="0.3">
      <c r="K537" t="s">
        <v>487</v>
      </c>
    </row>
    <row r="538" spans="11:11" x14ac:dyDescent="0.3">
      <c r="K538" t="s">
        <v>488</v>
      </c>
    </row>
    <row r="539" spans="11:11" x14ac:dyDescent="0.3">
      <c r="K539" t="s">
        <v>489</v>
      </c>
    </row>
    <row r="540" spans="11:11" x14ac:dyDescent="0.3">
      <c r="K540" t="s">
        <v>490</v>
      </c>
    </row>
    <row r="541" spans="11:11" x14ac:dyDescent="0.3">
      <c r="K541" t="s">
        <v>491</v>
      </c>
    </row>
    <row r="542" spans="11:11" x14ac:dyDescent="0.3">
      <c r="K542" t="s">
        <v>492</v>
      </c>
    </row>
    <row r="543" spans="11:11" x14ac:dyDescent="0.3">
      <c r="K543" t="s">
        <v>493</v>
      </c>
    </row>
    <row r="544" spans="11:11" x14ac:dyDescent="0.3">
      <c r="K544" t="s">
        <v>494</v>
      </c>
    </row>
    <row r="545" spans="11:11" x14ac:dyDescent="0.3">
      <c r="K545" t="s">
        <v>495</v>
      </c>
    </row>
    <row r="546" spans="11:11" x14ac:dyDescent="0.3">
      <c r="K546" t="s">
        <v>496</v>
      </c>
    </row>
    <row r="547" spans="11:11" x14ac:dyDescent="0.3">
      <c r="K547" t="s">
        <v>497</v>
      </c>
    </row>
    <row r="548" spans="11:11" x14ac:dyDescent="0.3">
      <c r="K548" t="s">
        <v>498</v>
      </c>
    </row>
    <row r="549" spans="11:11" x14ac:dyDescent="0.3">
      <c r="K549" t="s">
        <v>499</v>
      </c>
    </row>
    <row r="550" spans="11:11" x14ac:dyDescent="0.3">
      <c r="K550" t="s">
        <v>500</v>
      </c>
    </row>
    <row r="551" spans="11:11" x14ac:dyDescent="0.3">
      <c r="K551" t="s">
        <v>501</v>
      </c>
    </row>
    <row r="552" spans="11:11" x14ac:dyDescent="0.3">
      <c r="K552" t="s">
        <v>502</v>
      </c>
    </row>
    <row r="553" spans="11:11" x14ac:dyDescent="0.3">
      <c r="K553" t="s">
        <v>503</v>
      </c>
    </row>
    <row r="554" spans="11:11" x14ac:dyDescent="0.3">
      <c r="K554" t="s">
        <v>504</v>
      </c>
    </row>
    <row r="555" spans="11:11" x14ac:dyDescent="0.3">
      <c r="K555" t="s">
        <v>505</v>
      </c>
    </row>
    <row r="556" spans="11:11" x14ac:dyDescent="0.3">
      <c r="K556" t="s">
        <v>506</v>
      </c>
    </row>
    <row r="557" spans="11:11" x14ac:dyDescent="0.3">
      <c r="K557" t="s">
        <v>507</v>
      </c>
    </row>
    <row r="558" spans="11:11" x14ac:dyDescent="0.3">
      <c r="K558" t="s">
        <v>508</v>
      </c>
    </row>
    <row r="559" spans="11:11" x14ac:dyDescent="0.3">
      <c r="K559" t="s">
        <v>509</v>
      </c>
    </row>
    <row r="560" spans="11:11" x14ac:dyDescent="0.3">
      <c r="K560" t="s">
        <v>510</v>
      </c>
    </row>
    <row r="561" spans="11:11" x14ac:dyDescent="0.3">
      <c r="K561" t="s">
        <v>511</v>
      </c>
    </row>
    <row r="562" spans="11:11" x14ac:dyDescent="0.3">
      <c r="K562" t="s">
        <v>512</v>
      </c>
    </row>
    <row r="563" spans="11:11" x14ac:dyDescent="0.3">
      <c r="K563" t="s">
        <v>513</v>
      </c>
    </row>
    <row r="564" spans="11:11" x14ac:dyDescent="0.3">
      <c r="K564" t="s">
        <v>514</v>
      </c>
    </row>
    <row r="565" spans="11:11" x14ac:dyDescent="0.3">
      <c r="K565" t="s">
        <v>515</v>
      </c>
    </row>
    <row r="566" spans="11:11" x14ac:dyDescent="0.3">
      <c r="K566" t="s">
        <v>516</v>
      </c>
    </row>
    <row r="567" spans="11:11" x14ac:dyDescent="0.3">
      <c r="K567" t="s">
        <v>517</v>
      </c>
    </row>
    <row r="568" spans="11:11" x14ac:dyDescent="0.3">
      <c r="K568" t="s">
        <v>518</v>
      </c>
    </row>
    <row r="569" spans="11:11" x14ac:dyDescent="0.3">
      <c r="K569" t="s">
        <v>519</v>
      </c>
    </row>
    <row r="570" spans="11:11" x14ac:dyDescent="0.3">
      <c r="K570" t="s">
        <v>520</v>
      </c>
    </row>
    <row r="571" spans="11:11" x14ac:dyDescent="0.3">
      <c r="K571" t="s">
        <v>521</v>
      </c>
    </row>
    <row r="572" spans="11:11" x14ac:dyDescent="0.3">
      <c r="K572" t="s">
        <v>522</v>
      </c>
    </row>
    <row r="573" spans="11:11" x14ac:dyDescent="0.3">
      <c r="K573" t="s">
        <v>523</v>
      </c>
    </row>
    <row r="574" spans="11:11" x14ac:dyDescent="0.3">
      <c r="K574" t="s">
        <v>524</v>
      </c>
    </row>
    <row r="575" spans="11:11" x14ac:dyDescent="0.3">
      <c r="K575" t="s">
        <v>525</v>
      </c>
    </row>
    <row r="576" spans="11:11" x14ac:dyDescent="0.3">
      <c r="K576" t="s">
        <v>526</v>
      </c>
    </row>
    <row r="577" spans="11:11" x14ac:dyDescent="0.3">
      <c r="K577" t="s">
        <v>527</v>
      </c>
    </row>
    <row r="578" spans="11:11" x14ac:dyDescent="0.3">
      <c r="K578" t="s">
        <v>528</v>
      </c>
    </row>
    <row r="579" spans="11:11" x14ac:dyDescent="0.3">
      <c r="K579" t="s">
        <v>529</v>
      </c>
    </row>
    <row r="580" spans="11:11" x14ac:dyDescent="0.3">
      <c r="K580" t="s">
        <v>530</v>
      </c>
    </row>
    <row r="581" spans="11:11" x14ac:dyDescent="0.3">
      <c r="K581" t="s">
        <v>531</v>
      </c>
    </row>
    <row r="582" spans="11:11" x14ac:dyDescent="0.3">
      <c r="K582" t="s">
        <v>532</v>
      </c>
    </row>
    <row r="583" spans="11:11" x14ac:dyDescent="0.3">
      <c r="K583" t="s">
        <v>533</v>
      </c>
    </row>
    <row r="584" spans="11:11" x14ac:dyDescent="0.3">
      <c r="K584" t="s">
        <v>534</v>
      </c>
    </row>
    <row r="585" spans="11:11" x14ac:dyDescent="0.3">
      <c r="K585" t="s">
        <v>535</v>
      </c>
    </row>
    <row r="586" spans="11:11" x14ac:dyDescent="0.3">
      <c r="K586" t="s">
        <v>536</v>
      </c>
    </row>
    <row r="587" spans="11:11" x14ac:dyDescent="0.3">
      <c r="K587" t="s">
        <v>537</v>
      </c>
    </row>
    <row r="588" spans="11:11" x14ac:dyDescent="0.3">
      <c r="K588" t="s">
        <v>538</v>
      </c>
    </row>
    <row r="589" spans="11:11" x14ac:dyDescent="0.3">
      <c r="K589" t="s">
        <v>539</v>
      </c>
    </row>
    <row r="590" spans="11:11" x14ac:dyDescent="0.3">
      <c r="K590" t="s">
        <v>540</v>
      </c>
    </row>
    <row r="591" spans="11:11" x14ac:dyDescent="0.3">
      <c r="K591" t="s">
        <v>541</v>
      </c>
    </row>
    <row r="592" spans="11:11" x14ac:dyDescent="0.3">
      <c r="K592" t="s">
        <v>542</v>
      </c>
    </row>
    <row r="593" spans="11:11" x14ac:dyDescent="0.3">
      <c r="K593" t="s">
        <v>543</v>
      </c>
    </row>
    <row r="594" spans="11:11" x14ac:dyDescent="0.3">
      <c r="K594" t="s">
        <v>544</v>
      </c>
    </row>
    <row r="595" spans="11:11" x14ac:dyDescent="0.3">
      <c r="K595" t="s">
        <v>545</v>
      </c>
    </row>
    <row r="596" spans="11:11" x14ac:dyDescent="0.3">
      <c r="K596" t="s">
        <v>546</v>
      </c>
    </row>
    <row r="597" spans="11:11" x14ac:dyDescent="0.3">
      <c r="K597" t="s">
        <v>547</v>
      </c>
    </row>
    <row r="598" spans="11:11" x14ac:dyDescent="0.3">
      <c r="K598" t="s">
        <v>548</v>
      </c>
    </row>
    <row r="599" spans="11:11" x14ac:dyDescent="0.3">
      <c r="K599" t="s">
        <v>549</v>
      </c>
    </row>
    <row r="600" spans="11:11" x14ac:dyDescent="0.3">
      <c r="K600" t="s">
        <v>550</v>
      </c>
    </row>
    <row r="601" spans="11:11" x14ac:dyDescent="0.3">
      <c r="K601" t="s">
        <v>551</v>
      </c>
    </row>
    <row r="602" spans="11:11" x14ac:dyDescent="0.3">
      <c r="K602" t="s">
        <v>552</v>
      </c>
    </row>
    <row r="603" spans="11:11" x14ac:dyDescent="0.3">
      <c r="K603" t="s">
        <v>553</v>
      </c>
    </row>
    <row r="604" spans="11:11" x14ac:dyDescent="0.3">
      <c r="K604" t="s">
        <v>554</v>
      </c>
    </row>
    <row r="605" spans="11:11" x14ac:dyDescent="0.3">
      <c r="K605" t="s">
        <v>555</v>
      </c>
    </row>
    <row r="606" spans="11:11" x14ac:dyDescent="0.3">
      <c r="K606" t="s">
        <v>556</v>
      </c>
    </row>
    <row r="607" spans="11:11" x14ac:dyDescent="0.3">
      <c r="K607" t="s">
        <v>557</v>
      </c>
    </row>
    <row r="608" spans="11:11" x14ac:dyDescent="0.3">
      <c r="K608" t="s">
        <v>558</v>
      </c>
    </row>
    <row r="609" spans="11:11" x14ac:dyDescent="0.3">
      <c r="K609" t="s">
        <v>559</v>
      </c>
    </row>
    <row r="610" spans="11:11" x14ac:dyDescent="0.3">
      <c r="K610" t="s">
        <v>560</v>
      </c>
    </row>
    <row r="611" spans="11:11" x14ac:dyDescent="0.3">
      <c r="K611" t="s">
        <v>561</v>
      </c>
    </row>
    <row r="612" spans="11:11" x14ac:dyDescent="0.3">
      <c r="K612" t="s">
        <v>562</v>
      </c>
    </row>
    <row r="613" spans="11:11" x14ac:dyDescent="0.3">
      <c r="K613" t="s">
        <v>563</v>
      </c>
    </row>
    <row r="614" spans="11:11" x14ac:dyDescent="0.3">
      <c r="K614" t="s">
        <v>564</v>
      </c>
    </row>
    <row r="615" spans="11:11" x14ac:dyDescent="0.3">
      <c r="K615" t="s">
        <v>565</v>
      </c>
    </row>
    <row r="616" spans="11:11" x14ac:dyDescent="0.3">
      <c r="K616" t="s">
        <v>566</v>
      </c>
    </row>
    <row r="617" spans="11:11" x14ac:dyDescent="0.3">
      <c r="K617" t="s">
        <v>567</v>
      </c>
    </row>
    <row r="618" spans="11:11" x14ac:dyDescent="0.3">
      <c r="K618" t="s">
        <v>568</v>
      </c>
    </row>
    <row r="619" spans="11:11" x14ac:dyDescent="0.3">
      <c r="K619" t="s">
        <v>569</v>
      </c>
    </row>
    <row r="620" spans="11:11" x14ac:dyDescent="0.3">
      <c r="K620" t="s">
        <v>570</v>
      </c>
    </row>
    <row r="621" spans="11:11" x14ac:dyDescent="0.3">
      <c r="K621" t="s">
        <v>571</v>
      </c>
    </row>
    <row r="622" spans="11:11" x14ac:dyDescent="0.3">
      <c r="K622" t="s">
        <v>572</v>
      </c>
    </row>
    <row r="623" spans="11:11" x14ac:dyDescent="0.3">
      <c r="K623" t="s">
        <v>573</v>
      </c>
    </row>
    <row r="624" spans="11:11" x14ac:dyDescent="0.3">
      <c r="K624" t="s">
        <v>574</v>
      </c>
    </row>
    <row r="625" spans="11:11" x14ac:dyDescent="0.3">
      <c r="K625" t="s">
        <v>575</v>
      </c>
    </row>
    <row r="626" spans="11:11" x14ac:dyDescent="0.3">
      <c r="K626" t="s">
        <v>576</v>
      </c>
    </row>
    <row r="627" spans="11:11" x14ac:dyDescent="0.3">
      <c r="K627" t="s">
        <v>577</v>
      </c>
    </row>
    <row r="628" spans="11:11" x14ac:dyDescent="0.3">
      <c r="K628" t="s">
        <v>578</v>
      </c>
    </row>
    <row r="629" spans="11:11" x14ac:dyDescent="0.3">
      <c r="K629" t="s">
        <v>579</v>
      </c>
    </row>
    <row r="630" spans="11:11" x14ac:dyDescent="0.3">
      <c r="K630" t="s">
        <v>580</v>
      </c>
    </row>
    <row r="631" spans="11:11" x14ac:dyDescent="0.3">
      <c r="K631" t="s">
        <v>581</v>
      </c>
    </row>
    <row r="632" spans="11:11" x14ac:dyDescent="0.3">
      <c r="K632" t="s">
        <v>582</v>
      </c>
    </row>
    <row r="633" spans="11:11" x14ac:dyDescent="0.3">
      <c r="K633" t="s">
        <v>583</v>
      </c>
    </row>
    <row r="634" spans="11:11" x14ac:dyDescent="0.3">
      <c r="K634" t="s">
        <v>584</v>
      </c>
    </row>
    <row r="635" spans="11:11" x14ac:dyDescent="0.3">
      <c r="K635" t="s">
        <v>585</v>
      </c>
    </row>
    <row r="636" spans="11:11" x14ac:dyDescent="0.3">
      <c r="K636" t="s">
        <v>586</v>
      </c>
    </row>
    <row r="637" spans="11:11" x14ac:dyDescent="0.3">
      <c r="K637" t="s">
        <v>587</v>
      </c>
    </row>
    <row r="638" spans="11:11" x14ac:dyDescent="0.3">
      <c r="K638" t="s">
        <v>588</v>
      </c>
    </row>
    <row r="639" spans="11:11" x14ac:dyDescent="0.3">
      <c r="K639" t="s">
        <v>589</v>
      </c>
    </row>
    <row r="640" spans="11:11" x14ac:dyDescent="0.3">
      <c r="K640" t="s">
        <v>590</v>
      </c>
    </row>
    <row r="641" spans="11:11" x14ac:dyDescent="0.3">
      <c r="K641" t="s">
        <v>591</v>
      </c>
    </row>
    <row r="642" spans="11:11" x14ac:dyDescent="0.3">
      <c r="K642" t="s">
        <v>592</v>
      </c>
    </row>
    <row r="643" spans="11:11" x14ac:dyDescent="0.3">
      <c r="K643" t="s">
        <v>593</v>
      </c>
    </row>
    <row r="644" spans="11:11" x14ac:dyDescent="0.3">
      <c r="K644" t="s">
        <v>594</v>
      </c>
    </row>
    <row r="645" spans="11:11" x14ac:dyDescent="0.3">
      <c r="K645" t="s">
        <v>595</v>
      </c>
    </row>
    <row r="646" spans="11:11" x14ac:dyDescent="0.3">
      <c r="K646" t="s">
        <v>596</v>
      </c>
    </row>
    <row r="647" spans="11:11" x14ac:dyDescent="0.3">
      <c r="K647" t="s">
        <v>597</v>
      </c>
    </row>
    <row r="648" spans="11:11" x14ac:dyDescent="0.3">
      <c r="K648" t="s">
        <v>598</v>
      </c>
    </row>
    <row r="649" spans="11:11" x14ac:dyDescent="0.3">
      <c r="K649" t="s">
        <v>599</v>
      </c>
    </row>
    <row r="650" spans="11:11" x14ac:dyDescent="0.3">
      <c r="K650" t="s">
        <v>600</v>
      </c>
    </row>
    <row r="651" spans="11:11" x14ac:dyDescent="0.3">
      <c r="K651" t="s">
        <v>601</v>
      </c>
    </row>
    <row r="652" spans="11:11" x14ac:dyDescent="0.3">
      <c r="K652" t="s">
        <v>602</v>
      </c>
    </row>
    <row r="653" spans="11:11" x14ac:dyDescent="0.3">
      <c r="K653" t="s">
        <v>603</v>
      </c>
    </row>
    <row r="654" spans="11:11" x14ac:dyDescent="0.3">
      <c r="K654" t="s">
        <v>604</v>
      </c>
    </row>
    <row r="655" spans="11:11" x14ac:dyDescent="0.3">
      <c r="K655" t="s">
        <v>605</v>
      </c>
    </row>
    <row r="656" spans="11:11" x14ac:dyDescent="0.3">
      <c r="K656" t="s">
        <v>606</v>
      </c>
    </row>
    <row r="657" spans="11:11" x14ac:dyDescent="0.3">
      <c r="K657" t="s">
        <v>607</v>
      </c>
    </row>
    <row r="658" spans="11:11" x14ac:dyDescent="0.3">
      <c r="K658" t="s">
        <v>608</v>
      </c>
    </row>
    <row r="659" spans="11:11" x14ac:dyDescent="0.3">
      <c r="K659" t="s">
        <v>609</v>
      </c>
    </row>
    <row r="660" spans="11:11" x14ac:dyDescent="0.3">
      <c r="K660" t="s">
        <v>610</v>
      </c>
    </row>
    <row r="661" spans="11:11" x14ac:dyDescent="0.3">
      <c r="K661" t="s">
        <v>611</v>
      </c>
    </row>
    <row r="662" spans="11:11" x14ac:dyDescent="0.3">
      <c r="K662" t="s">
        <v>612</v>
      </c>
    </row>
    <row r="663" spans="11:11" x14ac:dyDescent="0.3">
      <c r="K663" t="s">
        <v>613</v>
      </c>
    </row>
    <row r="664" spans="11:11" x14ac:dyDescent="0.3">
      <c r="K664" t="s">
        <v>614</v>
      </c>
    </row>
    <row r="665" spans="11:11" x14ac:dyDescent="0.3">
      <c r="K665" t="s">
        <v>615</v>
      </c>
    </row>
    <row r="666" spans="11:11" x14ac:dyDescent="0.3">
      <c r="K666" t="s">
        <v>616</v>
      </c>
    </row>
    <row r="667" spans="11:11" x14ac:dyDescent="0.3">
      <c r="K667" t="s">
        <v>617</v>
      </c>
    </row>
    <row r="668" spans="11:11" x14ac:dyDescent="0.3">
      <c r="K668" t="s">
        <v>618</v>
      </c>
    </row>
    <row r="669" spans="11:11" x14ac:dyDescent="0.3">
      <c r="K669" t="s">
        <v>619</v>
      </c>
    </row>
    <row r="670" spans="11:11" x14ac:dyDescent="0.3">
      <c r="K670" t="s">
        <v>620</v>
      </c>
    </row>
    <row r="671" spans="11:11" x14ac:dyDescent="0.3">
      <c r="K671" t="s">
        <v>621</v>
      </c>
    </row>
    <row r="672" spans="11:11" x14ac:dyDescent="0.3">
      <c r="K672" t="s">
        <v>622</v>
      </c>
    </row>
    <row r="673" spans="11:11" x14ac:dyDescent="0.3">
      <c r="K673" t="s">
        <v>623</v>
      </c>
    </row>
    <row r="674" spans="11:11" x14ac:dyDescent="0.3">
      <c r="K674" t="s">
        <v>624</v>
      </c>
    </row>
    <row r="675" spans="11:11" x14ac:dyDescent="0.3">
      <c r="K675" t="s">
        <v>625</v>
      </c>
    </row>
    <row r="676" spans="11:11" x14ac:dyDescent="0.3">
      <c r="K676" t="s">
        <v>626</v>
      </c>
    </row>
    <row r="677" spans="11:11" x14ac:dyDescent="0.3">
      <c r="K677" t="s">
        <v>627</v>
      </c>
    </row>
    <row r="678" spans="11:11" x14ac:dyDescent="0.3">
      <c r="K678" t="s">
        <v>628</v>
      </c>
    </row>
    <row r="679" spans="11:11" x14ac:dyDescent="0.3">
      <c r="K679" t="s">
        <v>629</v>
      </c>
    </row>
    <row r="680" spans="11:11" x14ac:dyDescent="0.3">
      <c r="K680" t="s">
        <v>630</v>
      </c>
    </row>
    <row r="681" spans="11:11" x14ac:dyDescent="0.3">
      <c r="K681" t="s">
        <v>631</v>
      </c>
    </row>
    <row r="682" spans="11:11" x14ac:dyDescent="0.3">
      <c r="K682" t="s">
        <v>632</v>
      </c>
    </row>
    <row r="683" spans="11:11" x14ac:dyDescent="0.3">
      <c r="K683" t="s">
        <v>633</v>
      </c>
    </row>
    <row r="684" spans="11:11" x14ac:dyDescent="0.3">
      <c r="K684" t="s">
        <v>634</v>
      </c>
    </row>
    <row r="685" spans="11:11" x14ac:dyDescent="0.3">
      <c r="K685" t="s">
        <v>635</v>
      </c>
    </row>
    <row r="686" spans="11:11" x14ac:dyDescent="0.3">
      <c r="K686" t="s">
        <v>636</v>
      </c>
    </row>
    <row r="687" spans="11:11" x14ac:dyDescent="0.3">
      <c r="K687" t="s">
        <v>637</v>
      </c>
    </row>
    <row r="688" spans="11:11" x14ac:dyDescent="0.3">
      <c r="K688" t="s">
        <v>638</v>
      </c>
    </row>
    <row r="689" spans="11:11" x14ac:dyDescent="0.3">
      <c r="K689" t="s">
        <v>639</v>
      </c>
    </row>
    <row r="690" spans="11:11" x14ac:dyDescent="0.3">
      <c r="K690" t="s">
        <v>640</v>
      </c>
    </row>
    <row r="691" spans="11:11" x14ac:dyDescent="0.3">
      <c r="K691" t="s">
        <v>641</v>
      </c>
    </row>
    <row r="692" spans="11:11" x14ac:dyDescent="0.3">
      <c r="K692" t="s">
        <v>642</v>
      </c>
    </row>
    <row r="693" spans="11:11" x14ac:dyDescent="0.3">
      <c r="K693" t="s">
        <v>643</v>
      </c>
    </row>
    <row r="694" spans="11:11" x14ac:dyDescent="0.3">
      <c r="K694" t="s">
        <v>644</v>
      </c>
    </row>
    <row r="695" spans="11:11" x14ac:dyDescent="0.3">
      <c r="K695" t="s">
        <v>645</v>
      </c>
    </row>
    <row r="696" spans="11:11" x14ac:dyDescent="0.3">
      <c r="K696" t="s">
        <v>646</v>
      </c>
    </row>
    <row r="697" spans="11:11" x14ac:dyDescent="0.3">
      <c r="K697" t="s">
        <v>647</v>
      </c>
    </row>
    <row r="698" spans="11:11" x14ac:dyDescent="0.3">
      <c r="K698" t="s">
        <v>648</v>
      </c>
    </row>
    <row r="699" spans="11:11" x14ac:dyDescent="0.3">
      <c r="K699" t="s">
        <v>649</v>
      </c>
    </row>
    <row r="700" spans="11:11" x14ac:dyDescent="0.3">
      <c r="K700" t="s">
        <v>650</v>
      </c>
    </row>
    <row r="701" spans="11:11" x14ac:dyDescent="0.3">
      <c r="K701" t="s">
        <v>651</v>
      </c>
    </row>
    <row r="702" spans="11:11" x14ac:dyDescent="0.3">
      <c r="K702" t="s">
        <v>652</v>
      </c>
    </row>
    <row r="703" spans="11:11" x14ac:dyDescent="0.3">
      <c r="K703" t="s">
        <v>653</v>
      </c>
    </row>
    <row r="704" spans="11:11" x14ac:dyDescent="0.3">
      <c r="K704" t="s">
        <v>654</v>
      </c>
    </row>
    <row r="705" spans="11:11" x14ac:dyDescent="0.3">
      <c r="K705" t="s">
        <v>655</v>
      </c>
    </row>
    <row r="706" spans="11:11" x14ac:dyDescent="0.3">
      <c r="K706" t="s">
        <v>656</v>
      </c>
    </row>
    <row r="707" spans="11:11" x14ac:dyDescent="0.3">
      <c r="K707" t="s">
        <v>657</v>
      </c>
    </row>
    <row r="708" spans="11:11" x14ac:dyDescent="0.3">
      <c r="K708" t="s">
        <v>658</v>
      </c>
    </row>
    <row r="709" spans="11:11" x14ac:dyDescent="0.3">
      <c r="K709" t="s">
        <v>659</v>
      </c>
    </row>
    <row r="710" spans="11:11" x14ac:dyDescent="0.3">
      <c r="K710" t="s">
        <v>660</v>
      </c>
    </row>
    <row r="711" spans="11:11" x14ac:dyDescent="0.3">
      <c r="K711" t="s">
        <v>661</v>
      </c>
    </row>
    <row r="712" spans="11:11" x14ac:dyDescent="0.3">
      <c r="K712" t="s">
        <v>662</v>
      </c>
    </row>
    <row r="713" spans="11:11" x14ac:dyDescent="0.3">
      <c r="K713" t="s">
        <v>663</v>
      </c>
    </row>
    <row r="714" spans="11:11" x14ac:dyDescent="0.3">
      <c r="K714" t="s">
        <v>664</v>
      </c>
    </row>
    <row r="715" spans="11:11" x14ac:dyDescent="0.3">
      <c r="K715" t="s">
        <v>665</v>
      </c>
    </row>
    <row r="716" spans="11:11" x14ac:dyDescent="0.3">
      <c r="K716" t="s">
        <v>666</v>
      </c>
    </row>
    <row r="717" spans="11:11" x14ac:dyDescent="0.3">
      <c r="K717" t="s">
        <v>667</v>
      </c>
    </row>
    <row r="718" spans="11:11" x14ac:dyDescent="0.3">
      <c r="K718" t="s">
        <v>668</v>
      </c>
    </row>
    <row r="719" spans="11:11" x14ac:dyDescent="0.3">
      <c r="K719" t="s">
        <v>669</v>
      </c>
    </row>
    <row r="720" spans="11:11" x14ac:dyDescent="0.3">
      <c r="K720" t="s">
        <v>670</v>
      </c>
    </row>
    <row r="721" spans="11:11" x14ac:dyDescent="0.3">
      <c r="K721" t="s">
        <v>671</v>
      </c>
    </row>
    <row r="722" spans="11:11" x14ac:dyDescent="0.3">
      <c r="K722" t="s">
        <v>672</v>
      </c>
    </row>
    <row r="723" spans="11:11" x14ac:dyDescent="0.3">
      <c r="K723" t="s">
        <v>673</v>
      </c>
    </row>
    <row r="724" spans="11:11" x14ac:dyDescent="0.3">
      <c r="K724" t="s">
        <v>674</v>
      </c>
    </row>
    <row r="725" spans="11:11" x14ac:dyDescent="0.3">
      <c r="K725" t="s">
        <v>675</v>
      </c>
    </row>
    <row r="726" spans="11:11" x14ac:dyDescent="0.3">
      <c r="K726" t="s">
        <v>676</v>
      </c>
    </row>
    <row r="727" spans="11:11" x14ac:dyDescent="0.3">
      <c r="K727" t="s">
        <v>677</v>
      </c>
    </row>
    <row r="728" spans="11:11" x14ac:dyDescent="0.3">
      <c r="K728" t="s">
        <v>678</v>
      </c>
    </row>
    <row r="729" spans="11:11" x14ac:dyDescent="0.3">
      <c r="K729" t="s">
        <v>679</v>
      </c>
    </row>
    <row r="730" spans="11:11" x14ac:dyDescent="0.3">
      <c r="K730" t="s">
        <v>680</v>
      </c>
    </row>
    <row r="731" spans="11:11" x14ac:dyDescent="0.3">
      <c r="K731" t="s">
        <v>681</v>
      </c>
    </row>
    <row r="732" spans="11:11" x14ac:dyDescent="0.3">
      <c r="K732" t="s">
        <v>682</v>
      </c>
    </row>
    <row r="733" spans="11:11" x14ac:dyDescent="0.3">
      <c r="K733" t="s">
        <v>683</v>
      </c>
    </row>
    <row r="734" spans="11:11" x14ac:dyDescent="0.3">
      <c r="K734" t="s">
        <v>684</v>
      </c>
    </row>
    <row r="735" spans="11:11" x14ac:dyDescent="0.3">
      <c r="K735" t="s">
        <v>685</v>
      </c>
    </row>
    <row r="736" spans="11:11" x14ac:dyDescent="0.3">
      <c r="K736" t="s">
        <v>686</v>
      </c>
    </row>
    <row r="737" spans="11:11" x14ac:dyDescent="0.3">
      <c r="K737" t="s">
        <v>687</v>
      </c>
    </row>
    <row r="738" spans="11:11" x14ac:dyDescent="0.3">
      <c r="K738" t="s">
        <v>688</v>
      </c>
    </row>
    <row r="739" spans="11:11" x14ac:dyDescent="0.3">
      <c r="K739" t="s">
        <v>689</v>
      </c>
    </row>
    <row r="740" spans="11:11" x14ac:dyDescent="0.3">
      <c r="K740" t="s">
        <v>690</v>
      </c>
    </row>
    <row r="741" spans="11:11" x14ac:dyDescent="0.3">
      <c r="K741" t="s">
        <v>691</v>
      </c>
    </row>
    <row r="742" spans="11:11" x14ac:dyDescent="0.3">
      <c r="K742" t="s">
        <v>692</v>
      </c>
    </row>
    <row r="743" spans="11:11" x14ac:dyDescent="0.3">
      <c r="K743" t="s">
        <v>693</v>
      </c>
    </row>
    <row r="744" spans="11:11" x14ac:dyDescent="0.3">
      <c r="K744" t="s">
        <v>694</v>
      </c>
    </row>
    <row r="745" spans="11:11" x14ac:dyDescent="0.3">
      <c r="K745" t="s">
        <v>695</v>
      </c>
    </row>
    <row r="746" spans="11:11" x14ac:dyDescent="0.3">
      <c r="K746" t="s">
        <v>696</v>
      </c>
    </row>
    <row r="747" spans="11:11" x14ac:dyDescent="0.3">
      <c r="K747" t="s">
        <v>697</v>
      </c>
    </row>
    <row r="748" spans="11:11" x14ac:dyDescent="0.3">
      <c r="K748" t="s">
        <v>698</v>
      </c>
    </row>
    <row r="749" spans="11:11" x14ac:dyDescent="0.3">
      <c r="K749" t="s">
        <v>699</v>
      </c>
    </row>
    <row r="750" spans="11:11" x14ac:dyDescent="0.3">
      <c r="K750" t="s">
        <v>700</v>
      </c>
    </row>
    <row r="751" spans="11:11" x14ac:dyDescent="0.3">
      <c r="K751" t="s">
        <v>701</v>
      </c>
    </row>
    <row r="752" spans="11:11" x14ac:dyDescent="0.3">
      <c r="K752" t="s">
        <v>702</v>
      </c>
    </row>
    <row r="753" spans="11:11" x14ac:dyDescent="0.3">
      <c r="K753" t="s">
        <v>703</v>
      </c>
    </row>
    <row r="754" spans="11:11" x14ac:dyDescent="0.3">
      <c r="K754" t="s">
        <v>704</v>
      </c>
    </row>
    <row r="755" spans="11:11" x14ac:dyDescent="0.3">
      <c r="K755" t="s">
        <v>705</v>
      </c>
    </row>
    <row r="756" spans="11:11" x14ac:dyDescent="0.3">
      <c r="K756" t="s">
        <v>706</v>
      </c>
    </row>
    <row r="757" spans="11:11" x14ac:dyDescent="0.3">
      <c r="K757" t="s">
        <v>707</v>
      </c>
    </row>
    <row r="758" spans="11:11" x14ac:dyDescent="0.3">
      <c r="K758" t="s">
        <v>708</v>
      </c>
    </row>
    <row r="759" spans="11:11" x14ac:dyDescent="0.3">
      <c r="K759" t="s">
        <v>709</v>
      </c>
    </row>
    <row r="760" spans="11:11" x14ac:dyDescent="0.3">
      <c r="K760" t="s">
        <v>710</v>
      </c>
    </row>
    <row r="761" spans="11:11" x14ac:dyDescent="0.3">
      <c r="K761" t="s">
        <v>711</v>
      </c>
    </row>
    <row r="762" spans="11:11" x14ac:dyDescent="0.3">
      <c r="K762" t="s">
        <v>712</v>
      </c>
    </row>
    <row r="763" spans="11:11" x14ac:dyDescent="0.3">
      <c r="K763" t="s">
        <v>713</v>
      </c>
    </row>
    <row r="764" spans="11:11" x14ac:dyDescent="0.3">
      <c r="K764" t="s">
        <v>714</v>
      </c>
    </row>
    <row r="765" spans="11:11" x14ac:dyDescent="0.3">
      <c r="K765" t="s">
        <v>715</v>
      </c>
    </row>
    <row r="766" spans="11:11" x14ac:dyDescent="0.3">
      <c r="K766" t="s">
        <v>716</v>
      </c>
    </row>
    <row r="767" spans="11:11" x14ac:dyDescent="0.3">
      <c r="K767" t="s">
        <v>717</v>
      </c>
    </row>
    <row r="768" spans="11:11" x14ac:dyDescent="0.3">
      <c r="K768" t="s">
        <v>718</v>
      </c>
    </row>
    <row r="769" spans="11:11" x14ac:dyDescent="0.3">
      <c r="K769" t="s">
        <v>719</v>
      </c>
    </row>
    <row r="770" spans="11:11" x14ac:dyDescent="0.3">
      <c r="K770" t="s">
        <v>720</v>
      </c>
    </row>
    <row r="771" spans="11:11" x14ac:dyDescent="0.3">
      <c r="K771" t="s">
        <v>721</v>
      </c>
    </row>
    <row r="772" spans="11:11" x14ac:dyDescent="0.3">
      <c r="K772" t="s">
        <v>722</v>
      </c>
    </row>
    <row r="773" spans="11:11" x14ac:dyDescent="0.3">
      <c r="K773" t="s">
        <v>723</v>
      </c>
    </row>
    <row r="774" spans="11:11" x14ac:dyDescent="0.3">
      <c r="K774" t="s">
        <v>724</v>
      </c>
    </row>
    <row r="775" spans="11:11" x14ac:dyDescent="0.3">
      <c r="K775" t="s">
        <v>725</v>
      </c>
    </row>
    <row r="776" spans="11:11" x14ac:dyDescent="0.3">
      <c r="K776" t="s">
        <v>726</v>
      </c>
    </row>
    <row r="777" spans="11:11" x14ac:dyDescent="0.3">
      <c r="K777" t="s">
        <v>727</v>
      </c>
    </row>
    <row r="778" spans="11:11" x14ac:dyDescent="0.3">
      <c r="K778" t="s">
        <v>728</v>
      </c>
    </row>
    <row r="779" spans="11:11" x14ac:dyDescent="0.3">
      <c r="K779" t="s">
        <v>729</v>
      </c>
    </row>
    <row r="780" spans="11:11" x14ac:dyDescent="0.3">
      <c r="K780" t="s">
        <v>730</v>
      </c>
    </row>
    <row r="781" spans="11:11" x14ac:dyDescent="0.3">
      <c r="K781" t="s">
        <v>731</v>
      </c>
    </row>
    <row r="782" spans="11:11" x14ac:dyDescent="0.3">
      <c r="K782" t="s">
        <v>732</v>
      </c>
    </row>
    <row r="783" spans="11:11" x14ac:dyDescent="0.3">
      <c r="K783" t="s">
        <v>733</v>
      </c>
    </row>
    <row r="784" spans="11:11" x14ac:dyDescent="0.3">
      <c r="K784" t="s">
        <v>734</v>
      </c>
    </row>
    <row r="785" spans="11:11" x14ac:dyDescent="0.3">
      <c r="K785" t="s">
        <v>735</v>
      </c>
    </row>
    <row r="786" spans="11:11" x14ac:dyDescent="0.3">
      <c r="K786" t="s">
        <v>736</v>
      </c>
    </row>
    <row r="787" spans="11:11" x14ac:dyDescent="0.3">
      <c r="K787" t="s">
        <v>737</v>
      </c>
    </row>
    <row r="788" spans="11:11" x14ac:dyDescent="0.3">
      <c r="K788" t="s">
        <v>738</v>
      </c>
    </row>
    <row r="789" spans="11:11" x14ac:dyDescent="0.3">
      <c r="K789" t="s">
        <v>739</v>
      </c>
    </row>
    <row r="790" spans="11:11" x14ac:dyDescent="0.3">
      <c r="K790" t="s">
        <v>740</v>
      </c>
    </row>
    <row r="791" spans="11:11" x14ac:dyDescent="0.3">
      <c r="K791" t="s">
        <v>741</v>
      </c>
    </row>
    <row r="792" spans="11:11" x14ac:dyDescent="0.3">
      <c r="K792" t="s">
        <v>742</v>
      </c>
    </row>
    <row r="793" spans="11:11" x14ac:dyDescent="0.3">
      <c r="K793" t="s">
        <v>743</v>
      </c>
    </row>
    <row r="794" spans="11:11" x14ac:dyDescent="0.3">
      <c r="K794" t="s">
        <v>744</v>
      </c>
    </row>
    <row r="795" spans="11:11" x14ac:dyDescent="0.3">
      <c r="K795" t="s">
        <v>745</v>
      </c>
    </row>
    <row r="796" spans="11:11" x14ac:dyDescent="0.3">
      <c r="K796" t="s">
        <v>746</v>
      </c>
    </row>
    <row r="797" spans="11:11" x14ac:dyDescent="0.3">
      <c r="K797" t="s">
        <v>747</v>
      </c>
    </row>
    <row r="798" spans="11:11" x14ac:dyDescent="0.3">
      <c r="K798" t="s">
        <v>748</v>
      </c>
    </row>
    <row r="799" spans="11:11" x14ac:dyDescent="0.3">
      <c r="K799" t="s">
        <v>749</v>
      </c>
    </row>
    <row r="800" spans="11:11" x14ac:dyDescent="0.3">
      <c r="K800" t="s">
        <v>750</v>
      </c>
    </row>
    <row r="801" spans="11:11" x14ac:dyDescent="0.3">
      <c r="K801" t="s">
        <v>751</v>
      </c>
    </row>
    <row r="802" spans="11:11" x14ac:dyDescent="0.3">
      <c r="K802" t="s">
        <v>752</v>
      </c>
    </row>
    <row r="803" spans="11:11" x14ac:dyDescent="0.3">
      <c r="K803" t="s">
        <v>753</v>
      </c>
    </row>
    <row r="804" spans="11:11" x14ac:dyDescent="0.3">
      <c r="K804" t="s">
        <v>754</v>
      </c>
    </row>
    <row r="805" spans="11:11" x14ac:dyDescent="0.3">
      <c r="K805" t="s">
        <v>755</v>
      </c>
    </row>
    <row r="806" spans="11:11" x14ac:dyDescent="0.3">
      <c r="K806" t="s">
        <v>756</v>
      </c>
    </row>
    <row r="807" spans="11:11" x14ac:dyDescent="0.3">
      <c r="K807" t="s">
        <v>757</v>
      </c>
    </row>
    <row r="808" spans="11:11" x14ac:dyDescent="0.3">
      <c r="K808" t="s">
        <v>758</v>
      </c>
    </row>
    <row r="809" spans="11:11" x14ac:dyDescent="0.3">
      <c r="K809" t="s">
        <v>759</v>
      </c>
    </row>
    <row r="810" spans="11:11" x14ac:dyDescent="0.3">
      <c r="K810" t="s">
        <v>760</v>
      </c>
    </row>
    <row r="811" spans="11:11" x14ac:dyDescent="0.3">
      <c r="K811" t="s">
        <v>761</v>
      </c>
    </row>
    <row r="812" spans="11:11" x14ac:dyDescent="0.3">
      <c r="K812" t="s">
        <v>762</v>
      </c>
    </row>
    <row r="813" spans="11:11" x14ac:dyDescent="0.3">
      <c r="K813" t="s">
        <v>763</v>
      </c>
    </row>
    <row r="814" spans="11:11" x14ac:dyDescent="0.3">
      <c r="K814" t="s">
        <v>764</v>
      </c>
    </row>
    <row r="815" spans="11:11" x14ac:dyDescent="0.3">
      <c r="K815" t="s">
        <v>765</v>
      </c>
    </row>
    <row r="816" spans="11:11" x14ac:dyDescent="0.3">
      <c r="K816" t="s">
        <v>766</v>
      </c>
    </row>
    <row r="817" spans="11:11" x14ac:dyDescent="0.3">
      <c r="K817" t="s">
        <v>767</v>
      </c>
    </row>
    <row r="818" spans="11:11" x14ac:dyDescent="0.3">
      <c r="K818" t="s">
        <v>768</v>
      </c>
    </row>
    <row r="819" spans="11:11" x14ac:dyDescent="0.3">
      <c r="K819" t="s">
        <v>769</v>
      </c>
    </row>
    <row r="820" spans="11:11" x14ac:dyDescent="0.3">
      <c r="K820" t="s">
        <v>770</v>
      </c>
    </row>
    <row r="821" spans="11:11" x14ac:dyDescent="0.3">
      <c r="K821" t="s">
        <v>771</v>
      </c>
    </row>
    <row r="822" spans="11:11" x14ac:dyDescent="0.3">
      <c r="K822" t="s">
        <v>772</v>
      </c>
    </row>
    <row r="823" spans="11:11" x14ac:dyDescent="0.3">
      <c r="K823" t="s">
        <v>773</v>
      </c>
    </row>
    <row r="824" spans="11:11" x14ac:dyDescent="0.3">
      <c r="K824" t="s">
        <v>774</v>
      </c>
    </row>
    <row r="825" spans="11:11" x14ac:dyDescent="0.3">
      <c r="K825" t="s">
        <v>775</v>
      </c>
    </row>
    <row r="826" spans="11:11" x14ac:dyDescent="0.3">
      <c r="K826" t="s">
        <v>776</v>
      </c>
    </row>
    <row r="827" spans="11:11" x14ac:dyDescent="0.3">
      <c r="K827" t="s">
        <v>777</v>
      </c>
    </row>
    <row r="828" spans="11:11" x14ac:dyDescent="0.3">
      <c r="K828" t="s">
        <v>778</v>
      </c>
    </row>
    <row r="829" spans="11:11" x14ac:dyDescent="0.3">
      <c r="K829" t="s">
        <v>779</v>
      </c>
    </row>
    <row r="830" spans="11:11" x14ac:dyDescent="0.3">
      <c r="K830" t="s">
        <v>780</v>
      </c>
    </row>
    <row r="831" spans="11:11" x14ac:dyDescent="0.3">
      <c r="K831" t="s">
        <v>781</v>
      </c>
    </row>
    <row r="832" spans="11:11" x14ac:dyDescent="0.3">
      <c r="K832" t="s">
        <v>782</v>
      </c>
    </row>
    <row r="833" spans="11:11" x14ac:dyDescent="0.3">
      <c r="K833" t="s">
        <v>783</v>
      </c>
    </row>
    <row r="834" spans="11:11" x14ac:dyDescent="0.3">
      <c r="K834" t="s">
        <v>784</v>
      </c>
    </row>
    <row r="835" spans="11:11" x14ac:dyDescent="0.3">
      <c r="K835" t="s">
        <v>785</v>
      </c>
    </row>
    <row r="836" spans="11:11" x14ac:dyDescent="0.3">
      <c r="K836" t="s">
        <v>786</v>
      </c>
    </row>
    <row r="837" spans="11:11" x14ac:dyDescent="0.3">
      <c r="K837" t="s">
        <v>787</v>
      </c>
    </row>
    <row r="838" spans="11:11" x14ac:dyDescent="0.3">
      <c r="K838" t="s">
        <v>788</v>
      </c>
    </row>
    <row r="839" spans="11:11" x14ac:dyDescent="0.3">
      <c r="K839" t="s">
        <v>789</v>
      </c>
    </row>
    <row r="840" spans="11:11" x14ac:dyDescent="0.3">
      <c r="K840" t="s">
        <v>790</v>
      </c>
    </row>
    <row r="841" spans="11:11" x14ac:dyDescent="0.3">
      <c r="K841" t="s">
        <v>791</v>
      </c>
    </row>
    <row r="842" spans="11:11" x14ac:dyDescent="0.3">
      <c r="K842" t="s">
        <v>792</v>
      </c>
    </row>
    <row r="843" spans="11:11" x14ac:dyDescent="0.3">
      <c r="K843" t="s">
        <v>793</v>
      </c>
    </row>
    <row r="844" spans="11:11" x14ac:dyDescent="0.3">
      <c r="K844" t="s">
        <v>794</v>
      </c>
    </row>
    <row r="845" spans="11:11" x14ac:dyDescent="0.3">
      <c r="K845" t="s">
        <v>795</v>
      </c>
    </row>
    <row r="846" spans="11:11" x14ac:dyDescent="0.3">
      <c r="K846" t="s">
        <v>796</v>
      </c>
    </row>
    <row r="847" spans="11:11" x14ac:dyDescent="0.3">
      <c r="K847" t="s">
        <v>797</v>
      </c>
    </row>
    <row r="848" spans="11:11" x14ac:dyDescent="0.3">
      <c r="K848" t="s">
        <v>798</v>
      </c>
    </row>
    <row r="849" spans="11:11" x14ac:dyDescent="0.3">
      <c r="K849" t="s">
        <v>799</v>
      </c>
    </row>
    <row r="850" spans="11:11" x14ac:dyDescent="0.3">
      <c r="K850" t="s">
        <v>800</v>
      </c>
    </row>
    <row r="851" spans="11:11" x14ac:dyDescent="0.3">
      <c r="K851" t="s">
        <v>801</v>
      </c>
    </row>
    <row r="852" spans="11:11" x14ac:dyDescent="0.3">
      <c r="K852" t="s">
        <v>802</v>
      </c>
    </row>
    <row r="853" spans="11:11" x14ac:dyDescent="0.3">
      <c r="K853" t="s">
        <v>803</v>
      </c>
    </row>
    <row r="854" spans="11:11" x14ac:dyDescent="0.3">
      <c r="K854" t="s">
        <v>804</v>
      </c>
    </row>
    <row r="855" spans="11:11" x14ac:dyDescent="0.3">
      <c r="K855" t="s">
        <v>805</v>
      </c>
    </row>
    <row r="856" spans="11:11" x14ac:dyDescent="0.3">
      <c r="K856" t="s">
        <v>806</v>
      </c>
    </row>
    <row r="857" spans="11:11" x14ac:dyDescent="0.3">
      <c r="K857" t="s">
        <v>807</v>
      </c>
    </row>
    <row r="858" spans="11:11" x14ac:dyDescent="0.3">
      <c r="K858" t="s">
        <v>808</v>
      </c>
    </row>
    <row r="859" spans="11:11" x14ac:dyDescent="0.3">
      <c r="K859" t="s">
        <v>809</v>
      </c>
    </row>
    <row r="860" spans="11:11" x14ac:dyDescent="0.3">
      <c r="K860" t="s">
        <v>810</v>
      </c>
    </row>
    <row r="861" spans="11:11" x14ac:dyDescent="0.3">
      <c r="K861" t="s">
        <v>811</v>
      </c>
    </row>
    <row r="862" spans="11:11" x14ac:dyDescent="0.3">
      <c r="K862" t="s">
        <v>812</v>
      </c>
    </row>
    <row r="863" spans="11:11" x14ac:dyDescent="0.3">
      <c r="K863" t="s">
        <v>813</v>
      </c>
    </row>
    <row r="864" spans="11:11" x14ac:dyDescent="0.3">
      <c r="K864" t="s">
        <v>814</v>
      </c>
    </row>
    <row r="865" spans="11:11" x14ac:dyDescent="0.3">
      <c r="K865" t="s">
        <v>815</v>
      </c>
    </row>
    <row r="866" spans="11:11" x14ac:dyDescent="0.3">
      <c r="K866" t="s">
        <v>816</v>
      </c>
    </row>
    <row r="867" spans="11:11" x14ac:dyDescent="0.3">
      <c r="K867" t="s">
        <v>817</v>
      </c>
    </row>
    <row r="868" spans="11:11" x14ac:dyDescent="0.3">
      <c r="K868" t="s">
        <v>818</v>
      </c>
    </row>
    <row r="869" spans="11:11" x14ac:dyDescent="0.3">
      <c r="K869" t="s">
        <v>819</v>
      </c>
    </row>
    <row r="870" spans="11:11" x14ac:dyDescent="0.3">
      <c r="K870" t="s">
        <v>820</v>
      </c>
    </row>
    <row r="871" spans="11:11" x14ac:dyDescent="0.3">
      <c r="K871" t="s">
        <v>821</v>
      </c>
    </row>
    <row r="872" spans="11:11" x14ac:dyDescent="0.3">
      <c r="K872" t="s">
        <v>822</v>
      </c>
    </row>
    <row r="873" spans="11:11" x14ac:dyDescent="0.3">
      <c r="K873" t="s">
        <v>823</v>
      </c>
    </row>
    <row r="874" spans="11:11" x14ac:dyDescent="0.3">
      <c r="K874" t="s">
        <v>824</v>
      </c>
    </row>
    <row r="875" spans="11:11" x14ac:dyDescent="0.3">
      <c r="K875" t="s">
        <v>825</v>
      </c>
    </row>
    <row r="876" spans="11:11" x14ac:dyDescent="0.3">
      <c r="K876" t="s">
        <v>826</v>
      </c>
    </row>
    <row r="877" spans="11:11" x14ac:dyDescent="0.3">
      <c r="K877" t="s">
        <v>827</v>
      </c>
    </row>
    <row r="878" spans="11:11" x14ac:dyDescent="0.3">
      <c r="K878" t="s">
        <v>828</v>
      </c>
    </row>
    <row r="879" spans="11:11" x14ac:dyDescent="0.3">
      <c r="K879" t="s">
        <v>829</v>
      </c>
    </row>
    <row r="880" spans="11:11" x14ac:dyDescent="0.3">
      <c r="K880" t="s">
        <v>830</v>
      </c>
    </row>
    <row r="881" spans="11:11" x14ac:dyDescent="0.3">
      <c r="K881" t="s">
        <v>831</v>
      </c>
    </row>
    <row r="882" spans="11:11" x14ac:dyDescent="0.3">
      <c r="K882" t="s">
        <v>832</v>
      </c>
    </row>
    <row r="883" spans="11:11" x14ac:dyDescent="0.3">
      <c r="K883" t="s">
        <v>833</v>
      </c>
    </row>
    <row r="884" spans="11:11" x14ac:dyDescent="0.3">
      <c r="K884" t="s">
        <v>834</v>
      </c>
    </row>
    <row r="885" spans="11:11" x14ac:dyDescent="0.3">
      <c r="K885" t="s">
        <v>835</v>
      </c>
    </row>
    <row r="886" spans="11:11" x14ac:dyDescent="0.3">
      <c r="K886" t="s">
        <v>836</v>
      </c>
    </row>
    <row r="887" spans="11:11" x14ac:dyDescent="0.3">
      <c r="K887" t="s">
        <v>837</v>
      </c>
    </row>
    <row r="888" spans="11:11" x14ac:dyDescent="0.3">
      <c r="K888" t="s">
        <v>838</v>
      </c>
    </row>
    <row r="889" spans="11:11" x14ac:dyDescent="0.3">
      <c r="K889" t="s">
        <v>839</v>
      </c>
    </row>
    <row r="890" spans="11:11" x14ac:dyDescent="0.3">
      <c r="K890" t="s">
        <v>840</v>
      </c>
    </row>
    <row r="891" spans="11:11" x14ac:dyDescent="0.3">
      <c r="K891" t="s">
        <v>841</v>
      </c>
    </row>
    <row r="892" spans="11:11" x14ac:dyDescent="0.3">
      <c r="K892" t="s">
        <v>842</v>
      </c>
    </row>
    <row r="893" spans="11:11" x14ac:dyDescent="0.3">
      <c r="K893" t="s">
        <v>843</v>
      </c>
    </row>
    <row r="894" spans="11:11" x14ac:dyDescent="0.3">
      <c r="K894" t="s">
        <v>844</v>
      </c>
    </row>
    <row r="895" spans="11:11" x14ac:dyDescent="0.3">
      <c r="K895" t="s">
        <v>845</v>
      </c>
    </row>
    <row r="896" spans="11:11" x14ac:dyDescent="0.3">
      <c r="K896" t="s">
        <v>846</v>
      </c>
    </row>
    <row r="897" spans="11:11" x14ac:dyDescent="0.3">
      <c r="K897" t="s">
        <v>847</v>
      </c>
    </row>
    <row r="898" spans="11:11" x14ac:dyDescent="0.3">
      <c r="K898" t="s">
        <v>848</v>
      </c>
    </row>
    <row r="899" spans="11:11" x14ac:dyDescent="0.3">
      <c r="K899" t="s">
        <v>849</v>
      </c>
    </row>
    <row r="900" spans="11:11" x14ac:dyDescent="0.3">
      <c r="K900" t="s">
        <v>850</v>
      </c>
    </row>
    <row r="901" spans="11:11" x14ac:dyDescent="0.3">
      <c r="K901" t="s">
        <v>851</v>
      </c>
    </row>
    <row r="902" spans="11:11" x14ac:dyDescent="0.3">
      <c r="K902" t="s">
        <v>852</v>
      </c>
    </row>
    <row r="903" spans="11:11" x14ac:dyDescent="0.3">
      <c r="K903" t="s">
        <v>853</v>
      </c>
    </row>
    <row r="904" spans="11:11" x14ac:dyDescent="0.3">
      <c r="K904" t="s">
        <v>854</v>
      </c>
    </row>
    <row r="905" spans="11:11" x14ac:dyDescent="0.3">
      <c r="K905" t="s">
        <v>855</v>
      </c>
    </row>
    <row r="906" spans="11:11" x14ac:dyDescent="0.3">
      <c r="K906" t="s">
        <v>856</v>
      </c>
    </row>
    <row r="907" spans="11:11" x14ac:dyDescent="0.3">
      <c r="K907" t="s">
        <v>857</v>
      </c>
    </row>
    <row r="908" spans="11:11" x14ac:dyDescent="0.3">
      <c r="K908" t="s">
        <v>858</v>
      </c>
    </row>
    <row r="909" spans="11:11" x14ac:dyDescent="0.3">
      <c r="K909" t="s">
        <v>859</v>
      </c>
    </row>
    <row r="910" spans="11:11" x14ac:dyDescent="0.3">
      <c r="K910" t="s">
        <v>860</v>
      </c>
    </row>
    <row r="911" spans="11:11" x14ac:dyDescent="0.3">
      <c r="K911" t="s">
        <v>861</v>
      </c>
    </row>
    <row r="912" spans="11:11" x14ac:dyDescent="0.3">
      <c r="K912" t="s">
        <v>862</v>
      </c>
    </row>
    <row r="913" spans="11:11" x14ac:dyDescent="0.3">
      <c r="K913" t="s">
        <v>863</v>
      </c>
    </row>
    <row r="914" spans="11:11" x14ac:dyDescent="0.3">
      <c r="K914" t="s">
        <v>864</v>
      </c>
    </row>
    <row r="915" spans="11:11" x14ac:dyDescent="0.3">
      <c r="K915" t="s">
        <v>865</v>
      </c>
    </row>
    <row r="916" spans="11:11" x14ac:dyDescent="0.3">
      <c r="K916" t="s">
        <v>866</v>
      </c>
    </row>
    <row r="917" spans="11:11" x14ac:dyDescent="0.3">
      <c r="K917" t="s">
        <v>867</v>
      </c>
    </row>
    <row r="918" spans="11:11" x14ac:dyDescent="0.3">
      <c r="K918" t="s">
        <v>868</v>
      </c>
    </row>
    <row r="919" spans="11:11" x14ac:dyDescent="0.3">
      <c r="K919" t="s">
        <v>869</v>
      </c>
    </row>
    <row r="920" spans="11:11" x14ac:dyDescent="0.3">
      <c r="K920" t="s">
        <v>870</v>
      </c>
    </row>
    <row r="921" spans="11:11" x14ac:dyDescent="0.3">
      <c r="K921" t="s">
        <v>871</v>
      </c>
    </row>
    <row r="922" spans="11:11" x14ac:dyDescent="0.3">
      <c r="K922" t="s">
        <v>872</v>
      </c>
    </row>
    <row r="923" spans="11:11" x14ac:dyDescent="0.3">
      <c r="K923" t="s">
        <v>873</v>
      </c>
    </row>
    <row r="924" spans="11:11" x14ac:dyDescent="0.3">
      <c r="K924" t="s">
        <v>874</v>
      </c>
    </row>
    <row r="925" spans="11:11" x14ac:dyDescent="0.3">
      <c r="K925" t="s">
        <v>875</v>
      </c>
    </row>
    <row r="926" spans="11:11" x14ac:dyDescent="0.3">
      <c r="K926" t="s">
        <v>876</v>
      </c>
    </row>
    <row r="927" spans="11:11" x14ac:dyDescent="0.3">
      <c r="K927" t="s">
        <v>877</v>
      </c>
    </row>
    <row r="928" spans="11:11" x14ac:dyDescent="0.3">
      <c r="K928" t="s">
        <v>878</v>
      </c>
    </row>
    <row r="929" spans="11:11" x14ac:dyDescent="0.3">
      <c r="K929" t="s">
        <v>879</v>
      </c>
    </row>
    <row r="930" spans="11:11" x14ac:dyDescent="0.3">
      <c r="K930" t="s">
        <v>880</v>
      </c>
    </row>
    <row r="931" spans="11:11" x14ac:dyDescent="0.3">
      <c r="K931" t="s">
        <v>881</v>
      </c>
    </row>
    <row r="932" spans="11:11" x14ac:dyDescent="0.3">
      <c r="K932" t="s">
        <v>882</v>
      </c>
    </row>
    <row r="933" spans="11:11" x14ac:dyDescent="0.3">
      <c r="K933" t="s">
        <v>883</v>
      </c>
    </row>
    <row r="934" spans="11:11" x14ac:dyDescent="0.3">
      <c r="K934" t="s">
        <v>884</v>
      </c>
    </row>
    <row r="935" spans="11:11" x14ac:dyDescent="0.3">
      <c r="K935" t="s">
        <v>885</v>
      </c>
    </row>
    <row r="936" spans="11:11" x14ac:dyDescent="0.3">
      <c r="K936" t="s">
        <v>886</v>
      </c>
    </row>
    <row r="937" spans="11:11" x14ac:dyDescent="0.3">
      <c r="K937" t="s">
        <v>887</v>
      </c>
    </row>
    <row r="938" spans="11:11" x14ac:dyDescent="0.3">
      <c r="K938" t="s">
        <v>888</v>
      </c>
    </row>
    <row r="939" spans="11:11" x14ac:dyDescent="0.3">
      <c r="K939" t="s">
        <v>889</v>
      </c>
    </row>
    <row r="940" spans="11:11" x14ac:dyDescent="0.3">
      <c r="K940" t="s">
        <v>890</v>
      </c>
    </row>
    <row r="941" spans="11:11" x14ac:dyDescent="0.3">
      <c r="K941" t="s">
        <v>891</v>
      </c>
    </row>
    <row r="942" spans="11:11" x14ac:dyDescent="0.3">
      <c r="K942" t="s">
        <v>892</v>
      </c>
    </row>
  </sheetData>
  <mergeCells count="1">
    <mergeCell ref="I2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94"/>
  <sheetViews>
    <sheetView topLeftCell="A19" zoomScaleNormal="100" workbookViewId="0">
      <selection activeCell="G22" sqref="G22"/>
    </sheetView>
  </sheetViews>
  <sheetFormatPr defaultRowHeight="14.4" x14ac:dyDescent="0.3"/>
  <cols>
    <col min="1" max="1" width="19.33203125" customWidth="1"/>
    <col min="2" max="2" width="10.88671875" customWidth="1"/>
    <col min="3" max="3" width="12.33203125" customWidth="1"/>
    <col min="4" max="4" width="13.109375" customWidth="1"/>
    <col min="5" max="5" width="37.33203125" customWidth="1"/>
    <col min="6" max="6" width="3.88671875" customWidth="1"/>
    <col min="7" max="7" width="15.109375" customWidth="1"/>
    <col min="8" max="8" width="14.88671875" customWidth="1"/>
    <col min="9" max="9" width="11.5546875" customWidth="1"/>
  </cols>
  <sheetData>
    <row r="2" spans="1:10" x14ac:dyDescent="0.3">
      <c r="A2" s="92" t="s">
        <v>338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3">
      <c r="B3" s="73"/>
      <c r="C3" s="73"/>
      <c r="D3" s="73"/>
      <c r="E3" s="73"/>
      <c r="F3" s="73"/>
      <c r="G3" s="73"/>
      <c r="H3" s="73"/>
      <c r="I3" s="73"/>
      <c r="J3" s="73"/>
    </row>
    <row r="4" spans="1:10" x14ac:dyDescent="0.3">
      <c r="B4" s="73"/>
      <c r="C4" s="73"/>
      <c r="D4" s="73"/>
      <c r="E4" s="73"/>
      <c r="F4" s="73"/>
      <c r="G4" s="73"/>
      <c r="H4" s="73"/>
      <c r="I4" s="73"/>
      <c r="J4" s="73"/>
    </row>
    <row r="5" spans="1:10" x14ac:dyDescent="0.3">
      <c r="B5" s="73"/>
      <c r="C5" s="73"/>
      <c r="D5" s="73"/>
      <c r="E5" s="73"/>
      <c r="F5" s="73"/>
      <c r="G5" s="73"/>
      <c r="H5" s="73"/>
      <c r="I5" s="73"/>
      <c r="J5" s="73"/>
    </row>
    <row r="6" spans="1:10" x14ac:dyDescent="0.3">
      <c r="B6" s="73"/>
      <c r="C6" s="73"/>
      <c r="D6" s="73"/>
      <c r="E6" s="73"/>
      <c r="F6" s="73"/>
      <c r="G6" s="73"/>
      <c r="H6" s="73"/>
      <c r="I6" s="73"/>
      <c r="J6" s="73"/>
    </row>
    <row r="8" spans="1:10" x14ac:dyDescent="0.3">
      <c r="A8" s="68"/>
      <c r="B8" s="208" t="s">
        <v>79</v>
      </c>
      <c r="C8" s="208"/>
    </row>
    <row r="9" spans="1:10" x14ac:dyDescent="0.3">
      <c r="A9" s="68"/>
      <c r="B9" s="74"/>
      <c r="C9" s="74"/>
    </row>
    <row r="10" spans="1:10" x14ac:dyDescent="0.3">
      <c r="A10" s="69" t="s">
        <v>84</v>
      </c>
    </row>
    <row r="11" spans="1:10" x14ac:dyDescent="0.3">
      <c r="A11" t="s">
        <v>83</v>
      </c>
    </row>
    <row r="12" spans="1:10" x14ac:dyDescent="0.3">
      <c r="A12" t="s">
        <v>80</v>
      </c>
    </row>
    <row r="13" spans="1:10" x14ac:dyDescent="0.3">
      <c r="A13" t="s">
        <v>81</v>
      </c>
    </row>
    <row r="14" spans="1:10" x14ac:dyDescent="0.3">
      <c r="A14" s="69" t="s">
        <v>82</v>
      </c>
    </row>
    <row r="15" spans="1:10" x14ac:dyDescent="0.3">
      <c r="A15" s="69"/>
    </row>
    <row r="16" spans="1:10" x14ac:dyDescent="0.3">
      <c r="A16" s="69"/>
    </row>
    <row r="17" spans="1:10" x14ac:dyDescent="0.3">
      <c r="A17" t="s">
        <v>332</v>
      </c>
    </row>
    <row r="20" spans="1:10" x14ac:dyDescent="0.3">
      <c r="A20" s="90" t="str">
        <f>'CALCUL B2R'!B2&amp;", cu sediul in "&amp;'CALCUL B2R'!B3&amp;", Str. "&amp;'CALCUL B2R'!B4&amp;" nr."&amp;'CALCUL B2R'!B5&amp;", CF RO: "&amp;'CALCUL B2R'!B6&amp;", "</f>
        <v xml:space="preserve">Pietricica lucioasa SRL, cu sediul in Baicoi, Str. Debitarii nr.12345, CF RO: 1234567, </v>
      </c>
      <c r="F20" s="90"/>
      <c r="G20" s="90"/>
    </row>
    <row r="21" spans="1:10" x14ac:dyDescent="0.3">
      <c r="A21" s="90" t="str">
        <f>"RC "&amp;'CALCUL B2R'!B7&amp;", "&amp;" cont nr. "&amp;'CALCUL B2R'!B8&amp;", deschis la "&amp;'CALCUL B2R'!B9&amp;", "</f>
        <v xml:space="preserve">RC J08/1224/1997,  cont nr. RO22BTRL0012345678, deschis la BCR, </v>
      </c>
      <c r="J21" s="90"/>
    </row>
    <row r="22" spans="1:10" x14ac:dyDescent="0.3">
      <c r="A22" s="91" t="str">
        <f>"reprezentata de "&amp;'CALCUL B2R'!B10&amp;" in calitate de "&amp;'CALCUL B2R'!B11&amp;", denumita în prezentul "</f>
        <v xml:space="preserve">reprezentata de Gigi Marmoratu' in calitate de Sef de trib, denumita în prezentul </v>
      </c>
      <c r="B22" s="88"/>
      <c r="D22" s="91"/>
      <c r="E22" s="91"/>
      <c r="F22" s="88"/>
      <c r="G22" s="90"/>
      <c r="H22" s="90"/>
      <c r="I22" s="90"/>
    </row>
    <row r="23" spans="1:10" x14ac:dyDescent="0.3">
      <c r="A23" s="91" t="s">
        <v>350</v>
      </c>
      <c r="B23" s="88"/>
      <c r="D23" s="91"/>
      <c r="E23" s="91"/>
      <c r="F23" s="88"/>
      <c r="G23" s="90"/>
      <c r="H23" s="90"/>
      <c r="I23" s="90"/>
    </row>
    <row r="24" spans="1:10" x14ac:dyDescent="0.3">
      <c r="B24" s="90"/>
      <c r="C24" s="90"/>
      <c r="D24" s="89"/>
      <c r="E24" s="88"/>
      <c r="F24" s="87"/>
      <c r="G24" s="90"/>
      <c r="H24" s="90"/>
      <c r="I24" s="90"/>
      <c r="J24" s="90"/>
    </row>
    <row r="25" spans="1:10" x14ac:dyDescent="0.3">
      <c r="A25" s="205" t="s">
        <v>88</v>
      </c>
      <c r="B25" s="205"/>
      <c r="C25" s="205"/>
      <c r="D25" s="205"/>
      <c r="E25" s="205"/>
      <c r="F25" s="205"/>
      <c r="G25" s="87"/>
      <c r="H25" s="87"/>
    </row>
    <row r="26" spans="1:10" x14ac:dyDescent="0.3">
      <c r="A26" s="133" t="str">
        <f>"1.1.Obiectul contractului este vânzarea-cumpărarea a "&amp;'CALCUL B2R'!L55&amp;" bucati piese din: "</f>
        <v xml:space="preserve">1.1.Obiectul contractului este vânzarea-cumpărarea a 3 bucati piese din: </v>
      </c>
    </row>
    <row r="27" spans="1:10" x14ac:dyDescent="0.3">
      <c r="A27" s="133" t="str">
        <f>VLOOKUP('CALCUL B2R'!P74,'Preturi Materiale'!I4:J472,1,0)</f>
        <v>GRANIT ALLURE ROYALE 2 LUSTRUIT LASTRE</v>
      </c>
    </row>
    <row r="28" spans="1:10" x14ac:dyDescent="0.3">
      <c r="A28" s="69" t="s">
        <v>90</v>
      </c>
    </row>
    <row r="29" spans="1:10" x14ac:dyDescent="0.3">
      <c r="A29" s="69" t="s">
        <v>348</v>
      </c>
    </row>
    <row r="30" spans="1:10" x14ac:dyDescent="0.3">
      <c r="A30" s="69" t="str">
        <f>"1.3.Pretul mărfii este "&amp;'CALCUL B2R'!P78&amp;" lei +TVA depozit Brasov."</f>
        <v>1.3.Pretul mărfii este 13410.08 lei +TVA depozit Brasov.</v>
      </c>
    </row>
    <row r="31" spans="1:10" x14ac:dyDescent="0.3">
      <c r="A31" s="205" t="s">
        <v>92</v>
      </c>
      <c r="B31" s="205"/>
      <c r="C31" s="205"/>
      <c r="D31" s="205"/>
      <c r="E31" s="205"/>
    </row>
    <row r="32" spans="1:10" x14ac:dyDescent="0.3">
      <c r="A32" s="69" t="s">
        <v>93</v>
      </c>
    </row>
    <row r="33" spans="1:9" x14ac:dyDescent="0.3">
      <c r="A33" s="205" t="s">
        <v>95</v>
      </c>
      <c r="B33" s="205"/>
      <c r="C33" s="205"/>
      <c r="D33" s="205"/>
      <c r="E33" s="205"/>
      <c r="F33" s="205"/>
    </row>
    <row r="34" spans="1:9" x14ac:dyDescent="0.3">
      <c r="A34" s="69" t="str">
        <f>"3.1.Valoarea totală a contractului este de "&amp;'CALCUL B2R'!P78&amp;" LEI ( fără TVA )."</f>
        <v>3.1.Valoarea totală a contractului este de 13410.08 LEI ( fără TVA ).</v>
      </c>
    </row>
    <row r="35" spans="1:9" x14ac:dyDescent="0.3">
      <c r="A35" s="205" t="s">
        <v>97</v>
      </c>
      <c r="B35" s="205"/>
      <c r="C35" s="205"/>
      <c r="D35" s="205"/>
      <c r="E35" s="205"/>
    </row>
    <row r="36" spans="1:9" x14ac:dyDescent="0.3">
      <c r="A36" s="69" t="s">
        <v>98</v>
      </c>
    </row>
    <row r="37" spans="1:9" x14ac:dyDescent="0.3">
      <c r="A37" s="71" t="s">
        <v>99</v>
      </c>
    </row>
    <row r="38" spans="1:9" x14ac:dyDescent="0.3">
      <c r="A38" s="206" t="s">
        <v>349</v>
      </c>
      <c r="B38" s="206"/>
      <c r="C38" s="206"/>
      <c r="D38" s="206"/>
      <c r="E38" s="206"/>
      <c r="F38" s="206"/>
      <c r="G38" s="206"/>
      <c r="H38" s="206"/>
      <c r="I38" s="206"/>
    </row>
    <row r="39" spans="1:9" x14ac:dyDescent="0.3">
      <c r="A39" s="72"/>
      <c r="B39" s="72"/>
      <c r="C39" s="72"/>
      <c r="D39" s="72"/>
      <c r="E39" s="72"/>
      <c r="F39" s="72"/>
      <c r="G39" s="72"/>
      <c r="H39" s="72"/>
      <c r="I39" s="72"/>
    </row>
    <row r="40" spans="1:9" x14ac:dyDescent="0.3">
      <c r="A40" s="72"/>
      <c r="B40" s="72"/>
      <c r="C40" s="72"/>
      <c r="D40" s="72"/>
      <c r="E40" s="72"/>
      <c r="F40" s="72"/>
      <c r="G40" s="72"/>
      <c r="H40" s="72"/>
      <c r="I40" s="72"/>
    </row>
    <row r="41" spans="1:9" x14ac:dyDescent="0.3">
      <c r="A41" s="72"/>
      <c r="B41" s="72"/>
      <c r="C41" s="72"/>
      <c r="D41" s="72"/>
      <c r="E41" s="72"/>
      <c r="F41" s="72"/>
      <c r="G41" s="72"/>
      <c r="H41" s="72"/>
      <c r="I41" s="72"/>
    </row>
    <row r="42" spans="1:9" x14ac:dyDescent="0.3">
      <c r="A42" s="69"/>
    </row>
    <row r="43" spans="1:9" x14ac:dyDescent="0.3">
      <c r="A43" s="93" t="s">
        <v>336</v>
      </c>
      <c r="B43" s="93"/>
      <c r="C43" s="93"/>
      <c r="D43" s="93"/>
      <c r="E43" s="94" t="str">
        <f>'CALCUL B2R'!B2</f>
        <v>Pietricica lucioasa SRL</v>
      </c>
      <c r="F43" s="94"/>
      <c r="G43" s="94"/>
      <c r="H43" s="94"/>
    </row>
    <row r="44" spans="1:9" x14ac:dyDescent="0.3">
      <c r="A44" s="93" t="s">
        <v>337</v>
      </c>
      <c r="B44" s="93"/>
      <c r="C44" s="93"/>
      <c r="D44" s="93"/>
      <c r="E44" s="95" t="str">
        <f>'CALCUL B2R'!B10</f>
        <v>Gigi Marmoratu'</v>
      </c>
      <c r="F44" s="95"/>
      <c r="G44" s="95"/>
      <c r="H44" s="95"/>
    </row>
    <row r="45" spans="1:9" x14ac:dyDescent="0.3">
      <c r="A45" s="93" t="s">
        <v>359</v>
      </c>
      <c r="B45" s="93"/>
      <c r="C45" s="93"/>
      <c r="D45" s="93"/>
      <c r="E45" s="93" t="s">
        <v>359</v>
      </c>
      <c r="F45" s="93"/>
      <c r="G45" s="93"/>
      <c r="H45" s="93"/>
    </row>
    <row r="53" spans="1:6" x14ac:dyDescent="0.3">
      <c r="A53" s="92" t="s">
        <v>358</v>
      </c>
      <c r="B53" s="92"/>
      <c r="C53" s="92"/>
      <c r="D53" s="92"/>
      <c r="E53" s="92"/>
      <c r="F53" s="92"/>
    </row>
    <row r="54" spans="1:6" ht="15" thickBot="1" x14ac:dyDescent="0.35"/>
    <row r="55" spans="1:6" ht="15" customHeight="1" x14ac:dyDescent="0.3">
      <c r="A55" s="217" t="s">
        <v>21</v>
      </c>
      <c r="B55" s="221" t="str">
        <f>A27</f>
        <v>GRANIT ALLURE ROYALE 2 LUSTRUIT LASTRE</v>
      </c>
      <c r="C55" s="222"/>
      <c r="D55" s="222"/>
      <c r="E55" s="223"/>
    </row>
    <row r="56" spans="1:6" ht="15.75" customHeight="1" thickBot="1" x14ac:dyDescent="0.35">
      <c r="A56" s="218"/>
      <c r="B56" s="224"/>
      <c r="C56" s="225"/>
      <c r="D56" s="225"/>
      <c r="E56" s="226"/>
    </row>
    <row r="57" spans="1:6" ht="15" thickBot="1" x14ac:dyDescent="0.35">
      <c r="A57" s="117" t="s">
        <v>70</v>
      </c>
      <c r="B57" s="117" t="s">
        <v>71</v>
      </c>
      <c r="C57" s="117" t="s">
        <v>56</v>
      </c>
      <c r="D57" s="117" t="s">
        <v>72</v>
      </c>
      <c r="E57" s="117" t="s">
        <v>76</v>
      </c>
    </row>
    <row r="58" spans="1:6" ht="18" thickBot="1" x14ac:dyDescent="0.35">
      <c r="A58" s="122"/>
      <c r="B58" s="123">
        <f>'CALCUL B2R'!P55</f>
        <v>16</v>
      </c>
      <c r="C58" s="124">
        <f>'CALCUL B2R'!P64</f>
        <v>0.74</v>
      </c>
      <c r="D58" s="124">
        <f>'CALCUL B2R'!P65</f>
        <v>0.9</v>
      </c>
      <c r="E58" s="125">
        <f>'CALCUL B2R'!L55</f>
        <v>3</v>
      </c>
    </row>
    <row r="59" spans="1:6" ht="15" thickBot="1" x14ac:dyDescent="0.35">
      <c r="A59" s="219" t="s">
        <v>73</v>
      </c>
      <c r="B59" s="220"/>
      <c r="C59" s="219" t="s">
        <v>74</v>
      </c>
      <c r="D59" s="220"/>
      <c r="E59" s="118" t="s">
        <v>75</v>
      </c>
    </row>
    <row r="60" spans="1:6" ht="17.399999999999999" x14ac:dyDescent="0.3">
      <c r="A60" s="215">
        <f>'CALCUL B2R'!B20</f>
        <v>200</v>
      </c>
      <c r="B60" s="216"/>
      <c r="C60" s="215">
        <f>'CALCUL B2R'!C20</f>
        <v>300</v>
      </c>
      <c r="D60" s="216"/>
      <c r="E60" s="119">
        <f>'CALCUL B2R'!L20</f>
        <v>2</v>
      </c>
    </row>
    <row r="61" spans="1:6" ht="17.399999999999999" x14ac:dyDescent="0.3">
      <c r="A61" s="213">
        <f>'CALCUL B2R'!B21</f>
        <v>400</v>
      </c>
      <c r="B61" s="214"/>
      <c r="C61" s="213">
        <f>'CALCUL B2R'!C21</f>
        <v>100</v>
      </c>
      <c r="D61" s="214"/>
      <c r="E61" s="120">
        <f>'CALCUL B2R'!L21</f>
        <v>1</v>
      </c>
    </row>
    <row r="62" spans="1:6" ht="17.399999999999999" x14ac:dyDescent="0.3">
      <c r="A62" s="213">
        <f>'CALCUL B2R'!B22</f>
        <v>0</v>
      </c>
      <c r="B62" s="214"/>
      <c r="C62" s="213">
        <f>'CALCUL B2R'!C22</f>
        <v>0</v>
      </c>
      <c r="D62" s="214"/>
      <c r="E62" s="120">
        <f>'CALCUL B2R'!L22</f>
        <v>0</v>
      </c>
    </row>
    <row r="63" spans="1:6" ht="17.399999999999999" x14ac:dyDescent="0.3">
      <c r="A63" s="213">
        <f>'CALCUL B2R'!B23</f>
        <v>0</v>
      </c>
      <c r="B63" s="214"/>
      <c r="C63" s="213">
        <f>'CALCUL B2R'!C23</f>
        <v>0</v>
      </c>
      <c r="D63" s="214"/>
      <c r="E63" s="120">
        <f>'CALCUL B2R'!L23</f>
        <v>0</v>
      </c>
    </row>
    <row r="64" spans="1:6" ht="17.399999999999999" x14ac:dyDescent="0.3">
      <c r="A64" s="213">
        <f>'CALCUL B2R'!B24</f>
        <v>0</v>
      </c>
      <c r="B64" s="214"/>
      <c r="C64" s="213">
        <f>'CALCUL B2R'!C24</f>
        <v>0</v>
      </c>
      <c r="D64" s="214"/>
      <c r="E64" s="120">
        <f>'CALCUL B2R'!L24</f>
        <v>0</v>
      </c>
    </row>
    <row r="65" spans="1:5" ht="17.399999999999999" x14ac:dyDescent="0.3">
      <c r="A65" s="213">
        <f>'CALCUL B2R'!B25</f>
        <v>0</v>
      </c>
      <c r="B65" s="214"/>
      <c r="C65" s="213">
        <f>'CALCUL B2R'!C25</f>
        <v>0</v>
      </c>
      <c r="D65" s="214"/>
      <c r="E65" s="120">
        <f>'CALCUL B2R'!L25</f>
        <v>0</v>
      </c>
    </row>
    <row r="66" spans="1:5" ht="17.399999999999999" x14ac:dyDescent="0.3">
      <c r="A66" s="213">
        <f>'CALCUL B2R'!B26</f>
        <v>0</v>
      </c>
      <c r="B66" s="214"/>
      <c r="C66" s="213">
        <f>'CALCUL B2R'!C26</f>
        <v>0</v>
      </c>
      <c r="D66" s="214"/>
      <c r="E66" s="120">
        <f>'CALCUL B2R'!L26</f>
        <v>0</v>
      </c>
    </row>
    <row r="67" spans="1:5" ht="17.399999999999999" x14ac:dyDescent="0.3">
      <c r="A67" s="213">
        <f>'CALCUL B2R'!B27</f>
        <v>0</v>
      </c>
      <c r="B67" s="214"/>
      <c r="C67" s="213">
        <f>'CALCUL B2R'!C27</f>
        <v>0</v>
      </c>
      <c r="D67" s="214"/>
      <c r="E67" s="120">
        <f>'CALCUL B2R'!L27</f>
        <v>0</v>
      </c>
    </row>
    <row r="68" spans="1:5" ht="17.399999999999999" x14ac:dyDescent="0.3">
      <c r="A68" s="213">
        <f>'CALCUL B2R'!B28</f>
        <v>0</v>
      </c>
      <c r="B68" s="214"/>
      <c r="C68" s="213">
        <f>'CALCUL B2R'!C28</f>
        <v>0</v>
      </c>
      <c r="D68" s="214"/>
      <c r="E68" s="120">
        <f>'CALCUL B2R'!L28</f>
        <v>0</v>
      </c>
    </row>
    <row r="69" spans="1:5" ht="17.399999999999999" x14ac:dyDescent="0.3">
      <c r="A69" s="213">
        <f>'CALCUL B2R'!B29</f>
        <v>0</v>
      </c>
      <c r="B69" s="214"/>
      <c r="C69" s="213">
        <f>'CALCUL B2R'!C29</f>
        <v>0</v>
      </c>
      <c r="D69" s="214"/>
      <c r="E69" s="120">
        <f>'CALCUL B2R'!L29</f>
        <v>0</v>
      </c>
    </row>
    <row r="70" spans="1:5" ht="17.399999999999999" x14ac:dyDescent="0.3">
      <c r="A70" s="213">
        <f>'CALCUL B2R'!B30</f>
        <v>0</v>
      </c>
      <c r="B70" s="214"/>
      <c r="C70" s="213">
        <f>'CALCUL B2R'!C30</f>
        <v>0</v>
      </c>
      <c r="D70" s="214"/>
      <c r="E70" s="120">
        <f>'CALCUL B2R'!L30</f>
        <v>0</v>
      </c>
    </row>
    <row r="71" spans="1:5" ht="17.399999999999999" x14ac:dyDescent="0.3">
      <c r="A71" s="213">
        <f>'CALCUL B2R'!B31</f>
        <v>0</v>
      </c>
      <c r="B71" s="214"/>
      <c r="C71" s="213">
        <f>'CALCUL B2R'!C31</f>
        <v>0</v>
      </c>
      <c r="D71" s="214"/>
      <c r="E71" s="120">
        <f>'CALCUL B2R'!L31</f>
        <v>0</v>
      </c>
    </row>
    <row r="72" spans="1:5" ht="17.399999999999999" x14ac:dyDescent="0.3">
      <c r="A72" s="213">
        <f>'CALCUL B2R'!B32</f>
        <v>0</v>
      </c>
      <c r="B72" s="214"/>
      <c r="C72" s="213">
        <f>'CALCUL B2R'!C32</f>
        <v>0</v>
      </c>
      <c r="D72" s="214"/>
      <c r="E72" s="120">
        <f>'CALCUL B2R'!L32</f>
        <v>0</v>
      </c>
    </row>
    <row r="73" spans="1:5" ht="17.399999999999999" x14ac:dyDescent="0.3">
      <c r="A73" s="213">
        <f>'CALCUL B2R'!B33</f>
        <v>0</v>
      </c>
      <c r="B73" s="214"/>
      <c r="C73" s="213">
        <f>'CALCUL B2R'!C33</f>
        <v>0</v>
      </c>
      <c r="D73" s="214"/>
      <c r="E73" s="120">
        <f>'CALCUL B2R'!L33</f>
        <v>0</v>
      </c>
    </row>
    <row r="74" spans="1:5" ht="17.399999999999999" x14ac:dyDescent="0.3">
      <c r="A74" s="213">
        <f>'CALCUL B2R'!B34</f>
        <v>0</v>
      </c>
      <c r="B74" s="214"/>
      <c r="C74" s="213">
        <f>'CALCUL B2R'!C34</f>
        <v>0</v>
      </c>
      <c r="D74" s="214"/>
      <c r="E74" s="120">
        <f>'CALCUL B2R'!L34</f>
        <v>0</v>
      </c>
    </row>
    <row r="75" spans="1:5" ht="17.399999999999999" x14ac:dyDescent="0.3">
      <c r="A75" s="213">
        <f>'CALCUL B2R'!B35</f>
        <v>0</v>
      </c>
      <c r="B75" s="214"/>
      <c r="C75" s="213">
        <f>'CALCUL B2R'!C35</f>
        <v>0</v>
      </c>
      <c r="D75" s="214"/>
      <c r="E75" s="120">
        <f>'CALCUL B2R'!L35</f>
        <v>0</v>
      </c>
    </row>
    <row r="76" spans="1:5" ht="17.399999999999999" x14ac:dyDescent="0.3">
      <c r="A76" s="213">
        <f>'CALCUL B2R'!B36</f>
        <v>0</v>
      </c>
      <c r="B76" s="214"/>
      <c r="C76" s="213">
        <f>'CALCUL B2R'!C36</f>
        <v>0</v>
      </c>
      <c r="D76" s="214"/>
      <c r="E76" s="120">
        <f>'CALCUL B2R'!L36</f>
        <v>0</v>
      </c>
    </row>
    <row r="77" spans="1:5" ht="17.399999999999999" x14ac:dyDescent="0.3">
      <c r="A77" s="213">
        <f>'CALCUL B2R'!B37</f>
        <v>0</v>
      </c>
      <c r="B77" s="214"/>
      <c r="C77" s="213">
        <f>'CALCUL B2R'!C37</f>
        <v>0</v>
      </c>
      <c r="D77" s="214"/>
      <c r="E77" s="120">
        <f>'CALCUL B2R'!L37</f>
        <v>0</v>
      </c>
    </row>
    <row r="78" spans="1:5" ht="17.399999999999999" x14ac:dyDescent="0.3">
      <c r="A78" s="213">
        <f>'CALCUL B2R'!B38</f>
        <v>0</v>
      </c>
      <c r="B78" s="214"/>
      <c r="C78" s="213">
        <f>'CALCUL B2R'!C38</f>
        <v>0</v>
      </c>
      <c r="D78" s="214"/>
      <c r="E78" s="120">
        <f>'CALCUL B2R'!L38</f>
        <v>0</v>
      </c>
    </row>
    <row r="79" spans="1:5" ht="17.399999999999999" x14ac:dyDescent="0.3">
      <c r="A79" s="213">
        <f>'CALCUL B2R'!B39</f>
        <v>0</v>
      </c>
      <c r="B79" s="214"/>
      <c r="C79" s="213">
        <f>'CALCUL B2R'!C39</f>
        <v>0</v>
      </c>
      <c r="D79" s="214"/>
      <c r="E79" s="120">
        <f>'CALCUL B2R'!L39</f>
        <v>0</v>
      </c>
    </row>
    <row r="80" spans="1:5" ht="17.399999999999999" x14ac:dyDescent="0.3">
      <c r="A80" s="213">
        <f>'CALCUL B2R'!B40</f>
        <v>0</v>
      </c>
      <c r="B80" s="214"/>
      <c r="C80" s="213">
        <f>'CALCUL B2R'!C40</f>
        <v>0</v>
      </c>
      <c r="D80" s="214"/>
      <c r="E80" s="120">
        <f>'CALCUL B2R'!L40</f>
        <v>0</v>
      </c>
    </row>
    <row r="81" spans="1:5" ht="17.399999999999999" x14ac:dyDescent="0.3">
      <c r="A81" s="213">
        <f>'CALCUL B2R'!B41</f>
        <v>0</v>
      </c>
      <c r="B81" s="214"/>
      <c r="C81" s="213">
        <f>'CALCUL B2R'!C41</f>
        <v>0</v>
      </c>
      <c r="D81" s="214"/>
      <c r="E81" s="120">
        <f>'CALCUL B2R'!L41</f>
        <v>0</v>
      </c>
    </row>
    <row r="82" spans="1:5" ht="17.399999999999999" x14ac:dyDescent="0.3">
      <c r="A82" s="213">
        <f>'CALCUL B2R'!B42</f>
        <v>0</v>
      </c>
      <c r="B82" s="214"/>
      <c r="C82" s="213">
        <f>'CALCUL B2R'!C42</f>
        <v>0</v>
      </c>
      <c r="D82" s="214"/>
      <c r="E82" s="120">
        <f>'CALCUL B2R'!L42</f>
        <v>0</v>
      </c>
    </row>
    <row r="83" spans="1:5" ht="17.399999999999999" x14ac:dyDescent="0.3">
      <c r="A83" s="213">
        <f>'CALCUL B2R'!B43</f>
        <v>0</v>
      </c>
      <c r="B83" s="214"/>
      <c r="C83" s="213">
        <f>'CALCUL B2R'!C43</f>
        <v>0</v>
      </c>
      <c r="D83" s="214"/>
      <c r="E83" s="120">
        <f>'CALCUL B2R'!L43</f>
        <v>0</v>
      </c>
    </row>
    <row r="84" spans="1:5" ht="17.399999999999999" x14ac:dyDescent="0.3">
      <c r="A84" s="213">
        <f>'CALCUL B2R'!B44</f>
        <v>0</v>
      </c>
      <c r="B84" s="214"/>
      <c r="C84" s="213">
        <f>'CALCUL B2R'!C44</f>
        <v>0</v>
      </c>
      <c r="D84" s="214"/>
      <c r="E84" s="120">
        <f>'CALCUL B2R'!L44</f>
        <v>0</v>
      </c>
    </row>
    <row r="85" spans="1:5" ht="17.399999999999999" x14ac:dyDescent="0.3">
      <c r="A85" s="213">
        <f>'CALCUL B2R'!B45</f>
        <v>0</v>
      </c>
      <c r="B85" s="214"/>
      <c r="C85" s="213">
        <f>'CALCUL B2R'!C45</f>
        <v>0</v>
      </c>
      <c r="D85" s="214"/>
      <c r="E85" s="120">
        <f>'CALCUL B2R'!L45</f>
        <v>0</v>
      </c>
    </row>
    <row r="86" spans="1:5" ht="17.399999999999999" x14ac:dyDescent="0.3">
      <c r="A86" s="213">
        <f>'CALCUL B2R'!B46</f>
        <v>0</v>
      </c>
      <c r="B86" s="214"/>
      <c r="C86" s="213">
        <f>'CALCUL B2R'!C46</f>
        <v>0</v>
      </c>
      <c r="D86" s="214"/>
      <c r="E86" s="120">
        <f>'CALCUL B2R'!L46</f>
        <v>0</v>
      </c>
    </row>
    <row r="87" spans="1:5" ht="17.399999999999999" x14ac:dyDescent="0.3">
      <c r="A87" s="213">
        <f>'CALCUL B2R'!B47</f>
        <v>0</v>
      </c>
      <c r="B87" s="214"/>
      <c r="C87" s="213">
        <f>'CALCUL B2R'!C47</f>
        <v>0</v>
      </c>
      <c r="D87" s="214"/>
      <c r="E87" s="120">
        <f>'CALCUL B2R'!L47</f>
        <v>0</v>
      </c>
    </row>
    <row r="88" spans="1:5" ht="17.399999999999999" x14ac:dyDescent="0.3">
      <c r="A88" s="213">
        <f>'CALCUL B2R'!B48</f>
        <v>0</v>
      </c>
      <c r="B88" s="214"/>
      <c r="C88" s="213">
        <f>'CALCUL B2R'!C48</f>
        <v>0</v>
      </c>
      <c r="D88" s="214"/>
      <c r="E88" s="120">
        <f>'CALCUL B2R'!L48</f>
        <v>0</v>
      </c>
    </row>
    <row r="89" spans="1:5" ht="17.399999999999999" x14ac:dyDescent="0.3">
      <c r="A89" s="213">
        <f>'CALCUL B2R'!B49</f>
        <v>0</v>
      </c>
      <c r="B89" s="214"/>
      <c r="C89" s="213">
        <f>'CALCUL B2R'!C49</f>
        <v>0</v>
      </c>
      <c r="D89" s="214"/>
      <c r="E89" s="120">
        <f>'CALCUL B2R'!L49</f>
        <v>0</v>
      </c>
    </row>
    <row r="90" spans="1:5" ht="17.399999999999999" x14ac:dyDescent="0.3">
      <c r="A90" s="213">
        <f>'CALCUL B2R'!B50</f>
        <v>0</v>
      </c>
      <c r="B90" s="214"/>
      <c r="C90" s="213">
        <f>'CALCUL B2R'!C50</f>
        <v>0</v>
      </c>
      <c r="D90" s="214"/>
      <c r="E90" s="120">
        <f>'CALCUL B2R'!L50</f>
        <v>0</v>
      </c>
    </row>
    <row r="91" spans="1:5" ht="17.399999999999999" x14ac:dyDescent="0.3">
      <c r="A91" s="213">
        <f>'CALCUL B2R'!B51</f>
        <v>0</v>
      </c>
      <c r="B91" s="214"/>
      <c r="C91" s="213">
        <f>'CALCUL B2R'!C51</f>
        <v>0</v>
      </c>
      <c r="D91" s="214"/>
      <c r="E91" s="120">
        <f>'CALCUL B2R'!L51</f>
        <v>0</v>
      </c>
    </row>
    <row r="92" spans="1:5" ht="17.399999999999999" x14ac:dyDescent="0.3">
      <c r="A92" s="213">
        <f>'CALCUL B2R'!B52</f>
        <v>0</v>
      </c>
      <c r="B92" s="214"/>
      <c r="C92" s="213">
        <f>'CALCUL B2R'!C52</f>
        <v>0</v>
      </c>
      <c r="D92" s="214"/>
      <c r="E92" s="120">
        <f>'CALCUL B2R'!L52</f>
        <v>0</v>
      </c>
    </row>
    <row r="93" spans="1:5" ht="18" thickBot="1" x14ac:dyDescent="0.35">
      <c r="A93" s="211">
        <f>'CALCUL B2R'!B53</f>
        <v>0</v>
      </c>
      <c r="B93" s="212"/>
      <c r="C93" s="211">
        <f>'CALCUL B2R'!C53</f>
        <v>0</v>
      </c>
      <c r="D93" s="212"/>
      <c r="E93" s="121">
        <f>'CALCUL B2R'!L53</f>
        <v>0</v>
      </c>
    </row>
    <row r="94" spans="1:5" ht="17.399999999999999" x14ac:dyDescent="0.3">
      <c r="A94" s="187"/>
      <c r="B94" s="187"/>
      <c r="C94" s="187"/>
      <c r="D94" s="187"/>
      <c r="E94" s="65"/>
    </row>
  </sheetData>
  <mergeCells count="80">
    <mergeCell ref="B8:C8"/>
    <mergeCell ref="A25:F25"/>
    <mergeCell ref="A31:E31"/>
    <mergeCell ref="A33:F33"/>
    <mergeCell ref="A35:E35"/>
    <mergeCell ref="A38:I38"/>
    <mergeCell ref="A55:A56"/>
    <mergeCell ref="A59:B59"/>
    <mergeCell ref="C59:D59"/>
    <mergeCell ref="B55:E56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93:B93"/>
    <mergeCell ref="C93:D93"/>
    <mergeCell ref="A94:B94"/>
    <mergeCell ref="C94:D94"/>
    <mergeCell ref="A90:B90"/>
    <mergeCell ref="C90:D90"/>
    <mergeCell ref="A91:B91"/>
    <mergeCell ref="C91:D91"/>
    <mergeCell ref="A92:B92"/>
    <mergeCell ref="C92:D9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CALCUL B2R</vt:lpstr>
      <vt:lpstr>FORMULAR COMANDA</vt:lpstr>
      <vt:lpstr>RAPORT PRODUCTIE</vt:lpstr>
      <vt:lpstr>CONTRACT</vt:lpstr>
      <vt:lpstr>Sheet1</vt:lpstr>
      <vt:lpstr>Preturi Materiale</vt:lpstr>
      <vt:lpstr>2Contract</vt:lpstr>
      <vt:lpstr>PreturiGranit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2019-07-08T12:40:49Z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de0dfa1e-6f87-41c4-9646-59331aecc48c</vt:lpwstr>
  </property>
</Properties>
</file>