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ph\Documents\GitHub\thesis\Experimentelles\Ausgewaehlte_Daten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O38" i="1"/>
  <c r="P38" i="1"/>
  <c r="Q38" i="1"/>
  <c r="R38" i="1"/>
  <c r="N39" i="1"/>
  <c r="O39" i="1"/>
  <c r="P39" i="1"/>
  <c r="Q39" i="1"/>
  <c r="R39" i="1"/>
  <c r="M39" i="1"/>
  <c r="M38" i="1"/>
  <c r="N24" i="1"/>
  <c r="O24" i="1"/>
  <c r="P24" i="1"/>
  <c r="Q24" i="1"/>
  <c r="R24" i="1"/>
  <c r="M24" i="1"/>
  <c r="N23" i="1"/>
  <c r="O23" i="1"/>
  <c r="P23" i="1"/>
  <c r="Q23" i="1"/>
  <c r="R23" i="1"/>
  <c r="M2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M36" i="1"/>
  <c r="M35" i="1"/>
  <c r="M34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M32" i="1"/>
  <c r="M31" i="1"/>
  <c r="M30" i="1"/>
  <c r="M29" i="1"/>
  <c r="J34" i="1"/>
  <c r="J35" i="1"/>
  <c r="J36" i="1"/>
  <c r="J23" i="1"/>
  <c r="J24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C36" i="1"/>
  <c r="C35" i="1"/>
  <c r="C34" i="1"/>
  <c r="J30" i="1"/>
  <c r="J31" i="1"/>
  <c r="J32" i="1"/>
  <c r="J29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C32" i="1"/>
  <c r="C31" i="1"/>
  <c r="C29" i="1"/>
  <c r="C30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N12" i="1"/>
  <c r="O12" i="1"/>
  <c r="P12" i="1"/>
  <c r="Q12" i="1"/>
  <c r="R12" i="1"/>
  <c r="M12" i="1"/>
  <c r="D24" i="1"/>
  <c r="E24" i="1"/>
  <c r="F24" i="1"/>
  <c r="G24" i="1"/>
  <c r="H24" i="1"/>
  <c r="C24" i="1"/>
  <c r="D23" i="1"/>
  <c r="E23" i="1"/>
  <c r="F23" i="1"/>
  <c r="G23" i="1"/>
  <c r="H23" i="1"/>
  <c r="C23" i="1"/>
  <c r="J13" i="1"/>
  <c r="J14" i="1"/>
  <c r="J15" i="1"/>
  <c r="J16" i="1"/>
  <c r="J17" i="1"/>
  <c r="J18" i="1"/>
  <c r="J19" i="1"/>
  <c r="J20" i="1"/>
  <c r="J21" i="1"/>
  <c r="J12" i="1"/>
</calcChain>
</file>

<file path=xl/sharedStrings.xml><?xml version="1.0" encoding="utf-8"?>
<sst xmlns="http://schemas.openxmlformats.org/spreadsheetml/2006/main" count="71" uniqueCount="24">
  <si>
    <t>Vergleich der Impedanzspektren</t>
  </si>
  <si>
    <t>R4</t>
  </si>
  <si>
    <t>R1</t>
  </si>
  <si>
    <t>C1</t>
  </si>
  <si>
    <t>R2</t>
  </si>
  <si>
    <t>C2</t>
  </si>
  <si>
    <t>R3</t>
  </si>
  <si>
    <t>C3</t>
  </si>
  <si>
    <t>Wo1 - R</t>
  </si>
  <si>
    <t>Wo1 - T</t>
  </si>
  <si>
    <t>Wo1 - P</t>
  </si>
  <si>
    <t>LTO</t>
  </si>
  <si>
    <t>LLTO</t>
  </si>
  <si>
    <t>LiS</t>
  </si>
  <si>
    <t>LiCoO2</t>
  </si>
  <si>
    <t>LATP</t>
  </si>
  <si>
    <t>LAGP</t>
  </si>
  <si>
    <t>Durchschnitt</t>
  </si>
  <si>
    <t>Absolut</t>
  </si>
  <si>
    <t>Durchschnitt R1-R4</t>
  </si>
  <si>
    <t>Durchschnitt C1-C3</t>
  </si>
  <si>
    <t>Abweichung zum Schnitt - Absolut</t>
  </si>
  <si>
    <t>Relativ</t>
  </si>
  <si>
    <t>Abweichung zum Schnitt - Relativ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</si>
</sst>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5</xdr:col>
      <xdr:colOff>438746</xdr:colOff>
      <xdr:row>6</xdr:row>
      <xdr:rowOff>162022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685800"/>
          <a:ext cx="4267796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abSelected="1" topLeftCell="A4" workbookViewId="0">
      <selection activeCell="M44" sqref="M44"/>
    </sheetView>
  </sheetViews>
  <sheetFormatPr baseColWidth="10" defaultRowHeight="15" x14ac:dyDescent="0.25"/>
  <cols>
    <col min="1" max="1" width="2.7109375" customWidth="1"/>
    <col min="2" max="2" width="21.42578125" customWidth="1"/>
    <col min="3" max="3" width="12" bestFit="1" customWidth="1"/>
    <col min="5" max="5" width="12.85546875" bestFit="1" customWidth="1"/>
    <col min="9" max="9" width="1.28515625" customWidth="1"/>
    <col min="10" max="10" width="13.5703125" bestFit="1" customWidth="1"/>
    <col min="12" max="12" width="20.5703125" customWidth="1"/>
    <col min="13" max="13" width="12" bestFit="1" customWidth="1"/>
  </cols>
  <sheetData>
    <row r="1" spans="2:18" ht="11.25" customHeight="1" x14ac:dyDescent="0.25"/>
    <row r="2" spans="2:18" ht="21" x14ac:dyDescent="0.35">
      <c r="B2" s="1" t="s">
        <v>0</v>
      </c>
    </row>
    <row r="9" spans="2:18" ht="18.75" x14ac:dyDescent="0.3">
      <c r="B9" s="3" t="s">
        <v>18</v>
      </c>
      <c r="M9" s="3" t="s">
        <v>21</v>
      </c>
    </row>
    <row r="10" spans="2:18" ht="6" customHeight="1" x14ac:dyDescent="0.3">
      <c r="B10" s="3"/>
    </row>
    <row r="11" spans="2:18" ht="15.75" x14ac:dyDescent="0.25"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J11" s="2" t="s">
        <v>17</v>
      </c>
      <c r="M11" s="2" t="s">
        <v>11</v>
      </c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</row>
    <row r="12" spans="2:18" ht="15.75" x14ac:dyDescent="0.25">
      <c r="B12" s="2" t="s">
        <v>1</v>
      </c>
      <c r="C12" s="4">
        <v>13.035</v>
      </c>
      <c r="D12" s="5">
        <v>12.815</v>
      </c>
      <c r="E12" s="5">
        <v>33.479999999999997</v>
      </c>
      <c r="F12" s="5">
        <v>15.096</v>
      </c>
      <c r="G12" s="5">
        <v>9.6081000000000003</v>
      </c>
      <c r="H12" s="5">
        <v>13.41</v>
      </c>
      <c r="J12">
        <f>SUM(C12:H12)/6</f>
        <v>16.240683333333333</v>
      </c>
      <c r="L12" s="2" t="s">
        <v>1</v>
      </c>
      <c r="M12" s="4">
        <f>C12-$J12</f>
        <v>-3.205683333333333</v>
      </c>
      <c r="N12" s="4">
        <f t="shared" ref="N12:R12" si="0">D12-$J12</f>
        <v>-3.4256833333333336</v>
      </c>
      <c r="O12" s="4">
        <f t="shared" si="0"/>
        <v>17.239316666666664</v>
      </c>
      <c r="P12" s="4">
        <f t="shared" si="0"/>
        <v>-1.1446833333333331</v>
      </c>
      <c r="Q12" s="4">
        <f t="shared" si="0"/>
        <v>-6.6325833333333328</v>
      </c>
      <c r="R12" s="4">
        <f t="shared" si="0"/>
        <v>-2.830683333333333</v>
      </c>
    </row>
    <row r="13" spans="2:18" ht="15.75" x14ac:dyDescent="0.25">
      <c r="B13" s="2" t="s">
        <v>2</v>
      </c>
      <c r="C13" s="5">
        <v>11.689</v>
      </c>
      <c r="D13" s="5">
        <v>13.473000000000001</v>
      </c>
      <c r="E13" s="5">
        <v>30.44</v>
      </c>
      <c r="F13" s="5">
        <v>22.91</v>
      </c>
      <c r="G13" s="5">
        <v>36.164000000000001</v>
      </c>
      <c r="H13" s="5">
        <v>16.12</v>
      </c>
      <c r="J13">
        <f t="shared" ref="J13:J24" si="1">SUM(C13:H13)/6</f>
        <v>21.799333333333333</v>
      </c>
      <c r="L13" s="2" t="s">
        <v>2</v>
      </c>
      <c r="M13" s="4">
        <f t="shared" ref="M13:M21" si="2">C13-$J13</f>
        <v>-10.110333333333333</v>
      </c>
      <c r="N13" s="4">
        <f t="shared" ref="N13:N21" si="3">D13-$J13</f>
        <v>-8.3263333333333325</v>
      </c>
      <c r="O13" s="4">
        <f t="shared" ref="O13:O21" si="4">E13-$J13</f>
        <v>8.640666666666668</v>
      </c>
      <c r="P13" s="4">
        <f t="shared" ref="P13:P21" si="5">F13-$J13</f>
        <v>1.1106666666666669</v>
      </c>
      <c r="Q13" s="4">
        <f t="shared" ref="Q13:Q21" si="6">G13-$J13</f>
        <v>14.364666666666668</v>
      </c>
      <c r="R13" s="4">
        <f t="shared" ref="R13:R21" si="7">H13-$J13</f>
        <v>-5.6793333333333322</v>
      </c>
    </row>
    <row r="14" spans="2:18" ht="15.75" x14ac:dyDescent="0.25">
      <c r="B14" s="2" t="s">
        <v>3</v>
      </c>
      <c r="C14" s="5">
        <v>7.1671000000000004E-6</v>
      </c>
      <c r="D14" s="5">
        <v>2.8322000000000002E-6</v>
      </c>
      <c r="E14" s="5">
        <v>6.3277999999999998E-7</v>
      </c>
      <c r="F14" s="5">
        <v>1.5507E-6</v>
      </c>
      <c r="G14" s="5">
        <v>8.3116000000000004E-7</v>
      </c>
      <c r="H14" s="5">
        <v>1.7855000000000001E-6</v>
      </c>
      <c r="J14">
        <f t="shared" si="1"/>
        <v>2.4665733333333337E-6</v>
      </c>
      <c r="L14" s="2" t="s">
        <v>3</v>
      </c>
      <c r="M14" s="4">
        <f t="shared" si="2"/>
        <v>4.7005266666666667E-6</v>
      </c>
      <c r="N14" s="4">
        <f t="shared" si="3"/>
        <v>3.6562666666666649E-7</v>
      </c>
      <c r="O14" s="4">
        <f t="shared" si="4"/>
        <v>-1.8337933333333337E-6</v>
      </c>
      <c r="P14" s="4">
        <f t="shared" si="5"/>
        <v>-9.1587333333333365E-7</v>
      </c>
      <c r="Q14" s="4">
        <f t="shared" si="6"/>
        <v>-1.6354133333333337E-6</v>
      </c>
      <c r="R14" s="4">
        <f t="shared" si="7"/>
        <v>-6.8107333333333358E-7</v>
      </c>
    </row>
    <row r="15" spans="2:18" ht="15.75" x14ac:dyDescent="0.25">
      <c r="B15" s="2" t="s">
        <v>4</v>
      </c>
      <c r="C15" s="5">
        <v>22.971</v>
      </c>
      <c r="D15" s="5">
        <v>13.089</v>
      </c>
      <c r="E15" s="5">
        <v>8.9</v>
      </c>
      <c r="F15" s="5">
        <v>14.343</v>
      </c>
      <c r="G15" s="5">
        <v>27.437999999999999</v>
      </c>
      <c r="H15" s="5">
        <v>9.6015999999999995</v>
      </c>
      <c r="J15">
        <f t="shared" si="1"/>
        <v>16.057100000000002</v>
      </c>
      <c r="L15" s="2" t="s">
        <v>4</v>
      </c>
      <c r="M15" s="4">
        <f t="shared" si="2"/>
        <v>6.9138999999999982</v>
      </c>
      <c r="N15" s="4">
        <f t="shared" si="3"/>
        <v>-2.9681000000000015</v>
      </c>
      <c r="O15" s="4">
        <f t="shared" si="4"/>
        <v>-7.1571000000000016</v>
      </c>
      <c r="P15" s="4">
        <f t="shared" si="5"/>
        <v>-1.714100000000002</v>
      </c>
      <c r="Q15" s="4">
        <f t="shared" si="6"/>
        <v>11.380899999999997</v>
      </c>
      <c r="R15" s="4">
        <f t="shared" si="7"/>
        <v>-6.4555000000000025</v>
      </c>
    </row>
    <row r="16" spans="2:18" ht="15.75" x14ac:dyDescent="0.25">
      <c r="B16" s="2" t="s">
        <v>5</v>
      </c>
      <c r="C16" s="5">
        <v>1.5866E-5</v>
      </c>
      <c r="D16" s="5">
        <v>1.4705999999999999E-5</v>
      </c>
      <c r="E16" s="5">
        <v>7.0597999999999997E-6</v>
      </c>
      <c r="F16" s="5">
        <v>1.3881E-5</v>
      </c>
      <c r="G16" s="5">
        <v>4.5967999999999998E-6</v>
      </c>
      <c r="H16" s="5">
        <v>1.6058000000000001E-5</v>
      </c>
      <c r="J16">
        <f t="shared" si="1"/>
        <v>1.2027933333333332E-5</v>
      </c>
      <c r="L16" s="2" t="s">
        <v>5</v>
      </c>
      <c r="M16" s="4">
        <f t="shared" si="2"/>
        <v>3.838066666666668E-6</v>
      </c>
      <c r="N16" s="4">
        <f t="shared" si="3"/>
        <v>2.6780666666666673E-6</v>
      </c>
      <c r="O16" s="4">
        <f t="shared" si="4"/>
        <v>-4.9681333333333325E-6</v>
      </c>
      <c r="P16" s="4">
        <f t="shared" si="5"/>
        <v>1.8530666666666675E-6</v>
      </c>
      <c r="Q16" s="4">
        <f t="shared" si="6"/>
        <v>-7.4311333333333324E-6</v>
      </c>
      <c r="R16" s="4">
        <f t="shared" si="7"/>
        <v>4.0300666666666689E-6</v>
      </c>
    </row>
    <row r="17" spans="2:18" ht="15.75" x14ac:dyDescent="0.25">
      <c r="B17" s="2" t="s">
        <v>6</v>
      </c>
      <c r="C17" s="5">
        <v>16.108000000000001</v>
      </c>
      <c r="D17" s="5">
        <v>10.907</v>
      </c>
      <c r="E17" s="5">
        <v>5.2149999999999999</v>
      </c>
      <c r="F17" s="5">
        <v>4.3236999999999997</v>
      </c>
      <c r="G17" s="5">
        <v>4.0762</v>
      </c>
      <c r="H17" s="5">
        <v>8.2516999999999996</v>
      </c>
      <c r="J17">
        <f t="shared" si="1"/>
        <v>8.1469333333333349</v>
      </c>
      <c r="L17" s="2" t="s">
        <v>6</v>
      </c>
      <c r="M17" s="4">
        <f t="shared" si="2"/>
        <v>7.9610666666666656</v>
      </c>
      <c r="N17" s="4">
        <f t="shared" si="3"/>
        <v>2.7600666666666651</v>
      </c>
      <c r="O17" s="4">
        <f t="shared" si="4"/>
        <v>-2.9319333333333351</v>
      </c>
      <c r="P17" s="4">
        <f t="shared" si="5"/>
        <v>-3.8232333333333353</v>
      </c>
      <c r="Q17" s="4">
        <f t="shared" si="6"/>
        <v>-4.0707333333333349</v>
      </c>
      <c r="R17" s="4">
        <f t="shared" si="7"/>
        <v>0.10476666666666468</v>
      </c>
    </row>
    <row r="18" spans="2:18" ht="15.75" x14ac:dyDescent="0.25">
      <c r="B18" s="2" t="s">
        <v>7</v>
      </c>
      <c r="C18" s="5">
        <v>1.2256E-6</v>
      </c>
      <c r="D18" s="5">
        <v>7.1131000000000003E-7</v>
      </c>
      <c r="E18" s="5">
        <v>7.2511999999999997E-7</v>
      </c>
      <c r="F18" s="5">
        <v>1.2611000000000001E-6</v>
      </c>
      <c r="G18" s="5">
        <v>8.2709000000000003E-7</v>
      </c>
      <c r="H18" s="5">
        <v>5.5280999999999999E-7</v>
      </c>
      <c r="J18">
        <f t="shared" si="1"/>
        <v>8.8383833333333335E-7</v>
      </c>
      <c r="L18" s="2" t="s">
        <v>7</v>
      </c>
      <c r="M18" s="4">
        <f t="shared" si="2"/>
        <v>3.4176166666666662E-7</v>
      </c>
      <c r="N18" s="4">
        <f t="shared" si="3"/>
        <v>-1.7252833333333331E-7</v>
      </c>
      <c r="O18" s="4">
        <f t="shared" si="4"/>
        <v>-1.5871833333333337E-7</v>
      </c>
      <c r="P18" s="4">
        <f t="shared" si="5"/>
        <v>3.7726166666666674E-7</v>
      </c>
      <c r="Q18" s="4">
        <f t="shared" si="6"/>
        <v>-5.6748333333333316E-8</v>
      </c>
      <c r="R18" s="4">
        <f t="shared" si="7"/>
        <v>-3.3102833333333336E-7</v>
      </c>
    </row>
    <row r="19" spans="2:18" ht="15.75" x14ac:dyDescent="0.25">
      <c r="B19" s="2" t="s">
        <v>8</v>
      </c>
      <c r="C19" s="5">
        <v>131.22</v>
      </c>
      <c r="D19" s="5">
        <v>34957</v>
      </c>
      <c r="E19" s="5">
        <v>112.9</v>
      </c>
      <c r="F19" s="5">
        <v>199.97</v>
      </c>
      <c r="G19" s="5">
        <v>10693</v>
      </c>
      <c r="H19" s="5">
        <v>86050</v>
      </c>
      <c r="J19">
        <f t="shared" si="1"/>
        <v>22024.014999999999</v>
      </c>
      <c r="L19" s="2" t="s">
        <v>8</v>
      </c>
      <c r="M19" s="4">
        <f t="shared" si="2"/>
        <v>-21892.794999999998</v>
      </c>
      <c r="N19" s="4">
        <f t="shared" si="3"/>
        <v>12932.985000000001</v>
      </c>
      <c r="O19" s="4">
        <f t="shared" si="4"/>
        <v>-21911.114999999998</v>
      </c>
      <c r="P19" s="4">
        <f t="shared" si="5"/>
        <v>-21824.044999999998</v>
      </c>
      <c r="Q19" s="4">
        <f t="shared" si="6"/>
        <v>-11331.014999999999</v>
      </c>
      <c r="R19" s="4">
        <f t="shared" si="7"/>
        <v>64025.985000000001</v>
      </c>
    </row>
    <row r="20" spans="2:18" ht="15.75" x14ac:dyDescent="0.25">
      <c r="B20" s="2" t="s">
        <v>9</v>
      </c>
      <c r="C20" s="5">
        <v>0.54823</v>
      </c>
      <c r="D20" s="5">
        <v>876.78</v>
      </c>
      <c r="E20" s="5">
        <v>3.5409999999999999</v>
      </c>
      <c r="F20" s="5">
        <v>1.1653</v>
      </c>
      <c r="G20" s="5">
        <v>3072.7</v>
      </c>
      <c r="H20" s="5">
        <v>2355.1999999999998</v>
      </c>
      <c r="J20">
        <f t="shared" si="1"/>
        <v>1051.655755</v>
      </c>
      <c r="L20" s="2" t="s">
        <v>9</v>
      </c>
      <c r="M20" s="4">
        <f t="shared" si="2"/>
        <v>-1051.1075249999999</v>
      </c>
      <c r="N20" s="4">
        <f t="shared" si="3"/>
        <v>-174.87575500000003</v>
      </c>
      <c r="O20" s="4">
        <f t="shared" si="4"/>
        <v>-1048.1147550000001</v>
      </c>
      <c r="P20" s="4">
        <f t="shared" si="5"/>
        <v>-1050.4904550000001</v>
      </c>
      <c r="Q20" s="4">
        <f t="shared" si="6"/>
        <v>2021.0442449999998</v>
      </c>
      <c r="R20" s="4">
        <f t="shared" si="7"/>
        <v>1303.5442449999998</v>
      </c>
    </row>
    <row r="21" spans="2:18" ht="15.75" x14ac:dyDescent="0.25">
      <c r="B21" s="2" t="s">
        <v>10</v>
      </c>
      <c r="C21" s="5">
        <v>0.75473999999999997</v>
      </c>
      <c r="D21" s="5">
        <v>0.74082000000000003</v>
      </c>
      <c r="E21" s="5">
        <v>0.32323000000000002</v>
      </c>
      <c r="F21" s="5">
        <v>0.58738000000000001</v>
      </c>
      <c r="G21" s="5">
        <v>0.50802999999999998</v>
      </c>
      <c r="H21" s="5">
        <v>0.72558999999999996</v>
      </c>
      <c r="J21">
        <f t="shared" si="1"/>
        <v>0.60663166666666668</v>
      </c>
      <c r="L21" s="2" t="s">
        <v>10</v>
      </c>
      <c r="M21" s="4">
        <f t="shared" si="2"/>
        <v>0.14810833333333329</v>
      </c>
      <c r="N21" s="4">
        <f t="shared" si="3"/>
        <v>0.13418833333333335</v>
      </c>
      <c r="O21" s="4">
        <f t="shared" si="4"/>
        <v>-0.28340166666666666</v>
      </c>
      <c r="P21" s="4">
        <f t="shared" si="5"/>
        <v>-1.9251666666666667E-2</v>
      </c>
      <c r="Q21" s="4">
        <f t="shared" si="6"/>
        <v>-9.8601666666666699E-2</v>
      </c>
      <c r="R21" s="4">
        <f t="shared" si="7"/>
        <v>0.11895833333333328</v>
      </c>
    </row>
    <row r="22" spans="2:18" ht="6.75" customHeight="1" x14ac:dyDescent="0.25"/>
    <row r="23" spans="2:18" ht="15.75" x14ac:dyDescent="0.25">
      <c r="B23" s="2" t="s">
        <v>19</v>
      </c>
      <c r="C23" s="5">
        <f>(C12+C13+C15+C17)/4</f>
        <v>15.950749999999999</v>
      </c>
      <c r="D23" s="5">
        <f t="shared" ref="D23:H23" si="8">(D12+D13+D15+D17)/4</f>
        <v>12.571000000000002</v>
      </c>
      <c r="E23" s="5">
        <f t="shared" si="8"/>
        <v>19.508750000000003</v>
      </c>
      <c r="F23" s="5">
        <f t="shared" si="8"/>
        <v>14.168175000000002</v>
      </c>
      <c r="G23" s="5">
        <f t="shared" si="8"/>
        <v>19.321574999999999</v>
      </c>
      <c r="H23" s="5">
        <f t="shared" si="8"/>
        <v>11.845825</v>
      </c>
      <c r="J23">
        <f t="shared" si="1"/>
        <v>15.561012500000002</v>
      </c>
      <c r="L23" s="2" t="s">
        <v>19</v>
      </c>
      <c r="M23" s="4">
        <f>(M12+M13+M15+M17)/4</f>
        <v>0.3897374999999994</v>
      </c>
      <c r="N23" s="4">
        <f t="shared" ref="N23:R23" si="9">(N12+N13+N15+N17)/4</f>
        <v>-2.9900125000000006</v>
      </c>
      <c r="O23" s="4">
        <f t="shared" si="9"/>
        <v>3.9477374999999983</v>
      </c>
      <c r="P23" s="4">
        <f t="shared" si="9"/>
        <v>-1.3928375000000008</v>
      </c>
      <c r="Q23" s="4">
        <f t="shared" si="9"/>
        <v>3.7605624999999994</v>
      </c>
      <c r="R23" s="4">
        <f t="shared" si="9"/>
        <v>-3.7151875000000008</v>
      </c>
    </row>
    <row r="24" spans="2:18" ht="15.75" x14ac:dyDescent="0.25">
      <c r="B24" s="2" t="s">
        <v>20</v>
      </c>
      <c r="C24">
        <f>(C14+C16+C18)/3</f>
        <v>8.086233333333334E-6</v>
      </c>
      <c r="D24">
        <f t="shared" ref="D24:H24" si="10">(D14+D16+D18)/3</f>
        <v>6.0831700000000001E-6</v>
      </c>
      <c r="E24">
        <f t="shared" si="10"/>
        <v>2.8059000000000001E-6</v>
      </c>
      <c r="F24">
        <f t="shared" si="10"/>
        <v>5.5642666666666668E-6</v>
      </c>
      <c r="G24">
        <f t="shared" si="10"/>
        <v>2.0850166666666666E-6</v>
      </c>
      <c r="H24">
        <f t="shared" si="10"/>
        <v>6.1321033333333331E-6</v>
      </c>
      <c r="J24">
        <f t="shared" si="1"/>
        <v>5.1261150000000001E-6</v>
      </c>
      <c r="L24" s="2" t="s">
        <v>20</v>
      </c>
      <c r="M24">
        <f>(M14+M16+M18)/3</f>
        <v>2.9601183333333335E-6</v>
      </c>
      <c r="N24">
        <f t="shared" ref="N24:R24" si="11">(N14+N16+N18)/3</f>
        <v>9.5705500000000015E-7</v>
      </c>
      <c r="O24">
        <f t="shared" si="11"/>
        <v>-2.3202149999999996E-6</v>
      </c>
      <c r="P24">
        <f t="shared" si="11"/>
        <v>4.3815166666666686E-7</v>
      </c>
      <c r="Q24">
        <f t="shared" si="11"/>
        <v>-3.0410983333333331E-6</v>
      </c>
      <c r="R24">
        <f t="shared" si="11"/>
        <v>1.0059883333333341E-6</v>
      </c>
    </row>
    <row r="26" spans="2:18" ht="18.75" x14ac:dyDescent="0.3">
      <c r="B26" s="3" t="s">
        <v>22</v>
      </c>
      <c r="M26" s="3" t="s">
        <v>23</v>
      </c>
    </row>
    <row r="27" spans="2:18" ht="7.5" customHeight="1" x14ac:dyDescent="0.25"/>
    <row r="28" spans="2:18" ht="15.75" x14ac:dyDescent="0.25">
      <c r="C28" s="2" t="s">
        <v>11</v>
      </c>
      <c r="D28" s="2" t="s">
        <v>12</v>
      </c>
      <c r="E28" s="2" t="s">
        <v>13</v>
      </c>
      <c r="F28" s="2" t="s">
        <v>14</v>
      </c>
      <c r="G28" s="2" t="s">
        <v>15</v>
      </c>
      <c r="H28" s="2" t="s">
        <v>16</v>
      </c>
      <c r="J28" s="2" t="s">
        <v>17</v>
      </c>
      <c r="M28" s="2" t="s">
        <v>11</v>
      </c>
      <c r="N28" s="2" t="s">
        <v>12</v>
      </c>
      <c r="O28" s="2" t="s">
        <v>13</v>
      </c>
      <c r="P28" s="2" t="s">
        <v>14</v>
      </c>
      <c r="Q28" s="2" t="s">
        <v>15</v>
      </c>
      <c r="R28" s="2" t="s">
        <v>16</v>
      </c>
    </row>
    <row r="29" spans="2:18" ht="15.75" x14ac:dyDescent="0.25">
      <c r="B29" s="2" t="s">
        <v>2</v>
      </c>
      <c r="C29" s="6">
        <f>C13/(4*C23)</f>
        <v>0.18320455151011708</v>
      </c>
      <c r="D29" s="6">
        <f t="shared" ref="D29:H29" si="12">D13/(4*D23)</f>
        <v>0.2679381115265293</v>
      </c>
      <c r="E29" s="6">
        <f t="shared" si="12"/>
        <v>0.39008137374255136</v>
      </c>
      <c r="F29" s="6">
        <f t="shared" si="12"/>
        <v>0.40425107679711747</v>
      </c>
      <c r="G29" s="6">
        <f t="shared" si="12"/>
        <v>0.46792251666854284</v>
      </c>
      <c r="H29" s="6">
        <f t="shared" si="12"/>
        <v>0.34020424917639763</v>
      </c>
      <c r="J29" s="6">
        <f>SUM(C29:H29)/6</f>
        <v>0.34226697990354266</v>
      </c>
      <c r="L29" s="2" t="s">
        <v>2</v>
      </c>
      <c r="M29" s="6">
        <f>M13/$J13</f>
        <v>-0.46379094161900974</v>
      </c>
      <c r="N29" s="6">
        <f t="shared" ref="N29:R29" si="13">N13/$J13</f>
        <v>-0.38195357656197432</v>
      </c>
      <c r="O29" s="6">
        <f t="shared" si="13"/>
        <v>0.39637297776690428</v>
      </c>
      <c r="P29" s="6">
        <f t="shared" si="13"/>
        <v>5.0949570323251488E-2</v>
      </c>
      <c r="Q29" s="6">
        <f t="shared" si="13"/>
        <v>0.65894981497905147</v>
      </c>
      <c r="R29" s="6">
        <f t="shared" si="13"/>
        <v>-0.26052784488822284</v>
      </c>
    </row>
    <row r="30" spans="2:18" ht="15.75" x14ac:dyDescent="0.25">
      <c r="B30" s="2" t="s">
        <v>4</v>
      </c>
      <c r="C30" s="6">
        <f>C15/(4*C23)</f>
        <v>0.36003009262887326</v>
      </c>
      <c r="D30" s="6">
        <f t="shared" ref="D30:H30" si="14">D15/(4*D23)</f>
        <v>0.26030148755071192</v>
      </c>
      <c r="E30" s="6">
        <f t="shared" si="14"/>
        <v>0.11405138719805215</v>
      </c>
      <c r="F30" s="6">
        <f t="shared" si="14"/>
        <v>0.25308481861637083</v>
      </c>
      <c r="G30" s="6">
        <f t="shared" si="14"/>
        <v>0.35501764219531795</v>
      </c>
      <c r="H30" s="6">
        <f t="shared" si="14"/>
        <v>0.20263679397593667</v>
      </c>
      <c r="J30" s="6">
        <f t="shared" ref="J30:J36" si="15">SUM(C30:H30)/6</f>
        <v>0.2575203703608771</v>
      </c>
      <c r="L30" s="2" t="s">
        <v>4</v>
      </c>
      <c r="M30" s="6">
        <f>M15/$J15</f>
        <v>0.43058211009459973</v>
      </c>
      <c r="N30" s="6">
        <f t="shared" ref="N30:R30" si="16">N15/$J15</f>
        <v>-0.18484657877200747</v>
      </c>
      <c r="O30" s="6">
        <f t="shared" si="16"/>
        <v>-0.44572805799303739</v>
      </c>
      <c r="P30" s="6">
        <f t="shared" si="16"/>
        <v>-0.1067502849206894</v>
      </c>
      <c r="Q30" s="6">
        <f t="shared" si="16"/>
        <v>0.7087768027850605</v>
      </c>
      <c r="R30" s="6">
        <f t="shared" si="16"/>
        <v>-0.4020339911939268</v>
      </c>
    </row>
    <row r="31" spans="2:18" ht="15.75" x14ac:dyDescent="0.25">
      <c r="B31" s="2" t="s">
        <v>6</v>
      </c>
      <c r="C31" s="6">
        <f>C17/(4*C23)</f>
        <v>0.25246461765120765</v>
      </c>
      <c r="D31" s="6">
        <f t="shared" ref="D31:H31" si="17">D17/(4*D23)</f>
        <v>0.2169079627714581</v>
      </c>
      <c r="E31" s="6">
        <f t="shared" si="17"/>
        <v>6.682898699301594E-2</v>
      </c>
      <c r="F31" s="6">
        <f t="shared" si="17"/>
        <v>7.6292465331632323E-2</v>
      </c>
      <c r="G31" s="6">
        <f t="shared" si="17"/>
        <v>5.2741559629585065E-2</v>
      </c>
      <c r="H31" s="6">
        <f t="shared" si="17"/>
        <v>0.17414785377970721</v>
      </c>
      <c r="J31" s="6">
        <f t="shared" si="15"/>
        <v>0.13989724102610104</v>
      </c>
      <c r="L31" s="2" t="s">
        <v>6</v>
      </c>
      <c r="M31" s="6">
        <f>M17/$J17</f>
        <v>0.97718568950279827</v>
      </c>
      <c r="N31" s="6">
        <f t="shared" ref="N31:R31" si="18">N17/$J17</f>
        <v>0.33878596445288178</v>
      </c>
      <c r="O31" s="6">
        <f t="shared" si="18"/>
        <v>-0.35988183692841491</v>
      </c>
      <c r="P31" s="6">
        <f t="shared" si="18"/>
        <v>-0.46928496612222198</v>
      </c>
      <c r="Q31" s="6">
        <f t="shared" si="18"/>
        <v>-0.49966449543386476</v>
      </c>
      <c r="R31" s="6">
        <f t="shared" si="18"/>
        <v>1.2859644528820414E-2</v>
      </c>
    </row>
    <row r="32" spans="2:18" ht="15.75" x14ac:dyDescent="0.25">
      <c r="B32" s="2" t="s">
        <v>1</v>
      </c>
      <c r="C32" s="6">
        <f>C12/(4*C23)</f>
        <v>0.20430073820980205</v>
      </c>
      <c r="D32" s="6">
        <f t="shared" ref="D32:H32" si="19">D12/(4*D23)</f>
        <v>0.2548524381513006</v>
      </c>
      <c r="E32" s="6">
        <f t="shared" si="19"/>
        <v>0.42903825206638035</v>
      </c>
      <c r="F32" s="6">
        <f t="shared" si="19"/>
        <v>0.26637163925487933</v>
      </c>
      <c r="G32" s="6">
        <f t="shared" si="19"/>
        <v>0.1243182815065542</v>
      </c>
      <c r="H32" s="6">
        <f t="shared" si="19"/>
        <v>0.28301110306795857</v>
      </c>
      <c r="J32" s="6">
        <f t="shared" si="15"/>
        <v>0.26031540870947917</v>
      </c>
      <c r="L32" s="2" t="s">
        <v>1</v>
      </c>
      <c r="M32" s="6">
        <f>M12/$J12</f>
        <v>-0.19738598847954877</v>
      </c>
      <c r="N32" s="6">
        <f t="shared" ref="N32:R32" si="20">N12/$J12</f>
        <v>-0.21093221652208807</v>
      </c>
      <c r="O32" s="6">
        <f t="shared" si="20"/>
        <v>1.0614896130191565</v>
      </c>
      <c r="P32" s="6">
        <f t="shared" si="20"/>
        <v>-7.0482461226487783E-2</v>
      </c>
      <c r="Q32" s="6">
        <f t="shared" si="20"/>
        <v>-0.40839311974762965</v>
      </c>
      <c r="R32" s="6">
        <f t="shared" si="20"/>
        <v>-0.1742958270434023</v>
      </c>
    </row>
    <row r="33" spans="2:18" ht="6" customHeight="1" x14ac:dyDescent="0.25">
      <c r="J33" s="6"/>
      <c r="M33" s="6"/>
      <c r="N33" s="6"/>
      <c r="O33" s="6"/>
      <c r="P33" s="6"/>
      <c r="Q33" s="6"/>
      <c r="R33" s="6"/>
    </row>
    <row r="34" spans="2:18" ht="15.75" x14ac:dyDescent="0.25">
      <c r="B34" s="2" t="s">
        <v>3</v>
      </c>
      <c r="C34" s="6">
        <f>C14/(3*C24)</f>
        <v>0.29544452093475743</v>
      </c>
      <c r="D34" s="6">
        <f t="shared" ref="D34:H34" si="21">D14/(3*D24)</f>
        <v>0.15519320792722655</v>
      </c>
      <c r="E34" s="6">
        <f t="shared" si="21"/>
        <v>7.517255307269205E-2</v>
      </c>
      <c r="F34" s="6">
        <f t="shared" si="21"/>
        <v>9.2896338541167453E-2</v>
      </c>
      <c r="G34" s="6">
        <f t="shared" si="21"/>
        <v>0.13287823438661561</v>
      </c>
      <c r="H34" s="6">
        <f t="shared" si="21"/>
        <v>9.7057507728452078E-2</v>
      </c>
      <c r="J34" s="6">
        <f t="shared" si="15"/>
        <v>0.14144039376515186</v>
      </c>
      <c r="L34" s="2" t="s">
        <v>3</v>
      </c>
      <c r="M34" s="6">
        <f>M14/$J14</f>
        <v>1.9056910261469351</v>
      </c>
      <c r="N34" s="6">
        <f t="shared" ref="N34:R34" si="22">N14/$J14</f>
        <v>0.14823263582946372</v>
      </c>
      <c r="O34" s="6">
        <f t="shared" si="22"/>
        <v>-0.74345786056769725</v>
      </c>
      <c r="P34" s="6">
        <f t="shared" si="22"/>
        <v>-0.37131404972080034</v>
      </c>
      <c r="Q34" s="6">
        <f t="shared" si="22"/>
        <v>-0.66303049304568284</v>
      </c>
      <c r="R34" s="6">
        <f t="shared" si="22"/>
        <v>-0.27612125864221898</v>
      </c>
    </row>
    <row r="35" spans="2:18" ht="15.75" x14ac:dyDescent="0.25">
      <c r="B35" s="2" t="s">
        <v>5</v>
      </c>
      <c r="C35" s="6">
        <f>C16/(3*C24)</f>
        <v>0.65403339832719798</v>
      </c>
      <c r="D35" s="6">
        <f t="shared" ref="D35:H35" si="23">D16/(3*D24)</f>
        <v>0.80582985515775496</v>
      </c>
      <c r="E35" s="6">
        <f t="shared" si="23"/>
        <v>0.83868515152595113</v>
      </c>
      <c r="F35" s="6">
        <f t="shared" si="23"/>
        <v>0.83155612000383394</v>
      </c>
      <c r="G35" s="6">
        <f t="shared" si="23"/>
        <v>0.73489420548197049</v>
      </c>
      <c r="H35" s="6">
        <f t="shared" si="23"/>
        <v>0.87289244419125367</v>
      </c>
      <c r="J35" s="6">
        <f t="shared" si="15"/>
        <v>0.78964852911466032</v>
      </c>
      <c r="L35" s="2" t="s">
        <v>5</v>
      </c>
      <c r="M35" s="6">
        <f>M16/$J16</f>
        <v>0.31909610406886207</v>
      </c>
      <c r="N35" s="6">
        <f t="shared" ref="N35:R35" si="24">N16/$J16</f>
        <v>0.2226539333440492</v>
      </c>
      <c r="O35" s="6">
        <f t="shared" si="24"/>
        <v>-0.41304962337669532</v>
      </c>
      <c r="P35" s="6">
        <f t="shared" si="24"/>
        <v>0.15406359640614356</v>
      </c>
      <c r="Q35" s="6">
        <f t="shared" si="24"/>
        <v>-0.61782295656222463</v>
      </c>
      <c r="R35" s="6">
        <f t="shared" si="24"/>
        <v>0.33505894611986564</v>
      </c>
    </row>
    <row r="36" spans="2:18" ht="15.75" x14ac:dyDescent="0.25">
      <c r="B36" s="2" t="s">
        <v>7</v>
      </c>
      <c r="C36" s="6">
        <f>C18/(3*C24)</f>
        <v>5.0522080738044491E-2</v>
      </c>
      <c r="D36" s="6">
        <f t="shared" ref="D36:H36" si="25">D18/(3*D24)</f>
        <v>3.8976936915018544E-2</v>
      </c>
      <c r="E36" s="6">
        <f t="shared" si="25"/>
        <v>8.614229540135665E-2</v>
      </c>
      <c r="F36" s="6">
        <f t="shared" si="25"/>
        <v>7.5547541454998562E-2</v>
      </c>
      <c r="G36" s="6">
        <f t="shared" si="25"/>
        <v>0.13222756013141382</v>
      </c>
      <c r="H36" s="6">
        <f t="shared" si="25"/>
        <v>3.0050048080294364E-2</v>
      </c>
      <c r="J36" s="6">
        <f t="shared" si="15"/>
        <v>6.891107712018775E-2</v>
      </c>
      <c r="L36" s="2" t="s">
        <v>7</v>
      </c>
      <c r="M36" s="6">
        <f>M18/$J18</f>
        <v>0.38667893638165346</v>
      </c>
      <c r="N36" s="6">
        <f t="shared" ref="N36:R36" si="26">N18/$J18</f>
        <v>-0.19520349686877123</v>
      </c>
      <c r="O36" s="6">
        <f t="shared" si="26"/>
        <v>-0.17957846740448388</v>
      </c>
      <c r="P36" s="6">
        <f t="shared" si="26"/>
        <v>0.4268446529625517</v>
      </c>
      <c r="Q36" s="6">
        <f t="shared" si="26"/>
        <v>-6.4206689383239368E-2</v>
      </c>
      <c r="R36" s="6">
        <f t="shared" si="26"/>
        <v>-0.37453493568771062</v>
      </c>
    </row>
    <row r="37" spans="2:18" ht="6.75" customHeight="1" x14ac:dyDescent="0.25">
      <c r="B37" s="2"/>
      <c r="L37" s="2"/>
    </row>
    <row r="38" spans="2:18" ht="15.75" x14ac:dyDescent="0.25">
      <c r="B38" s="2"/>
      <c r="L38" s="2" t="s">
        <v>19</v>
      </c>
      <c r="M38" s="6">
        <f>M23/$J23</f>
        <v>2.504576742676605E-2</v>
      </c>
      <c r="N38" s="6">
        <f t="shared" ref="N38:R38" si="27">N23/$J23</f>
        <v>-0.19214768319220873</v>
      </c>
      <c r="O38" s="6">
        <f t="shared" si="27"/>
        <v>0.25369412819377901</v>
      </c>
      <c r="P38" s="6">
        <f t="shared" si="27"/>
        <v>-8.9508153791406614E-2</v>
      </c>
      <c r="Q38" s="6">
        <f t="shared" si="27"/>
        <v>0.24166566924870722</v>
      </c>
      <c r="R38" s="6">
        <f t="shared" si="27"/>
        <v>-0.23874972788563728</v>
      </c>
    </row>
    <row r="39" spans="2:18" ht="15.75" x14ac:dyDescent="0.25">
      <c r="L39" s="2" t="s">
        <v>20</v>
      </c>
      <c r="M39" s="6">
        <f>M24/$J24</f>
        <v>0.57745843262067542</v>
      </c>
      <c r="N39" s="6">
        <f t="shared" ref="N39:R39" si="28">N24/$J24</f>
        <v>0.1867018199942842</v>
      </c>
      <c r="O39" s="6">
        <f t="shared" si="28"/>
        <v>-0.45262640420669448</v>
      </c>
      <c r="P39" s="6">
        <f t="shared" si="28"/>
        <v>8.5474412233566138E-2</v>
      </c>
      <c r="Q39" s="6">
        <f t="shared" si="28"/>
        <v>-0.59325597130250352</v>
      </c>
      <c r="R39" s="6">
        <f t="shared" si="28"/>
        <v>0.19624771066067265</v>
      </c>
    </row>
  </sheetData>
  <conditionalFormatting sqref="M29:R36">
    <cfRule type="cellIs" dxfId="0" priority="5" operator="greaterThan">
      <formula>0</formula>
    </cfRule>
    <cfRule type="cellIs" dxfId="1" priority="4" operator="greaterThan">
      <formula>0</formula>
    </cfRule>
    <cfRule type="cellIs" dxfId="2" priority="2" operator="greaterThan">
      <formula>10</formula>
    </cfRule>
    <cfRule type="cellIs" dxfId="3" priority="1" operator="greaterThan">
      <formula>0.1</formula>
    </cfRule>
  </conditionalFormatting>
  <conditionalFormatting sqref="M12:R18">
    <cfRule type="cellIs" dxfId="8" priority="3" operator="greaterThan">
      <formula>0</formula>
    </cfRule>
  </conditionalFormatting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2015-09-09T09:34:02Z</dcterms:created>
  <dcterms:modified xsi:type="dcterms:W3CDTF">2015-09-09T10:28:17Z</dcterms:modified>
</cp:coreProperties>
</file>