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k\Documents\TU-Berlin\mcl-im-seg\"/>
    </mc:Choice>
  </mc:AlternateContent>
  <bookViews>
    <workbookView xWindow="0" yWindow="0" windowWidth="23970" windowHeight="6315"/>
  </bookViews>
  <sheets>
    <sheet name="Sheet1" sheetId="1" r:id="rId1"/>
  </sheets>
  <definedNames>
    <definedName name="a">Sheet1!$F$15</definedName>
    <definedName name="err">Sheet1!$D$11</definedName>
    <definedName name="frames">Sheet1!$B$6</definedName>
    <definedName name="h">Sheet1!$B$4</definedName>
    <definedName name="kmax">Sheet1!$B$12</definedName>
    <definedName name="n">Sheet1!$B$10</definedName>
    <definedName name="nb">Sheet1!$B$11</definedName>
    <definedName name="nnz">Sheet1!$B$13</definedName>
    <definedName name="nsub">Sheet1!$B$8</definedName>
    <definedName name="radius">Sheet1!$B$7</definedName>
    <definedName name="slices">Sheet1!$B$14</definedName>
    <definedName name="w">Sheet1!$B$5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7" i="1"/>
  <c r="E26" i="1"/>
  <c r="F18" i="1"/>
  <c r="F17" i="1"/>
  <c r="F16" i="1"/>
  <c r="D11" i="1"/>
  <c r="B11" i="1" s="1"/>
  <c r="B12" i="1" s="1"/>
  <c r="B18" i="1" s="1"/>
  <c r="B10" i="1"/>
  <c r="B14" i="1" s="1"/>
  <c r="B13" i="1" l="1"/>
  <c r="B16" i="1" l="1"/>
  <c r="B17" i="1"/>
</calcChain>
</file>

<file path=xl/sharedStrings.xml><?xml version="1.0" encoding="utf-8"?>
<sst xmlns="http://schemas.openxmlformats.org/spreadsheetml/2006/main" count="20" uniqueCount="18">
  <si>
    <t>h</t>
  </si>
  <si>
    <t>w</t>
  </si>
  <si>
    <t>frames</t>
  </si>
  <si>
    <t>n</t>
  </si>
  <si>
    <t>r</t>
  </si>
  <si>
    <t>nb</t>
  </si>
  <si>
    <t>err</t>
  </si>
  <si>
    <t>kmax</t>
  </si>
  <si>
    <t>nnz</t>
  </si>
  <si>
    <t>mem1</t>
  </si>
  <si>
    <t>mem2</t>
  </si>
  <si>
    <t>nsub</t>
  </si>
  <si>
    <t>slices</t>
  </si>
  <si>
    <t>mem slice</t>
  </si>
  <si>
    <t>sigma</t>
  </si>
  <si>
    <t>a</t>
  </si>
  <si>
    <t>2sigma</t>
  </si>
  <si>
    <t>1sigma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</si>
</sst>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5" formatCode="_-* #,##0.0\ _€_-;\-* #,##0.0\ _€_-;_-* &quot;-&quot;??\ _€_-;_-@_-"/>
    <numFmt numFmtId="166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"/>
  <sheetViews>
    <sheetView tabSelected="1" workbookViewId="0">
      <selection activeCell="B18" sqref="B18"/>
    </sheetView>
  </sheetViews>
  <sheetFormatPr defaultRowHeight="15" x14ac:dyDescent="0.25"/>
  <cols>
    <col min="1" max="1" width="11.42578125" customWidth="1"/>
    <col min="2" max="2" width="16.7109375" bestFit="1" customWidth="1"/>
  </cols>
  <sheetData>
    <row r="4" spans="1:6" x14ac:dyDescent="0.25">
      <c r="A4" t="s">
        <v>0</v>
      </c>
      <c r="B4" s="3">
        <v>176</v>
      </c>
    </row>
    <row r="5" spans="1:6" x14ac:dyDescent="0.25">
      <c r="A5" t="s">
        <v>1</v>
      </c>
      <c r="B5" s="3">
        <v>144</v>
      </c>
    </row>
    <row r="6" spans="1:6" x14ac:dyDescent="0.25">
      <c r="A6" t="s">
        <v>2</v>
      </c>
      <c r="B6" s="3">
        <v>10</v>
      </c>
    </row>
    <row r="7" spans="1:6" x14ac:dyDescent="0.25">
      <c r="A7" t="s">
        <v>4</v>
      </c>
      <c r="B7" s="2">
        <v>3</v>
      </c>
    </row>
    <row r="8" spans="1:6" x14ac:dyDescent="0.25">
      <c r="A8" t="s">
        <v>11</v>
      </c>
      <c r="B8" s="3">
        <v>64</v>
      </c>
    </row>
    <row r="10" spans="1:6" x14ac:dyDescent="0.25">
      <c r="A10" t="s">
        <v>3</v>
      </c>
      <c r="B10" s="3">
        <f>frames*w*h</f>
        <v>253440</v>
      </c>
    </row>
    <row r="11" spans="1:6" x14ac:dyDescent="0.25">
      <c r="A11" t="s">
        <v>5</v>
      </c>
      <c r="B11" s="3">
        <f>ROUND(radius*radius*PI()+err,0)</f>
        <v>30</v>
      </c>
      <c r="C11" s="4" t="s">
        <v>6</v>
      </c>
      <c r="D11" s="1">
        <f>POWER(radius,131/208)</f>
        <v>1.9975360983644388</v>
      </c>
    </row>
    <row r="12" spans="1:6" x14ac:dyDescent="0.25">
      <c r="A12" t="s">
        <v>7</v>
      </c>
      <c r="B12" s="3">
        <f>(2*radius+1)*nb</f>
        <v>210</v>
      </c>
    </row>
    <row r="13" spans="1:6" x14ac:dyDescent="0.25">
      <c r="A13" t="s">
        <v>8</v>
      </c>
      <c r="B13" s="3">
        <f>kmax*n</f>
        <v>53222400</v>
      </c>
    </row>
    <row r="14" spans="1:6" x14ac:dyDescent="0.25">
      <c r="A14" t="s">
        <v>12</v>
      </c>
      <c r="B14" s="3">
        <f>_xlfn.CEILING.MATH(n/B8)</f>
        <v>3960</v>
      </c>
    </row>
    <row r="15" spans="1:6" x14ac:dyDescent="0.25">
      <c r="E15" t="s">
        <v>15</v>
      </c>
      <c r="F15">
        <v>0.4</v>
      </c>
    </row>
    <row r="16" spans="1:6" x14ac:dyDescent="0.25">
      <c r="A16" t="s">
        <v>9</v>
      </c>
      <c r="B16" s="3">
        <f>n*4+nnz*8</f>
        <v>426792960</v>
      </c>
      <c r="E16" t="s">
        <v>14</v>
      </c>
      <c r="F16">
        <f>radius*radius*a*a</f>
        <v>1.4400000000000002</v>
      </c>
    </row>
    <row r="17" spans="1:6" x14ac:dyDescent="0.25">
      <c r="A17" t="s">
        <v>10</v>
      </c>
      <c r="B17" s="3">
        <f>n*4+nnz*12</f>
        <v>639682560</v>
      </c>
      <c r="E17" t="s">
        <v>16</v>
      </c>
      <c r="F17">
        <f>radius/(SQRT(2*LOG(2*radius)))</f>
        <v>2.4047738854668039</v>
      </c>
    </row>
    <row r="18" spans="1:6" x14ac:dyDescent="0.25">
      <c r="A18" t="s">
        <v>13</v>
      </c>
      <c r="B18" s="3">
        <f>nsub*4+kmax*kmax*nsub*12</f>
        <v>33869056</v>
      </c>
      <c r="E18" t="s">
        <v>17</v>
      </c>
      <c r="F18">
        <f>radius/(SQRT(2*LOG(radius)))</f>
        <v>3.0710852697869249</v>
      </c>
    </row>
    <row r="25" spans="1:6" x14ac:dyDescent="0.25">
      <c r="C25" t="s">
        <v>4</v>
      </c>
      <c r="D25" t="s">
        <v>14</v>
      </c>
    </row>
    <row r="26" spans="1:6" x14ac:dyDescent="0.25">
      <c r="C26">
        <v>10</v>
      </c>
      <c r="D26">
        <v>15</v>
      </c>
      <c r="E26">
        <f>D26/(C26*C26)</f>
        <v>0.15</v>
      </c>
    </row>
    <row r="27" spans="1:6" x14ac:dyDescent="0.25">
      <c r="C27">
        <v>5</v>
      </c>
      <c r="D27">
        <v>4</v>
      </c>
      <c r="E27">
        <f>D27/(C27*C27)</f>
        <v>0.16</v>
      </c>
    </row>
    <row r="29" spans="1:6" x14ac:dyDescent="0.25">
      <c r="C29">
        <v>10</v>
      </c>
      <c r="D29">
        <v>15</v>
      </c>
      <c r="E29">
        <f>SQRT(D29)/C29</f>
        <v>0.3872983346207417</v>
      </c>
    </row>
    <row r="30" spans="1:6" x14ac:dyDescent="0.25">
      <c r="C30">
        <v>5</v>
      </c>
      <c r="D30">
        <v>4</v>
      </c>
      <c r="E30">
        <f>SQRT(D30)/C30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err</vt:lpstr>
      <vt:lpstr>frames</vt:lpstr>
      <vt:lpstr>h</vt:lpstr>
      <vt:lpstr>kmax</vt:lpstr>
      <vt:lpstr>n</vt:lpstr>
      <vt:lpstr>nb</vt:lpstr>
      <vt:lpstr>nnz</vt:lpstr>
      <vt:lpstr>nsub</vt:lpstr>
      <vt:lpstr>radius</vt:lpstr>
      <vt:lpstr>slices</vt:lpstr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Cedrik Neumann</dc:creator>
  <cp:lastModifiedBy>Cedrik Neumann</cp:lastModifiedBy>
  <dcterms:created xsi:type="dcterms:W3CDTF">2014-10-24T19:45:06Z</dcterms:created>
  <dcterms:modified xsi:type="dcterms:W3CDTF">2014-10-25T23:32:11Z</dcterms:modified>
</cp:coreProperties>
</file>