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rexel0-my.sharepoint.com/personal/lw627_drexel_edu/Documents/"/>
    </mc:Choice>
  </mc:AlternateContent>
  <xr:revisionPtr revIDLastSave="0" documentId="8_{4ACFF2C7-B525-4D7D-966B-FA3B722DC3C6}" xr6:coauthVersionLast="47" xr6:coauthVersionMax="47" xr10:uidLastSave="{00000000-0000-0000-0000-000000000000}"/>
  <bookViews>
    <workbookView xWindow="-110" yWindow="-110" windowWidth="25820" windowHeight="15500" tabRatio="910" firstSheet="4" activeTab="4" xr2:uid="{1FBAE36E-3710-4BAB-8D51-440E120DEDA8}"/>
  </bookViews>
  <sheets>
    <sheet name="BTO" sheetId="1" r:id="rId1"/>
    <sheet name="BTO_PMW superlattice" sheetId="12" r:id="rId2"/>
    <sheet name="BZT05" sheetId="7" r:id="rId3"/>
    <sheet name="BST80" sheetId="6" r:id="rId4"/>
    <sheet name="SRO" sheetId="4" r:id="rId5"/>
    <sheet name="Sr2.64Ba0.36Al2_A" sheetId="8" r:id="rId6"/>
    <sheet name="SrMoO3" sheetId="10" r:id="rId7"/>
    <sheet name="Literature recipes SrMoO3" sheetId="11" r:id="rId8"/>
    <sheet name="Literature recipes BTO" sheetId="2" r:id="rId9"/>
    <sheet name="Literature recipes SRO" sheetId="5" r:id="rId10"/>
    <sheet name="Literature recipe (Sr,Ba)3Al2O6" sheetId="9" r:id="rId11"/>
    <sheet name="Coversion table" sheetId="3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C3" i="3"/>
  <c r="Q20" i="4"/>
  <c r="Q19" i="4"/>
  <c r="H3" i="3"/>
  <c r="M18" i="4"/>
  <c r="H5" i="3"/>
  <c r="M129" i="1"/>
  <c r="M128" i="1"/>
  <c r="M127" i="1"/>
  <c r="M16" i="4"/>
  <c r="M126" i="1"/>
  <c r="M122" i="1"/>
  <c r="M123" i="1"/>
  <c r="M124" i="1"/>
  <c r="M125" i="1"/>
  <c r="M121" i="1"/>
  <c r="M119" i="1"/>
  <c r="M120" i="1"/>
  <c r="M118" i="1"/>
  <c r="M117" i="1"/>
  <c r="C6" i="3"/>
  <c r="M116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97" i="1"/>
  <c r="Q8" i="4"/>
  <c r="Q5" i="4"/>
  <c r="G5" i="3"/>
  <c r="I4" i="3"/>
  <c r="G4" i="3"/>
  <c r="I3" i="3"/>
  <c r="M7" i="1"/>
  <c r="M5" i="1"/>
  <c r="M4" i="1"/>
  <c r="M3" i="1"/>
  <c r="M2" i="1"/>
</calcChain>
</file>

<file path=xl/sharedStrings.xml><?xml version="1.0" encoding="utf-8"?>
<sst xmlns="http://schemas.openxmlformats.org/spreadsheetml/2006/main" count="1894" uniqueCount="586">
  <si>
    <t>Sample name</t>
  </si>
  <si>
    <t>Date</t>
  </si>
  <si>
    <t>Substrate</t>
  </si>
  <si>
    <t>Target</t>
  </si>
  <si>
    <t>Chamber</t>
  </si>
  <si>
    <t>Process gas</t>
  </si>
  <si>
    <t>Pressure (mTorr)</t>
  </si>
  <si>
    <t>Temperature (C)</t>
  </si>
  <si>
    <t>Laser energy on the target (mJ)</t>
  </si>
  <si>
    <t>Mask</t>
  </si>
  <si>
    <t>Demagnification number</t>
  </si>
  <si>
    <t>Spot size (mm2)</t>
  </si>
  <si>
    <t>Fluence (J/cm2)</t>
  </si>
  <si>
    <t>Repetation rate (Hz)</t>
  </si>
  <si>
    <t>Pulse number</t>
  </si>
  <si>
    <t>Thickness (nm)</t>
  </si>
  <si>
    <t>Growth rate</t>
  </si>
  <si>
    <t>Roughness (pm)</t>
  </si>
  <si>
    <t>Domain configuration</t>
  </si>
  <si>
    <t>Domain wall periodicity (RSM)(nm)</t>
  </si>
  <si>
    <t xml:space="preserve">Domain wall periodicity (PFM)(nm) </t>
  </si>
  <si>
    <t>Remarks</t>
  </si>
  <si>
    <t>LYW001</t>
  </si>
  <si>
    <t>GSO(110)P43491 irregular cut</t>
  </si>
  <si>
    <t>BTO</t>
  </si>
  <si>
    <t>TSST</t>
  </si>
  <si>
    <t>O2</t>
  </si>
  <si>
    <t>Rectangular (18mm*5.5mm)</t>
  </si>
  <si>
    <t>NA</t>
  </si>
  <si>
    <t>No XRR oscillation</t>
  </si>
  <si>
    <t>LYW002</t>
  </si>
  <si>
    <t>Rectangular (15mm*4mm)</t>
  </si>
  <si>
    <r>
      <t xml:space="preserve">0.26 </t>
    </r>
    <r>
      <rPr>
        <sz val="11"/>
        <color theme="1"/>
        <rFont val="Calibri"/>
        <family val="2"/>
      </rPr>
      <t>Å/pulse</t>
    </r>
  </si>
  <si>
    <t>4.68 nm/min</t>
  </si>
  <si>
    <t>LYW003</t>
  </si>
  <si>
    <t>0.266 Å/pulse</t>
  </si>
  <si>
    <t>4.8 nm/min</t>
  </si>
  <si>
    <t>LYW004</t>
  </si>
  <si>
    <t>7.98 nm/min</t>
  </si>
  <si>
    <t>LYW005</t>
  </si>
  <si>
    <t>LYW006</t>
  </si>
  <si>
    <t>0.35 Å/pulse</t>
  </si>
  <si>
    <t>6.3 nm/min</t>
  </si>
  <si>
    <t>LYW007</t>
  </si>
  <si>
    <t>0.29 Å/pulse</t>
  </si>
  <si>
    <t>1.74 nm/min</t>
  </si>
  <si>
    <t>LYW008</t>
  </si>
  <si>
    <t>0.304 Å/pulse</t>
  </si>
  <si>
    <t>3.65 nm/min</t>
  </si>
  <si>
    <t>LYW009</t>
  </si>
  <si>
    <t>0.28 Å/pulse</t>
  </si>
  <si>
    <t>3.36 nm/min</t>
  </si>
  <si>
    <t>LYW010</t>
  </si>
  <si>
    <t>0.321 Å/pulse</t>
  </si>
  <si>
    <t>3.85 nm/min</t>
  </si>
  <si>
    <t>LYW011</t>
  </si>
  <si>
    <t>0.286 Å/pulse</t>
  </si>
  <si>
    <t>3.43 nm/min</t>
  </si>
  <si>
    <t>LYW012</t>
  </si>
  <si>
    <t>LYW013</t>
  </si>
  <si>
    <t>0.325 Å/pulse</t>
  </si>
  <si>
    <t>3.94 nm/min</t>
  </si>
  <si>
    <t>LYW014</t>
  </si>
  <si>
    <t>0.299 Å/pulse</t>
  </si>
  <si>
    <t>3.59 nm/min</t>
  </si>
  <si>
    <t>LYW015</t>
  </si>
  <si>
    <t>0.271 Å/pulse</t>
  </si>
  <si>
    <t>3.256 nm/min</t>
  </si>
  <si>
    <t>LYW016</t>
  </si>
  <si>
    <t>1.715 nm/min</t>
  </si>
  <si>
    <t>LYW017</t>
  </si>
  <si>
    <t>LYW018</t>
  </si>
  <si>
    <t>LYW019</t>
  </si>
  <si>
    <t>0.32 Å/pulse</t>
  </si>
  <si>
    <t>3.84 nm/min</t>
  </si>
  <si>
    <t>LYW020</t>
  </si>
  <si>
    <t>Ellipse(14mm*4mm)</t>
  </si>
  <si>
    <t>0.225 Å/pulse</t>
  </si>
  <si>
    <t>2.71 nm/min</t>
  </si>
  <si>
    <t>LYW021</t>
  </si>
  <si>
    <t>LYW022</t>
  </si>
  <si>
    <t>0.322 Å/pulse</t>
  </si>
  <si>
    <t>3.86 nm/min</t>
  </si>
  <si>
    <t>LYW023</t>
  </si>
  <si>
    <t>0.377 Å/pulse</t>
  </si>
  <si>
    <t>4.52 nm/min</t>
  </si>
  <si>
    <t>LYW024</t>
  </si>
  <si>
    <t>LYW025</t>
  </si>
  <si>
    <t>0.312 Å/pulse</t>
  </si>
  <si>
    <t>3.74 nm/min</t>
  </si>
  <si>
    <t>LYW028</t>
  </si>
  <si>
    <t>NSO(110)P62226 irregular cut</t>
  </si>
  <si>
    <t>BTO_C</t>
  </si>
  <si>
    <t>0.272 Å/pulse</t>
  </si>
  <si>
    <t>3.26 nm/min</t>
  </si>
  <si>
    <t>LYW029</t>
  </si>
  <si>
    <t>3.49 nm/min</t>
  </si>
  <si>
    <t>LYW030</t>
  </si>
  <si>
    <t>0.2865 Å/pulse</t>
  </si>
  <si>
    <t>3.44 nm/min</t>
  </si>
  <si>
    <t>LYW031</t>
  </si>
  <si>
    <t>0.2651 Å/pulse</t>
  </si>
  <si>
    <t>3.18 nm/min</t>
  </si>
  <si>
    <t>LYW032</t>
  </si>
  <si>
    <t>NSO(110)P62207</t>
  </si>
  <si>
    <t>~110 nm</t>
  </si>
  <si>
    <t>232, 132, 116, 72.4</t>
  </si>
  <si>
    <t>LYW033</t>
  </si>
  <si>
    <t>0.276 Å/pulse</t>
  </si>
  <si>
    <t>3.31 nm/min</t>
  </si>
  <si>
    <t>LYW034</t>
  </si>
  <si>
    <t>0.2556 Å/pulse</t>
  </si>
  <si>
    <t>3.07 nm/min</t>
  </si>
  <si>
    <t>LYW035</t>
  </si>
  <si>
    <t>50.55 to 47.44</t>
  </si>
  <si>
    <t>2.22 to 2.08</t>
  </si>
  <si>
    <t>~210 nm</t>
  </si>
  <si>
    <t>LYW037</t>
  </si>
  <si>
    <t>NSO(110)P62207 5x5</t>
  </si>
  <si>
    <t>0.2769 Å/pulse</t>
  </si>
  <si>
    <t>3.3228 nm/min</t>
  </si>
  <si>
    <t>LYW038</t>
  </si>
  <si>
    <t>50 to 48.9</t>
  </si>
  <si>
    <t>2.22 to 2.14</t>
  </si>
  <si>
    <t>0.2614 Å/pulse</t>
  </si>
  <si>
    <t>3.1368 nm/min</t>
  </si>
  <si>
    <t>LYW039</t>
  </si>
  <si>
    <t>50.89 to 50.22</t>
  </si>
  <si>
    <t>2.23 to 2.20</t>
  </si>
  <si>
    <t>LYW040</t>
  </si>
  <si>
    <t>50.78 to 48.89</t>
  </si>
  <si>
    <t>2.23 to 2.14</t>
  </si>
  <si>
    <t>0.2524 Å/pulse</t>
  </si>
  <si>
    <t>3.03 nm/min</t>
  </si>
  <si>
    <t>LYW041</t>
  </si>
  <si>
    <t>LYW043</t>
  </si>
  <si>
    <t>50.89 to 48.89</t>
  </si>
  <si>
    <t>0.258 Å/pulse</t>
  </si>
  <si>
    <t>3.096 nm/min</t>
  </si>
  <si>
    <t>LYW044</t>
  </si>
  <si>
    <t>48.89 to 47.78</t>
  </si>
  <si>
    <t>2.14 to 2.096</t>
  </si>
  <si>
    <t>0.26 Å/pulse</t>
  </si>
  <si>
    <t>3.12 nm/min</t>
  </si>
  <si>
    <t>Sent to Arturas at Stanford</t>
  </si>
  <si>
    <t>LYW045</t>
  </si>
  <si>
    <t>43.33 to 42.78</t>
  </si>
  <si>
    <t>1.905 to 1.87</t>
  </si>
  <si>
    <t>0.24 Å/pulse</t>
  </si>
  <si>
    <t>2.865 nm/min</t>
  </si>
  <si>
    <t>LYW046</t>
  </si>
  <si>
    <t>38.66 to 37.1</t>
  </si>
  <si>
    <t>1.696 to 1.628</t>
  </si>
  <si>
    <t>0.243 Å/pulse</t>
  </si>
  <si>
    <t>2.92 nm/min</t>
  </si>
  <si>
    <t>LYW047</t>
  </si>
  <si>
    <t>39.3 to 38.3</t>
  </si>
  <si>
    <t>1.724 to 1.68</t>
  </si>
  <si>
    <t>0.22 Å/pulse</t>
  </si>
  <si>
    <t>5.29 nm/min</t>
  </si>
  <si>
    <t>Gave to Anthony</t>
  </si>
  <si>
    <t>LYW048</t>
  </si>
  <si>
    <t>43.89 to 42.56</t>
  </si>
  <si>
    <t>1.925 to 1.867</t>
  </si>
  <si>
    <t>0.256 Å/pulse</t>
  </si>
  <si>
    <t>3.067 nm/min</t>
  </si>
  <si>
    <t>59.1, 120</t>
  </si>
  <si>
    <t>LYW049</t>
  </si>
  <si>
    <t>0.234 Å/pulse</t>
  </si>
  <si>
    <t>8.43 nm/min</t>
  </si>
  <si>
    <t>LYW050</t>
  </si>
  <si>
    <t>0.232 Å/pulse</t>
  </si>
  <si>
    <t>2.79 nm/min</t>
  </si>
  <si>
    <t>LYW064</t>
  </si>
  <si>
    <t>Ba0.6Sr0.4RuO3</t>
  </si>
  <si>
    <t>LYW065</t>
  </si>
  <si>
    <t>LYW085</t>
  </si>
  <si>
    <t>0.233 Å/pulse</t>
  </si>
  <si>
    <t>2.8 nm/min</t>
  </si>
  <si>
    <t>LYW086</t>
  </si>
  <si>
    <t>~46.7</t>
  </si>
  <si>
    <t>LYW087</t>
  </si>
  <si>
    <t>2.9 nm/min</t>
  </si>
  <si>
    <t>LYW088</t>
  </si>
  <si>
    <t>~45.6</t>
  </si>
  <si>
    <t>LYW089</t>
  </si>
  <si>
    <t>NSO(110)P62226 5 mm by 5 mm</t>
  </si>
  <si>
    <t>0.23 Å/pulse</t>
  </si>
  <si>
    <t>2.73 nm/min</t>
  </si>
  <si>
    <t>LYW090</t>
  </si>
  <si>
    <t>NSO(110)P62226 5 mm by 5mm</t>
  </si>
  <si>
    <t>LYW091</t>
  </si>
  <si>
    <t>0.25 Å/pulse</t>
  </si>
  <si>
    <t>2.97 nm/min</t>
  </si>
  <si>
    <t>LYW092</t>
  </si>
  <si>
    <t>0.246 Å/pulse</t>
  </si>
  <si>
    <t>2.95 nm/min</t>
  </si>
  <si>
    <t>LYW093</t>
  </si>
  <si>
    <t>0.15 Å/pulse</t>
  </si>
  <si>
    <t>1.84 nm/min</t>
  </si>
  <si>
    <t>LYW094</t>
  </si>
  <si>
    <t>3.4 nm/min</t>
  </si>
  <si>
    <t>substrate moves closer to the target by 2 mm</t>
  </si>
  <si>
    <t>LYW095</t>
  </si>
  <si>
    <t>LYW096</t>
  </si>
  <si>
    <t>0.27 Å/pulse</t>
  </si>
  <si>
    <t>3.28 nm/min</t>
  </si>
  <si>
    <t>430 (XRR)</t>
  </si>
  <si>
    <t>laser gass refill</t>
  </si>
  <si>
    <t>LYW097</t>
  </si>
  <si>
    <t>56.7, 103</t>
  </si>
  <si>
    <t>LYW098</t>
  </si>
  <si>
    <t>450 (XRR)</t>
  </si>
  <si>
    <t>52.5, 97.6</t>
  </si>
  <si>
    <t>LYW099</t>
  </si>
  <si>
    <t>64.38, 129.9</t>
  </si>
  <si>
    <t>LYW100</t>
  </si>
  <si>
    <t>LYW101</t>
  </si>
  <si>
    <t>LYW102</t>
  </si>
  <si>
    <t>LYW103</t>
  </si>
  <si>
    <t>target polished</t>
  </si>
  <si>
    <t>preablation with substrate in the chamber</t>
  </si>
  <si>
    <t>LYW104</t>
  </si>
  <si>
    <t>LYW105</t>
  </si>
  <si>
    <t>71, 122</t>
  </si>
  <si>
    <t>laser gass refill on 3/8/2023</t>
  </si>
  <si>
    <t>LYW106</t>
  </si>
  <si>
    <t>LYW107</t>
  </si>
  <si>
    <t>LYW108</t>
  </si>
  <si>
    <t>LYW109</t>
  </si>
  <si>
    <t>SRO Praxair</t>
  </si>
  <si>
    <t>Rectangular (4mm*5.5mm)</t>
  </si>
  <si>
    <t>LYW110</t>
  </si>
  <si>
    <t>17.2 (not accurate)</t>
  </si>
  <si>
    <t>Viewport window cleaned; laser energy measurement incorrect</t>
  </si>
  <si>
    <t>laser gass refill on 3/18/2023</t>
  </si>
  <si>
    <t>49.5 (not accurate)</t>
  </si>
  <si>
    <t>LYW112</t>
  </si>
  <si>
    <t>LYW113</t>
  </si>
  <si>
    <t>LYW114</t>
  </si>
  <si>
    <t>LYW115</t>
  </si>
  <si>
    <t>LYW116</t>
  </si>
  <si>
    <t>LYW117</t>
  </si>
  <si>
    <t>LYW118</t>
  </si>
  <si>
    <t>NSO(110)</t>
  </si>
  <si>
    <t>LYW119</t>
  </si>
  <si>
    <t>LYW120</t>
  </si>
  <si>
    <t>Target polished; no satellite</t>
  </si>
  <si>
    <t>LYW121</t>
  </si>
  <si>
    <t>0.2547 Å/pulse</t>
  </si>
  <si>
    <t>3.056 nm/min</t>
  </si>
  <si>
    <t>LYW122</t>
  </si>
  <si>
    <t>0.2582 Å/pulse</t>
  </si>
  <si>
    <t>3.098 nm/min</t>
  </si>
  <si>
    <t>93.49/165.5</t>
  </si>
  <si>
    <t>LYW123</t>
  </si>
  <si>
    <t>0.2553 Å/pulse</t>
  </si>
  <si>
    <t>3.064 nm/min</t>
  </si>
  <si>
    <t>LYW124</t>
  </si>
  <si>
    <t>89.43/169.4</t>
  </si>
  <si>
    <t>XRD diffused</t>
  </si>
  <si>
    <t>LYW125</t>
  </si>
  <si>
    <t>0.287 Å/pulse</t>
  </si>
  <si>
    <t>Target polished</t>
  </si>
  <si>
    <t>LYW126</t>
  </si>
  <si>
    <t>0.279 Å/pulse</t>
  </si>
  <si>
    <t>3.35 nm/min</t>
  </si>
  <si>
    <t>LYW127</t>
  </si>
  <si>
    <t>No satellite</t>
  </si>
  <si>
    <t>LYW128</t>
  </si>
  <si>
    <t>0.307 Å/pulse</t>
  </si>
  <si>
    <t>3.68 nm/min</t>
  </si>
  <si>
    <t>LYW129</t>
  </si>
  <si>
    <t>LYW130</t>
  </si>
  <si>
    <t>180.6?</t>
  </si>
  <si>
    <t>LYW131</t>
  </si>
  <si>
    <t>1290 (afm)</t>
  </si>
  <si>
    <t>67.5/125</t>
  </si>
  <si>
    <t>LYW132</t>
  </si>
  <si>
    <t>0.273 Å/pulse</t>
  </si>
  <si>
    <t>585 (afm)</t>
  </si>
  <si>
    <t>LYW133</t>
  </si>
  <si>
    <t>0.285 Å/pulse</t>
  </si>
  <si>
    <t>3.41 nm/min</t>
  </si>
  <si>
    <t>LYW134</t>
  </si>
  <si>
    <r>
      <t xml:space="preserve">Target polished; XRD diffused; </t>
    </r>
    <r>
      <rPr>
        <sz val="11"/>
        <color rgb="FFFF0000"/>
        <rFont val="Calibri"/>
        <family val="2"/>
        <scheme val="minor"/>
      </rPr>
      <t>Raja CPW</t>
    </r>
  </si>
  <si>
    <t>LYW135</t>
  </si>
  <si>
    <t>0.265 Å/pulse</t>
  </si>
  <si>
    <t>3.186 nm/min</t>
  </si>
  <si>
    <t>LYW136</t>
  </si>
  <si>
    <t>3.27 nm/min</t>
  </si>
  <si>
    <t>212/103</t>
  </si>
  <si>
    <t>238/105</t>
  </si>
  <si>
    <t>LYW137</t>
  </si>
  <si>
    <t>0.262 Å/pulse</t>
  </si>
  <si>
    <t>3.143 nm/min</t>
  </si>
  <si>
    <t>Raja IDC done</t>
  </si>
  <si>
    <t>LYW138</t>
  </si>
  <si>
    <t>182.5/92.4</t>
  </si>
  <si>
    <t>LYW139</t>
  </si>
  <si>
    <t>LYW140</t>
  </si>
  <si>
    <t>3.24 nm/min</t>
  </si>
  <si>
    <t>570 (XRR)</t>
  </si>
  <si>
    <t>XRD satellite diffused</t>
  </si>
  <si>
    <t>LYW141</t>
  </si>
  <si>
    <t>BTO_D</t>
  </si>
  <si>
    <t>480 (XRR)</t>
  </si>
  <si>
    <t>LYW142</t>
  </si>
  <si>
    <t>0.269 Å/pulse</t>
  </si>
  <si>
    <t>4.836 nm/min</t>
  </si>
  <si>
    <t>LYW143</t>
  </si>
  <si>
    <t>148.63/81</t>
  </si>
  <si>
    <t>LYW144</t>
  </si>
  <si>
    <t>1.62 nm/min</t>
  </si>
  <si>
    <t>347 (PFM)</t>
  </si>
  <si>
    <t>97 (LYW144_001)</t>
  </si>
  <si>
    <t>LYW145</t>
  </si>
  <si>
    <t>NSO(110) 5x5</t>
  </si>
  <si>
    <t>454 (PFM)</t>
  </si>
  <si>
    <t>a1/a2; a/c</t>
  </si>
  <si>
    <t>230; 400; 143 (LYW145_0034)</t>
  </si>
  <si>
    <t>Raja IDC</t>
  </si>
  <si>
    <t>LYW146</t>
  </si>
  <si>
    <t>0.28 Å/pulse (from RHEED)</t>
  </si>
  <si>
    <t>5.05 nm/min (from RHEED)</t>
  </si>
  <si>
    <t>663 (PFM)</t>
  </si>
  <si>
    <t>207/142</t>
  </si>
  <si>
    <t>142 (LYW146_0010)</t>
  </si>
  <si>
    <t>Raja IDC done, wire bonded</t>
  </si>
  <si>
    <t>LYW147</t>
  </si>
  <si>
    <t>Rectangular (5.5mm*4mm)</t>
  </si>
  <si>
    <t>LYW148</t>
  </si>
  <si>
    <t>458.6 (PFM)</t>
  </si>
  <si>
    <t>205 (LYW148_0021); 207 (LYW148_0034)</t>
  </si>
  <si>
    <t>LYW149</t>
  </si>
  <si>
    <t>259 (RHEED) 233 (XRD)</t>
  </si>
  <si>
    <t>0.283 Å/pulse (from RHEED)</t>
  </si>
  <si>
    <t>5.08 nm/min (from RHEED)</t>
  </si>
  <si>
    <t>LYW150</t>
  </si>
  <si>
    <t>0.275 Å/pulse (from RHEED)</t>
  </si>
  <si>
    <t>4.95 nm/min (from RHEED)</t>
  </si>
  <si>
    <t>LYW151</t>
  </si>
  <si>
    <t xml:space="preserve"> </t>
  </si>
  <si>
    <t>LYW152</t>
  </si>
  <si>
    <t>65.3 to 62.6</t>
  </si>
  <si>
    <t>2.86 to 2.75</t>
  </si>
  <si>
    <t>885(LYW152_0001)</t>
  </si>
  <si>
    <t>LYW153</t>
  </si>
  <si>
    <t>415(LYW153_0013); 442(LYW153_0012); 212(LYW153_0011); 238(LYW153_0010); 205(LYW153_0009); 208(LYW153_0008); 209(LYW153_0007); 250a1/a2(LYW153_0007); 260(LYW153_0006); 260(LYW153_0005); 335(LYW153_0004); 217(LYW153_0003);</t>
  </si>
  <si>
    <t>LYW154</t>
  </si>
  <si>
    <t>52.89 to 51.78</t>
  </si>
  <si>
    <t>2.32 to 2.27</t>
  </si>
  <si>
    <t>1881(PFM)</t>
  </si>
  <si>
    <t>943(LYW154_0001); 942(LYW154_0002)</t>
  </si>
  <si>
    <t>LYW155</t>
  </si>
  <si>
    <t>LYW156</t>
  </si>
  <si>
    <t>sent to Prof. Alu at CUNNY</t>
  </si>
  <si>
    <t>LYW159</t>
  </si>
  <si>
    <t>BTO_C @4</t>
  </si>
  <si>
    <t>LYW036</t>
  </si>
  <si>
    <t>NSO(110) P62226 irregular cut</t>
  </si>
  <si>
    <t>BZT05_A</t>
  </si>
  <si>
    <t>Domain wall periodicity (nm) (left:RSM;right:PFM)</t>
  </si>
  <si>
    <t>LYW026</t>
  </si>
  <si>
    <t>BST80E</t>
  </si>
  <si>
    <t>0.3 Å/pulse</t>
  </si>
  <si>
    <t>3.6 nm/min</t>
  </si>
  <si>
    <t>LYW042</t>
  </si>
  <si>
    <t>Pt/Al2O3 B4</t>
  </si>
  <si>
    <t>LYW080</t>
  </si>
  <si>
    <t>SSO(110)P61119 irregular cut</t>
  </si>
  <si>
    <t>LYW081</t>
  </si>
  <si>
    <t>LYW082</t>
  </si>
  <si>
    <t>LYW083</t>
  </si>
  <si>
    <t>LYW084</t>
  </si>
  <si>
    <t>Growth</t>
  </si>
  <si>
    <t>Mask (Height*Width)</t>
  </si>
  <si>
    <t>Growth rate
(Å/pulse)</t>
  </si>
  <si>
    <t>Growth rate
(nm/min)</t>
  </si>
  <si>
    <t>Surface roughness (pm)</t>
  </si>
  <si>
    <t>Note</t>
  </si>
  <si>
    <t>SRO_B</t>
  </si>
  <si>
    <t>LYW027</t>
  </si>
  <si>
    <t>LYW051</t>
  </si>
  <si>
    <t>SRO_C</t>
  </si>
  <si>
    <t>NSO(110) irregular cut</t>
  </si>
  <si>
    <t>17.2 (not sure if accurate)</t>
  </si>
  <si>
    <t>LYW111</t>
  </si>
  <si>
    <t xml:space="preserve">NSO(110) </t>
  </si>
  <si>
    <t>700 (heater O)</t>
  </si>
  <si>
    <t>LYW_YCG045</t>
  </si>
  <si>
    <t>STO</t>
  </si>
  <si>
    <t>target polished; 5000 shots pre-ablation</t>
  </si>
  <si>
    <t>LYW_YCG046</t>
  </si>
  <si>
    <t>STO s4</t>
  </si>
  <si>
    <t>16.9 to 14.5</t>
  </si>
  <si>
    <t>2 to 1.73</t>
  </si>
  <si>
    <t>Laser gas new fill to 3200 mbar; no pre-ablation</t>
  </si>
  <si>
    <t>LYW_YCG047</t>
  </si>
  <si>
    <t>LYW_YCG048</t>
  </si>
  <si>
    <t>LYW_YCG049</t>
  </si>
  <si>
    <t>LYW_YCG050</t>
  </si>
  <si>
    <t>LYW_YCG051</t>
  </si>
  <si>
    <t>3 STO pieces</t>
  </si>
  <si>
    <t>LYW_YCG052</t>
  </si>
  <si>
    <t>2 STO pieces</t>
  </si>
  <si>
    <t>650 (heater O)</t>
  </si>
  <si>
    <t>LYW_YCG053</t>
  </si>
  <si>
    <t>LYW_YCG054</t>
  </si>
  <si>
    <t>1 irregular STO</t>
  </si>
  <si>
    <t>800 (heater O)</t>
  </si>
  <si>
    <t>LYW_YCG055</t>
  </si>
  <si>
    <t>600 (heater O)</t>
  </si>
  <si>
    <t>LYW_YCG056</t>
  </si>
  <si>
    <t>LYW_YCG057</t>
  </si>
  <si>
    <t>LYW_YCG058</t>
  </si>
  <si>
    <t>LYW_YCG059</t>
  </si>
  <si>
    <t>LYW_YCG060</t>
  </si>
  <si>
    <t>LYW_YCG061</t>
  </si>
  <si>
    <t>LYW_YCG062</t>
  </si>
  <si>
    <t>LYW_YCG063</t>
  </si>
  <si>
    <t>SRO Praxair @2</t>
  </si>
  <si>
    <t>target contaminated by previous growths</t>
  </si>
  <si>
    <t>LYW_YCG064</t>
  </si>
  <si>
    <t>SRO Praxair @4</t>
  </si>
  <si>
    <t>5000 pulses pre-ablation</t>
  </si>
  <si>
    <t>LYW_YCG065</t>
  </si>
  <si>
    <t>700 (heater N)</t>
  </si>
  <si>
    <t>LYW_YCG066</t>
  </si>
  <si>
    <t>LYW_YCG067</t>
  </si>
  <si>
    <t>no pre-ablation</t>
  </si>
  <si>
    <t>LYW_YCG068</t>
  </si>
  <si>
    <t>LYW_YCG069</t>
  </si>
  <si>
    <t>LYW157</t>
  </si>
  <si>
    <t>1 irregular NSO</t>
  </si>
  <si>
    <t>LYW158</t>
  </si>
  <si>
    <t>Pressure (mbar)</t>
  </si>
  <si>
    <t>Roughness (nm)</t>
  </si>
  <si>
    <t>LYW052</t>
  </si>
  <si>
    <t>Sr2.64Ba0.36Al2_A</t>
  </si>
  <si>
    <t>LYW053</t>
  </si>
  <si>
    <t>LYW054</t>
  </si>
  <si>
    <t>LYW055</t>
  </si>
  <si>
    <t>STO 001 MTI</t>
  </si>
  <si>
    <t>5e-7 to 0.133</t>
  </si>
  <si>
    <t>750 to 820</t>
  </si>
  <si>
    <t>40.56 to 62.2</t>
  </si>
  <si>
    <t>Rectangular (15mm*4mm) to (18mm*5.5mm)</t>
  </si>
  <si>
    <t>2.28 to 3.76</t>
  </si>
  <si>
    <t>1.5 to 1.65</t>
  </si>
  <si>
    <t>Growth parameter was changed during the deposition</t>
  </si>
  <si>
    <t>LYW056</t>
  </si>
  <si>
    <t>0.413 Å/pulse</t>
  </si>
  <si>
    <t>2.478 nm/min</t>
  </si>
  <si>
    <t>LYW057</t>
  </si>
  <si>
    <t>0.237 Å/pulse</t>
  </si>
  <si>
    <t>1.422 nm/min</t>
  </si>
  <si>
    <t>LYW058</t>
  </si>
  <si>
    <t>0.344 Å/pulse</t>
  </si>
  <si>
    <t>2.064 nm/min</t>
  </si>
  <si>
    <t>LYW059</t>
  </si>
  <si>
    <t>0.362 Å/pulse</t>
  </si>
  <si>
    <t>2.172 nm/min</t>
  </si>
  <si>
    <t>LYW060</t>
  </si>
  <si>
    <t>0.358 Å/pulse</t>
  </si>
  <si>
    <t>2.148 nm/min</t>
  </si>
  <si>
    <t>LYW061</t>
  </si>
  <si>
    <t>0.331 Å/pulse</t>
  </si>
  <si>
    <t>1.986 nm/min</t>
  </si>
  <si>
    <t>LYW062</t>
  </si>
  <si>
    <t>0.348 Å/pulse</t>
  </si>
  <si>
    <t>2.088 nm/min</t>
  </si>
  <si>
    <t>LYW063</t>
  </si>
  <si>
    <t>LYW066</t>
  </si>
  <si>
    <t>STO(001) irregular</t>
  </si>
  <si>
    <t>SrMoO4</t>
  </si>
  <si>
    <t>Ar</t>
  </si>
  <si>
    <t>LYW067</t>
  </si>
  <si>
    <t>LYW068</t>
  </si>
  <si>
    <t>LYW069</t>
  </si>
  <si>
    <t>LYW070</t>
  </si>
  <si>
    <t>LYW071</t>
  </si>
  <si>
    <t>0.222 Å/pulse</t>
  </si>
  <si>
    <t>1.336 nm/min</t>
  </si>
  <si>
    <t>LYW072</t>
  </si>
  <si>
    <t>LYW073</t>
  </si>
  <si>
    <t>0.227 Å/pulse</t>
  </si>
  <si>
    <t>1.364 nm/min</t>
  </si>
  <si>
    <t>LYW074</t>
  </si>
  <si>
    <t>0.183 Å/pulse</t>
  </si>
  <si>
    <t>1.1 nm/min</t>
  </si>
  <si>
    <t>LYW075</t>
  </si>
  <si>
    <t>LYW076</t>
  </si>
  <si>
    <t>LYW077</t>
  </si>
  <si>
    <t>LYW078</t>
  </si>
  <si>
    <t>LYW079</t>
  </si>
  <si>
    <t>SSO(110) irregular</t>
  </si>
  <si>
    <r>
      <t>Temperature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</si>
  <si>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t>Target-substrate distance (mm)</t>
  </si>
  <si>
    <t>Surface roughness (nm)</t>
  </si>
  <si>
    <t>Annealing</t>
  </si>
  <si>
    <t>note</t>
  </si>
  <si>
    <t>ref.</t>
  </si>
  <si>
    <t>STO(001)</t>
  </si>
  <si>
    <t>unknown</t>
  </si>
  <si>
    <t>N/A</t>
  </si>
  <si>
    <t>0.065 Å/pulse</t>
  </si>
  <si>
    <t>0.8 nm/min</t>
  </si>
  <si>
    <t>Journal of Vacuum Science &amp; Technology A 19, 930 (2001)</t>
  </si>
  <si>
    <t>Epitaxial growth and electric characteristics of SrMoO3 thin films</t>
  </si>
  <si>
    <t>GSO(110)</t>
  </si>
  <si>
    <t>Argon</t>
  </si>
  <si>
    <t>5-7 unit cell of STO buffer layer</t>
  </si>
  <si>
    <t>Journal of Applied Physics</t>
  </si>
  <si>
    <t>Oxygen diffusion barriers for epitaxial thinfilm heterostructures with highly conducting_x000D_SrMoO3 electrodes</t>
  </si>
  <si>
    <t>600-700</t>
  </si>
  <si>
    <t>5 unit cell of STO, 630 C, 0.6 J/cm2, 2 Hz, vacuum 1E-9 Torr</t>
  </si>
  <si>
    <t>Bottom electrode</t>
  </si>
  <si>
    <t>SRO</t>
  </si>
  <si>
    <t>112.5 and 150</t>
  </si>
  <si>
    <t>700 - 800</t>
  </si>
  <si>
    <t>300 mbar, 5 C/min</t>
  </si>
  <si>
    <t>AEM 2016 Noheda</t>
  </si>
  <si>
    <t>Ferroelectric Domain Structures in Low-Strain BaTiO3</t>
  </si>
  <si>
    <t>PSO(110)</t>
  </si>
  <si>
    <r>
      <t xml:space="preserve">6.7 nm/min (0.37 </t>
    </r>
    <r>
      <rPr>
        <sz val="11"/>
        <color theme="1"/>
        <rFont val="Calibri"/>
        <family val="2"/>
      </rPr>
      <t>Å/pulse</t>
    </r>
    <r>
      <rPr>
        <sz val="11"/>
        <color theme="1"/>
        <rFont val="Calibri"/>
        <family val="2"/>
        <scheme val="minor"/>
      </rPr>
      <t>)</t>
    </r>
  </si>
  <si>
    <t>NComm 2021 C.B. Eom</t>
  </si>
  <si>
    <t>In-plane quasi-single-domain BaTiO3 via interfacial symmetry engineering</t>
  </si>
  <si>
    <t>JAP 2018 Kobayashi</t>
  </si>
  <si>
    <t>Multiphase nanodomains in a strained BaTiO3 film on a GdScO3 substrate</t>
  </si>
  <si>
    <t>0.6 to 1.6</t>
  </si>
  <si>
    <t xml:space="preserve">7.2 nm/min (0.6 Å/pulse) at 1 J/cm2 </t>
  </si>
  <si>
    <t>Best result obtained at 1.5 J/cm2</t>
  </si>
  <si>
    <t>APL 2011 Kan</t>
  </si>
  <si>
    <t>Controlled cation stoichiometry in pulsed laser deposition-grown BaTiO3 epitaxial thin films with laser fluence</t>
  </si>
  <si>
    <t>GSO(110), NSO(110), DSO(110)</t>
  </si>
  <si>
    <t>1.5 to 2.7</t>
  </si>
  <si>
    <t>1000 mbar, 5 C/min</t>
  </si>
  <si>
    <t>Smallest c expansion at 1.5 J/cm2</t>
  </si>
  <si>
    <t>AM 2014 Martin</t>
  </si>
  <si>
    <t>Enhancement of Ferroelectric Curie Temperature in BaTiO3 Films via Strain-Induced Defect Dipole Alignment</t>
  </si>
  <si>
    <t>STO(001), STO(111)</t>
  </si>
  <si>
    <t>AFM 2020 Tae Won Noh</t>
  </si>
  <si>
    <t>Constructing Polymorphic Nanodomains in BaTiO3 Films via Epitaxial Symmetry Engineering</t>
  </si>
  <si>
    <t>App. Phys. Revs. 2020 Noheda</t>
  </si>
  <si>
    <t>Temperature-independent giant dielectric response in transitional BaTiO3 thin films</t>
  </si>
  <si>
    <t>10 to 100</t>
  </si>
  <si>
    <t>650 to 825</t>
  </si>
  <si>
    <t>0.08 ML/s and 0.2 ML/s</t>
  </si>
  <si>
    <t>APL 2007 Shin</t>
  </si>
  <si>
    <t>Layer-by-layer and pseudo-two-dimensional growth modes for heteroepitaxial BaTiO3 films by exploiting kinetic limitations</t>
  </si>
  <si>
    <t>GSO</t>
  </si>
  <si>
    <t>Composition</t>
  </si>
  <si>
    <t>Sr3Al2O6</t>
  </si>
  <si>
    <t>1*10^-3</t>
  </si>
  <si>
    <t>2.138 nm/min</t>
  </si>
  <si>
    <t>ACS Appl. Electron. Mater. 2019, 1, 7, 1269-1274</t>
  </si>
  <si>
    <t>Large-Area Crystalline BaSnO3 Membranes with High Electron Mobilities</t>
  </si>
  <si>
    <t>Ba3Al2O6</t>
  </si>
  <si>
    <t>1*10^-4</t>
  </si>
  <si>
    <t>1.24 nm/min</t>
  </si>
  <si>
    <t>5*10^-3</t>
  </si>
  <si>
    <t>1.94 nm/min</t>
  </si>
  <si>
    <t>Extreme tensile strain states in La0.7Ca0.3MnO3 membranes</t>
  </si>
  <si>
    <t>SrCa2Al2O6</t>
  </si>
  <si>
    <t>3.3 nm/min</t>
  </si>
  <si>
    <t>Sr2CaAl2O6</t>
  </si>
  <si>
    <t>4*10^-3</t>
  </si>
  <si>
    <t>2.11 nm/min</t>
  </si>
  <si>
    <t>Nat. Com. 2020 X. XU</t>
  </si>
  <si>
    <t>Strain-induced room-temperature ferroelectricity in SrTiO3 membranes</t>
  </si>
  <si>
    <t>0.317  Å/pulse</t>
  </si>
  <si>
    <t>1.9 nm/min</t>
  </si>
  <si>
    <t>Phys. Rev. Mater.</t>
  </si>
  <si>
    <t>Freestanding crystalline YBa2Cu3O7−x heterostructure membranes</t>
  </si>
  <si>
    <t>Science 366, 475 (2019)</t>
  </si>
  <si>
    <t>Super-elastic ferroelectric single-crystal membrane with continuous electric dipole rotation</t>
  </si>
  <si>
    <t>10^-2</t>
  </si>
  <si>
    <t>Continuously controllable photoconductance in freestanding BiFeO3 by the macroscopic flexoelectric effect</t>
  </si>
  <si>
    <t>Periodic Wrinkle-Patterned Single-Crystalline Ferroelectric Oxide Membranes with Enhanced Piezoelectricity</t>
  </si>
  <si>
    <t>Pressure</t>
  </si>
  <si>
    <t>Å/pulse</t>
  </si>
  <si>
    <t>nm/min</t>
  </si>
  <si>
    <t>mbar</t>
  </si>
  <si>
    <t>mTorr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</si>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</sst>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8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FFC000"/>
      </left>
      <right/>
      <top style="double">
        <color rgb="FFFFC000"/>
      </top>
      <bottom/>
      <diagonal/>
    </border>
    <border>
      <left/>
      <right style="double">
        <color rgb="FFFFC000"/>
      </right>
      <top style="double">
        <color rgb="FFFFC000"/>
      </top>
      <bottom/>
      <diagonal/>
    </border>
    <border>
      <left style="double">
        <color rgb="FFFFC000"/>
      </left>
      <right/>
      <top/>
      <bottom style="double">
        <color rgb="FFFFC000"/>
      </bottom>
      <diagonal/>
    </border>
    <border>
      <left/>
      <right style="double">
        <color rgb="FFFFC000"/>
      </right>
      <top/>
      <bottom style="double">
        <color rgb="FFFFC000"/>
      </bottom>
      <diagonal/>
    </border>
    <border>
      <left style="double">
        <color rgb="FFFFC000"/>
      </left>
      <right/>
      <top/>
      <bottom/>
      <diagonal/>
    </border>
    <border>
      <left/>
      <right style="double">
        <color rgb="FFFFC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4" fillId="10" borderId="0" xfId="0" applyFont="1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0" fillId="14" borderId="0" xfId="0" applyFill="1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0" fontId="0" fillId="16" borderId="0" xfId="0" applyFill="1" applyAlignment="1">
      <alignment horizontal="center" vertical="center" wrapText="1"/>
    </xf>
    <xf numFmtId="0" fontId="0" fillId="17" borderId="0" xfId="0" applyFill="1" applyAlignment="1">
      <alignment horizontal="center" vertical="center" wrapText="1"/>
    </xf>
    <xf numFmtId="0" fontId="0" fillId="18" borderId="0" xfId="0" applyFill="1" applyAlignment="1">
      <alignment horizontal="center" vertical="center" wrapText="1"/>
    </xf>
    <xf numFmtId="0" fontId="5" fillId="0" borderId="0" xfId="1" applyAlignment="1">
      <alignment horizontal="center" vertical="center" wrapText="1"/>
    </xf>
    <xf numFmtId="11" fontId="0" fillId="2" borderId="0" xfId="0" applyNumberFormat="1" applyFill="1" applyAlignment="1">
      <alignment horizontal="center" vertical="center" wrapText="1"/>
    </xf>
    <xf numFmtId="11" fontId="0" fillId="0" borderId="0" xfId="0" applyNumberFormat="1" applyAlignment="1">
      <alignment horizontal="center" vertical="center" wrapText="1"/>
    </xf>
    <xf numFmtId="11" fontId="6" fillId="20" borderId="0" xfId="0" applyNumberFormat="1" applyFont="1" applyFill="1" applyAlignment="1">
      <alignment horizontal="center" vertical="center" wrapText="1"/>
    </xf>
    <xf numFmtId="11" fontId="6" fillId="21" borderId="0" xfId="0" applyNumberFormat="1" applyFont="1" applyFill="1" applyAlignment="1">
      <alignment horizontal="center" vertical="center" wrapText="1"/>
    </xf>
    <xf numFmtId="11" fontId="0" fillId="22" borderId="0" xfId="0" applyNumberFormat="1" applyFill="1" applyAlignment="1">
      <alignment horizontal="center" vertical="center" wrapText="1"/>
    </xf>
    <xf numFmtId="11" fontId="0" fillId="23" borderId="0" xfId="0" applyNumberFormat="1" applyFill="1" applyAlignment="1">
      <alignment horizontal="center" vertical="center" wrapText="1"/>
    </xf>
    <xf numFmtId="11" fontId="0" fillId="13" borderId="0" xfId="0" applyNumberFormat="1" applyFill="1" applyAlignment="1">
      <alignment horizontal="center" vertical="center" wrapText="1"/>
    </xf>
    <xf numFmtId="0" fontId="0" fillId="23" borderId="0" xfId="0" applyFill="1" applyAlignment="1">
      <alignment horizontal="center" vertical="center" wrapText="1"/>
    </xf>
    <xf numFmtId="0" fontId="0" fillId="22" borderId="0" xfId="0" applyFill="1" applyAlignment="1">
      <alignment horizontal="center" vertical="center" wrapText="1"/>
    </xf>
    <xf numFmtId="0" fontId="0" fillId="24" borderId="0" xfId="0" applyFill="1" applyAlignment="1">
      <alignment horizontal="center" vertical="center" wrapText="1"/>
    </xf>
    <xf numFmtId="11" fontId="0" fillId="6" borderId="0" xfId="0" applyNumberFormat="1" applyFill="1" applyAlignment="1">
      <alignment horizontal="center" vertical="center" wrapText="1"/>
    </xf>
    <xf numFmtId="11" fontId="0" fillId="5" borderId="0" xfId="0" applyNumberFormat="1" applyFill="1" applyAlignment="1">
      <alignment horizontal="center" vertical="center" wrapText="1"/>
    </xf>
    <xf numFmtId="11" fontId="0" fillId="12" borderId="0" xfId="0" applyNumberFormat="1" applyFill="1" applyAlignment="1">
      <alignment horizontal="center" vertical="center" wrapText="1"/>
    </xf>
    <xf numFmtId="11" fontId="0" fillId="25" borderId="0" xfId="0" applyNumberFormat="1" applyFill="1" applyAlignment="1">
      <alignment horizontal="center" vertical="center" wrapText="1"/>
    </xf>
    <xf numFmtId="0" fontId="5" fillId="0" borderId="0" xfId="1"/>
    <xf numFmtId="0" fontId="4" fillId="6" borderId="0" xfId="0" applyFont="1" applyFill="1" applyAlignment="1">
      <alignment horizontal="center" vertical="center" wrapText="1"/>
    </xf>
    <xf numFmtId="0" fontId="0" fillId="0" borderId="1" xfId="0" applyBorder="1"/>
    <xf numFmtId="0" fontId="0" fillId="4" borderId="1" xfId="0" applyFill="1" applyBorder="1"/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11" fontId="0" fillId="4" borderId="5" xfId="0" applyNumberFormat="1" applyFill="1" applyBorder="1"/>
    <xf numFmtId="0" fontId="4" fillId="15" borderId="0" xfId="0" applyFont="1" applyFill="1" applyAlignment="1">
      <alignment horizontal="center" vertical="center" wrapText="1"/>
    </xf>
    <xf numFmtId="0" fontId="0" fillId="19" borderId="0" xfId="0" applyFill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6" borderId="0" xfId="0" applyFill="1" applyAlignment="1">
      <alignment horizontal="center" vertical="center" wrapText="1"/>
    </xf>
    <xf numFmtId="0" fontId="0" fillId="27" borderId="0" xfId="0" applyFill="1" applyAlignment="1">
      <alignment horizontal="center" vertical="center" wrapText="1"/>
    </xf>
    <xf numFmtId="0" fontId="0" fillId="28" borderId="0" xfId="0" applyFill="1" applyAlignment="1">
      <alignment horizontal="center" vertical="center" wrapText="1"/>
    </xf>
    <xf numFmtId="0" fontId="0" fillId="29" borderId="0" xfId="0" applyFill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0" fontId="0" fillId="31" borderId="0" xfId="0" applyFill="1" applyAlignment="1">
      <alignment horizontal="center" vertical="center" wrapText="1"/>
    </xf>
    <xf numFmtId="0" fontId="0" fillId="32" borderId="0" xfId="0" applyFill="1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  <xf numFmtId="0" fontId="0" fillId="34" borderId="0" xfId="0" applyFill="1" applyAlignment="1">
      <alignment horizontal="center" vertical="center" wrapText="1"/>
    </xf>
    <xf numFmtId="0" fontId="0" fillId="35" borderId="0" xfId="0" applyFill="1" applyAlignment="1">
      <alignment horizontal="center" vertical="center" wrapText="1"/>
    </xf>
    <xf numFmtId="0" fontId="0" fillId="36" borderId="0" xfId="0" applyFill="1" applyAlignment="1">
      <alignment horizontal="center" vertical="center" wrapText="1"/>
    </xf>
    <xf numFmtId="0" fontId="0" fillId="37" borderId="0" xfId="0" applyFill="1" applyAlignment="1">
      <alignment horizontal="center" vertical="center" wrapText="1"/>
    </xf>
    <xf numFmtId="0" fontId="0" fillId="38" borderId="0" xfId="0" applyFill="1" applyAlignment="1">
      <alignment horizontal="center" vertical="center" wrapText="1"/>
    </xf>
    <xf numFmtId="0" fontId="0" fillId="39" borderId="0" xfId="0" applyFill="1" applyAlignment="1">
      <alignment horizontal="center" vertical="center" wrapText="1"/>
    </xf>
    <xf numFmtId="0" fontId="0" fillId="40" borderId="0" xfId="0" applyFill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31" borderId="18" xfId="0" applyFill="1" applyBorder="1" applyAlignment="1">
      <alignment horizontal="center" vertical="center" wrapText="1"/>
    </xf>
    <xf numFmtId="2" fontId="0" fillId="0" borderId="18" xfId="0" applyNumberForma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31" borderId="3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0" fontId="0" fillId="30" borderId="0" xfId="0" applyFill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0" fillId="41" borderId="0" xfId="0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42" borderId="0" xfId="0" applyFill="1" applyAlignment="1">
      <alignment horizontal="center" vertical="center" wrapText="1"/>
    </xf>
    <xf numFmtId="0" fontId="0" fillId="43" borderId="0" xfId="0" applyFill="1" applyAlignment="1">
      <alignment horizontal="center" vertical="center" wrapText="1"/>
    </xf>
    <xf numFmtId="0" fontId="0" fillId="44" borderId="0" xfId="0" applyFill="1" applyAlignment="1">
      <alignment horizontal="center" vertical="center" wrapText="1"/>
    </xf>
    <xf numFmtId="0" fontId="0" fillId="45" borderId="0" xfId="0" applyFill="1" applyAlignment="1">
      <alignment horizontal="center" vertical="center" wrapText="1"/>
    </xf>
    <xf numFmtId="0" fontId="0" fillId="46" borderId="0" xfId="0" applyFill="1" applyAlignment="1">
      <alignment horizontal="center" vertical="center" wrapText="1"/>
    </xf>
    <xf numFmtId="0" fontId="0" fillId="47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33" borderId="18" xfId="0" applyFill="1" applyBorder="1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  <xf numFmtId="0" fontId="0" fillId="33" borderId="3" xfId="0" applyFill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.org/doi/10.1126/science.aax9753" TargetMode="External"/><Relationship Id="rId2" Type="http://schemas.openxmlformats.org/officeDocument/2006/relationships/hyperlink" Target="https://pubs.acs.org/doi/full/10.1021/acsaelm.9b00215" TargetMode="External"/><Relationship Id="rId1" Type="http://schemas.openxmlformats.org/officeDocument/2006/relationships/hyperlink" Target="https://www.nature.com/articles/s41467-020-16912-3" TargetMode="External"/><Relationship Id="rId5" Type="http://schemas.openxmlformats.org/officeDocument/2006/relationships/hyperlink" Target="https://onlinelibrary.wiley.com/doi/10.1002/adma.202004477" TargetMode="External"/><Relationship Id="rId4" Type="http://schemas.openxmlformats.org/officeDocument/2006/relationships/hyperlink" Target="https://doi.org/10.1038/s41467-020-16465-5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vs.scitation.org/doi/10.1116/1.1355756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92EDF-9FDC-4BEF-820C-C9064119FD2E}">
  <dimension ref="A1:Y136"/>
  <sheetViews>
    <sheetView topLeftCell="I1" workbookViewId="0">
      <pane ySplit="1" topLeftCell="A129" activePane="bottomLeft" state="frozen"/>
      <selection pane="bottomLeft" activeCell="A134" sqref="A134:XFD134"/>
      <selection activeCell="J1" sqref="J1"/>
    </sheetView>
  </sheetViews>
  <sheetFormatPr defaultColWidth="8.7109375" defaultRowHeight="15" customHeight="1"/>
  <cols>
    <col min="1" max="1" width="8.7109375" style="2"/>
    <col min="2" max="2" width="10.7109375" style="2" customWidth="1"/>
    <col min="3" max="3" width="17.42578125" style="2" customWidth="1"/>
    <col min="4" max="4" width="16.140625" style="2" customWidth="1"/>
    <col min="5" max="6" width="8.7109375" style="2"/>
    <col min="7" max="8" width="13" style="2" customWidth="1"/>
    <col min="9" max="9" width="17.140625" style="2" customWidth="1"/>
    <col min="10" max="10" width="16.140625" style="2" customWidth="1"/>
    <col min="11" max="11" width="12.5703125" style="2" customWidth="1"/>
    <col min="12" max="12" width="9.85546875" style="2" customWidth="1"/>
    <col min="13" max="13" width="10.140625" style="2" bestFit="1" customWidth="1"/>
    <col min="14" max="14" width="11.85546875" style="2" customWidth="1"/>
    <col min="15" max="15" width="8.7109375" style="2"/>
    <col min="16" max="16" width="11.140625" style="2" customWidth="1"/>
    <col min="17" max="18" width="12.85546875" style="2" customWidth="1"/>
    <col min="19" max="20" width="10.7109375" style="2" customWidth="1"/>
    <col min="21" max="21" width="14.42578125" style="2" customWidth="1"/>
    <col min="22" max="22" width="29.140625" style="2" customWidth="1"/>
    <col min="23" max="23" width="21.28515625" style="2" customWidth="1"/>
    <col min="24" max="24" width="14" style="2" customWidth="1"/>
    <col min="25" max="25" width="19.7109375" style="2" customWidth="1"/>
    <col min="26" max="16384" width="8.7109375" style="2"/>
  </cols>
  <sheetData>
    <row r="1" spans="1:23" ht="60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99" t="s">
        <v>16</v>
      </c>
      <c r="R1" s="99"/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</row>
    <row r="2" spans="1:23" ht="29.1">
      <c r="A2" s="2" t="s">
        <v>22</v>
      </c>
      <c r="B2" s="3">
        <v>44689</v>
      </c>
      <c r="C2" s="57" t="s">
        <v>23</v>
      </c>
      <c r="D2" s="2" t="s">
        <v>24</v>
      </c>
      <c r="E2" s="2" t="s">
        <v>25</v>
      </c>
      <c r="F2" s="2" t="s">
        <v>26</v>
      </c>
      <c r="G2" s="10">
        <v>40</v>
      </c>
      <c r="H2" s="11">
        <v>600</v>
      </c>
      <c r="I2" s="2">
        <v>57.3</v>
      </c>
      <c r="J2" s="10" t="s">
        <v>27</v>
      </c>
      <c r="K2" s="2">
        <v>6.1</v>
      </c>
      <c r="L2" s="10">
        <v>3.76</v>
      </c>
      <c r="M2" s="14">
        <f>I2/L2/10</f>
        <v>1.5239361702127661</v>
      </c>
      <c r="N2" s="10">
        <v>1</v>
      </c>
      <c r="O2" s="2">
        <v>2400</v>
      </c>
      <c r="P2" s="2" t="s">
        <v>28</v>
      </c>
      <c r="Q2" s="99" t="s">
        <v>29</v>
      </c>
      <c r="R2" s="99"/>
    </row>
    <row r="3" spans="1:23" ht="29.1">
      <c r="A3" s="2" t="s">
        <v>30</v>
      </c>
      <c r="B3" s="3">
        <v>44690</v>
      </c>
      <c r="C3" s="57" t="s">
        <v>23</v>
      </c>
      <c r="D3" s="2" t="s">
        <v>24</v>
      </c>
      <c r="E3" s="2" t="s">
        <v>25</v>
      </c>
      <c r="F3" s="2" t="s">
        <v>26</v>
      </c>
      <c r="G3" s="10">
        <v>40</v>
      </c>
      <c r="H3" s="11">
        <v>600</v>
      </c>
      <c r="I3" s="2">
        <v>34.4</v>
      </c>
      <c r="J3" s="13" t="s">
        <v>31</v>
      </c>
      <c r="K3" s="2">
        <v>6.1</v>
      </c>
      <c r="L3" s="13">
        <v>2.2799999999999998</v>
      </c>
      <c r="M3" s="14">
        <f>I3/L3/10</f>
        <v>1.5087719298245614</v>
      </c>
      <c r="N3" s="17">
        <v>3</v>
      </c>
      <c r="O3" s="2">
        <v>1000</v>
      </c>
      <c r="P3" s="2">
        <v>26</v>
      </c>
      <c r="Q3" s="2" t="s">
        <v>32</v>
      </c>
      <c r="R3" s="2" t="s">
        <v>33</v>
      </c>
    </row>
    <row r="4" spans="1:23" ht="29.1">
      <c r="A4" s="2" t="s">
        <v>34</v>
      </c>
      <c r="B4" s="3">
        <v>44691</v>
      </c>
      <c r="C4" s="57" t="s">
        <v>23</v>
      </c>
      <c r="D4" s="2" t="s">
        <v>24</v>
      </c>
      <c r="E4" s="2" t="s">
        <v>25</v>
      </c>
      <c r="F4" s="2" t="s">
        <v>26</v>
      </c>
      <c r="G4" s="10">
        <v>40</v>
      </c>
      <c r="H4" s="12">
        <v>700</v>
      </c>
      <c r="I4" s="2">
        <v>34.4</v>
      </c>
      <c r="J4" s="13" t="s">
        <v>31</v>
      </c>
      <c r="K4" s="2">
        <v>6.1</v>
      </c>
      <c r="L4" s="13">
        <v>2.2799999999999998</v>
      </c>
      <c r="M4" s="14">
        <f>I4/L4/10</f>
        <v>1.5087719298245614</v>
      </c>
      <c r="N4" s="17">
        <v>3</v>
      </c>
      <c r="O4" s="2">
        <v>1500</v>
      </c>
      <c r="P4" s="2">
        <v>40</v>
      </c>
      <c r="Q4" s="2" t="s">
        <v>35</v>
      </c>
      <c r="R4" s="2" t="s">
        <v>36</v>
      </c>
    </row>
    <row r="5" spans="1:23" ht="29.1">
      <c r="A5" s="2" t="s">
        <v>37</v>
      </c>
      <c r="B5" s="3">
        <v>44693</v>
      </c>
      <c r="C5" s="57" t="s">
        <v>23</v>
      </c>
      <c r="D5" s="2" t="s">
        <v>24</v>
      </c>
      <c r="E5" s="2" t="s">
        <v>25</v>
      </c>
      <c r="F5" s="2" t="s">
        <v>26</v>
      </c>
      <c r="G5" s="10">
        <v>40</v>
      </c>
      <c r="H5" s="12">
        <v>700</v>
      </c>
      <c r="I5" s="2">
        <v>34.4</v>
      </c>
      <c r="J5" s="13" t="s">
        <v>31</v>
      </c>
      <c r="K5" s="2">
        <v>6.1</v>
      </c>
      <c r="L5" s="13">
        <v>2.2799999999999998</v>
      </c>
      <c r="M5" s="14">
        <f>I5/L5/10</f>
        <v>1.5087719298245614</v>
      </c>
      <c r="N5" s="18">
        <v>5</v>
      </c>
      <c r="O5" s="2">
        <v>1500</v>
      </c>
      <c r="P5" s="2">
        <v>40</v>
      </c>
      <c r="Q5" s="2" t="s">
        <v>35</v>
      </c>
      <c r="R5" s="2" t="s">
        <v>38</v>
      </c>
    </row>
    <row r="6" spans="1:23" ht="29.1">
      <c r="A6" s="2" t="s">
        <v>39</v>
      </c>
      <c r="B6" s="3">
        <v>44693</v>
      </c>
      <c r="C6" s="57" t="s">
        <v>23</v>
      </c>
      <c r="D6" s="2" t="s">
        <v>24</v>
      </c>
      <c r="E6" s="2" t="s">
        <v>25</v>
      </c>
      <c r="F6" s="2" t="s">
        <v>26</v>
      </c>
      <c r="G6" s="10">
        <v>40</v>
      </c>
      <c r="H6" s="12">
        <v>700</v>
      </c>
      <c r="I6" s="2">
        <v>45.6</v>
      </c>
      <c r="J6" s="13" t="s">
        <v>31</v>
      </c>
      <c r="K6" s="2">
        <v>6.1</v>
      </c>
      <c r="L6" s="13">
        <v>2.2799999999999998</v>
      </c>
      <c r="M6" s="16">
        <v>2</v>
      </c>
      <c r="N6" s="17">
        <v>3</v>
      </c>
      <c r="O6" s="2">
        <v>1500</v>
      </c>
      <c r="P6" s="2">
        <v>40</v>
      </c>
      <c r="Q6" s="2" t="s">
        <v>35</v>
      </c>
      <c r="R6" s="2" t="s">
        <v>36</v>
      </c>
    </row>
    <row r="7" spans="1:23" ht="29.1">
      <c r="A7" s="2" t="s">
        <v>40</v>
      </c>
      <c r="B7" s="3">
        <v>44694</v>
      </c>
      <c r="C7" s="57" t="s">
        <v>23</v>
      </c>
      <c r="D7" s="2" t="s">
        <v>24</v>
      </c>
      <c r="E7" s="2" t="s">
        <v>25</v>
      </c>
      <c r="F7" s="2" t="s">
        <v>26</v>
      </c>
      <c r="G7" s="10">
        <v>40</v>
      </c>
      <c r="H7" s="12">
        <v>700</v>
      </c>
      <c r="I7" s="2">
        <v>68.400000000000006</v>
      </c>
      <c r="J7" s="13" t="s">
        <v>31</v>
      </c>
      <c r="K7" s="2">
        <v>6.1</v>
      </c>
      <c r="L7" s="13">
        <v>2.2799999999999998</v>
      </c>
      <c r="M7" s="15">
        <f>I7/L7/10</f>
        <v>3.0000000000000004</v>
      </c>
      <c r="N7" s="17">
        <v>3</v>
      </c>
      <c r="O7" s="2">
        <v>1500</v>
      </c>
      <c r="P7" s="2">
        <v>52.5</v>
      </c>
      <c r="Q7" s="2" t="s">
        <v>41</v>
      </c>
      <c r="R7" s="2" t="s">
        <v>42</v>
      </c>
    </row>
    <row r="8" spans="1:23" ht="29.1">
      <c r="A8" s="13" t="s">
        <v>43</v>
      </c>
      <c r="B8" s="3">
        <v>44698</v>
      </c>
      <c r="C8" s="57" t="s">
        <v>23</v>
      </c>
      <c r="D8" s="2" t="s">
        <v>24</v>
      </c>
      <c r="E8" s="2" t="s">
        <v>25</v>
      </c>
      <c r="F8" s="2" t="s">
        <v>26</v>
      </c>
      <c r="G8" s="10">
        <v>40</v>
      </c>
      <c r="H8" s="12">
        <v>700</v>
      </c>
      <c r="I8" s="2">
        <v>45.6</v>
      </c>
      <c r="J8" s="13" t="s">
        <v>31</v>
      </c>
      <c r="K8" s="2">
        <v>6.1</v>
      </c>
      <c r="L8" s="13">
        <v>2.2799999999999998</v>
      </c>
      <c r="M8" s="16">
        <v>2</v>
      </c>
      <c r="N8" s="10">
        <v>1</v>
      </c>
      <c r="O8" s="2">
        <v>1500</v>
      </c>
      <c r="P8" s="2">
        <v>43.5</v>
      </c>
      <c r="Q8" s="2" t="s">
        <v>44</v>
      </c>
      <c r="R8" s="2" t="s">
        <v>45</v>
      </c>
    </row>
    <row r="9" spans="1:23" ht="29.1">
      <c r="A9" s="13" t="s">
        <v>46</v>
      </c>
      <c r="B9" s="3">
        <v>44705</v>
      </c>
      <c r="C9" s="57" t="s">
        <v>23</v>
      </c>
      <c r="D9" s="2" t="s">
        <v>24</v>
      </c>
      <c r="E9" s="2" t="s">
        <v>25</v>
      </c>
      <c r="F9" s="2" t="s">
        <v>26</v>
      </c>
      <c r="G9" s="13">
        <v>80</v>
      </c>
      <c r="H9" s="12">
        <v>700</v>
      </c>
      <c r="I9" s="2">
        <v>53.56</v>
      </c>
      <c r="J9" s="13" t="s">
        <v>31</v>
      </c>
      <c r="K9" s="2">
        <v>6.1</v>
      </c>
      <c r="L9" s="13">
        <v>2.2799999999999998</v>
      </c>
      <c r="M9" s="12">
        <v>2.35</v>
      </c>
      <c r="N9" s="16">
        <v>2</v>
      </c>
      <c r="O9" s="2">
        <v>1500</v>
      </c>
      <c r="P9" s="2">
        <v>45.6</v>
      </c>
      <c r="Q9" s="2" t="s">
        <v>47</v>
      </c>
      <c r="R9" s="2" t="s">
        <v>48</v>
      </c>
    </row>
    <row r="10" spans="1:23" ht="29.1">
      <c r="A10" s="2" t="s">
        <v>49</v>
      </c>
      <c r="B10" s="3">
        <v>44706</v>
      </c>
      <c r="C10" s="57" t="s">
        <v>23</v>
      </c>
      <c r="D10" s="2" t="s">
        <v>24</v>
      </c>
      <c r="E10" s="2" t="s">
        <v>25</v>
      </c>
      <c r="F10" s="2" t="s">
        <v>26</v>
      </c>
      <c r="G10" s="16">
        <v>120</v>
      </c>
      <c r="H10" s="12">
        <v>700</v>
      </c>
      <c r="I10" s="2">
        <v>54.67</v>
      </c>
      <c r="J10" s="13" t="s">
        <v>31</v>
      </c>
      <c r="K10" s="2">
        <v>6.1</v>
      </c>
      <c r="L10" s="13">
        <v>2.2799999999999998</v>
      </c>
      <c r="M10" s="12">
        <v>2.4</v>
      </c>
      <c r="N10" s="16">
        <v>2</v>
      </c>
      <c r="O10" s="2">
        <v>1500</v>
      </c>
      <c r="P10" s="2">
        <v>42.2</v>
      </c>
      <c r="Q10" s="2" t="s">
        <v>50</v>
      </c>
      <c r="R10" s="2" t="s">
        <v>51</v>
      </c>
    </row>
    <row r="11" spans="1:23" ht="29.1">
      <c r="A11" s="2" t="s">
        <v>52</v>
      </c>
      <c r="B11" s="3">
        <v>44709</v>
      </c>
      <c r="C11" s="57" t="s">
        <v>23</v>
      </c>
      <c r="D11" s="2" t="s">
        <v>24</v>
      </c>
      <c r="E11" s="2" t="s">
        <v>25</v>
      </c>
      <c r="F11" s="2" t="s">
        <v>26</v>
      </c>
      <c r="G11" s="13">
        <v>80</v>
      </c>
      <c r="H11" s="12">
        <v>700</v>
      </c>
      <c r="I11" s="19">
        <v>66.814999999999998</v>
      </c>
      <c r="J11" s="13" t="s">
        <v>31</v>
      </c>
      <c r="K11" s="2">
        <v>6.1</v>
      </c>
      <c r="L11" s="13">
        <v>2.2799999999999998</v>
      </c>
      <c r="M11" s="18">
        <v>2.93</v>
      </c>
      <c r="N11" s="16">
        <v>2</v>
      </c>
      <c r="O11" s="2">
        <v>1500</v>
      </c>
      <c r="P11" s="2">
        <v>48.1</v>
      </c>
      <c r="Q11" s="2" t="s">
        <v>53</v>
      </c>
      <c r="R11" s="2" t="s">
        <v>54</v>
      </c>
    </row>
    <row r="12" spans="1:23" ht="29.1">
      <c r="A12" s="2" t="s">
        <v>55</v>
      </c>
      <c r="B12" s="3">
        <v>44711</v>
      </c>
      <c r="C12" s="57" t="s">
        <v>23</v>
      </c>
      <c r="D12" s="2" t="s">
        <v>24</v>
      </c>
      <c r="E12" s="2" t="s">
        <v>25</v>
      </c>
      <c r="F12" s="2" t="s">
        <v>26</v>
      </c>
      <c r="G12" s="13">
        <v>80</v>
      </c>
      <c r="H12" s="11">
        <v>600</v>
      </c>
      <c r="I12" s="2">
        <v>53.56</v>
      </c>
      <c r="J12" s="13" t="s">
        <v>31</v>
      </c>
      <c r="K12" s="2">
        <v>6.1</v>
      </c>
      <c r="L12" s="13">
        <v>2.2799999999999998</v>
      </c>
      <c r="M12" s="12">
        <v>2.35</v>
      </c>
      <c r="N12" s="16">
        <v>2</v>
      </c>
      <c r="O12" s="2">
        <v>1500</v>
      </c>
      <c r="P12" s="2">
        <v>42.9</v>
      </c>
      <c r="Q12" s="2" t="s">
        <v>56</v>
      </c>
      <c r="R12" s="2" t="s">
        <v>57</v>
      </c>
    </row>
    <row r="13" spans="1:23" ht="29.1">
      <c r="A13" s="13" t="s">
        <v>58</v>
      </c>
      <c r="B13" s="3">
        <v>44711</v>
      </c>
      <c r="C13" s="57" t="s">
        <v>23</v>
      </c>
      <c r="D13" s="2" t="s">
        <v>24</v>
      </c>
      <c r="E13" s="2" t="s">
        <v>25</v>
      </c>
      <c r="F13" s="2" t="s">
        <v>26</v>
      </c>
      <c r="G13" s="13">
        <v>80</v>
      </c>
      <c r="H13" s="16">
        <v>800</v>
      </c>
      <c r="I13" s="2">
        <v>53.56</v>
      </c>
      <c r="J13" s="13" t="s">
        <v>31</v>
      </c>
      <c r="K13" s="2">
        <v>6.1</v>
      </c>
      <c r="L13" s="13">
        <v>2.2799999999999998</v>
      </c>
      <c r="M13" s="12">
        <v>2.35</v>
      </c>
      <c r="N13" s="16">
        <v>2</v>
      </c>
      <c r="O13" s="2">
        <v>1500</v>
      </c>
      <c r="P13" s="2">
        <v>43</v>
      </c>
      <c r="Q13" s="2" t="s">
        <v>56</v>
      </c>
      <c r="R13" s="2" t="s">
        <v>57</v>
      </c>
    </row>
    <row r="14" spans="1:23" ht="29.1">
      <c r="A14" s="2" t="s">
        <v>59</v>
      </c>
      <c r="B14" s="3">
        <v>44712</v>
      </c>
      <c r="C14" s="57" t="s">
        <v>23</v>
      </c>
      <c r="D14" s="2" t="s">
        <v>24</v>
      </c>
      <c r="E14" s="2" t="s">
        <v>25</v>
      </c>
      <c r="F14" s="2" t="s">
        <v>26</v>
      </c>
      <c r="G14" s="10">
        <v>40</v>
      </c>
      <c r="H14" s="16">
        <v>800</v>
      </c>
      <c r="I14" s="2">
        <v>53.56</v>
      </c>
      <c r="J14" s="13" t="s">
        <v>31</v>
      </c>
      <c r="K14" s="2">
        <v>6.1</v>
      </c>
      <c r="L14" s="13">
        <v>2.2799999999999998</v>
      </c>
      <c r="M14" s="12">
        <v>2.35</v>
      </c>
      <c r="N14" s="16">
        <v>2</v>
      </c>
      <c r="O14" s="2">
        <v>1500</v>
      </c>
      <c r="P14" s="2">
        <v>48.8</v>
      </c>
      <c r="Q14" s="2" t="s">
        <v>60</v>
      </c>
      <c r="R14" s="2" t="s">
        <v>61</v>
      </c>
    </row>
    <row r="15" spans="1:23" ht="29.1">
      <c r="A15" s="2" t="s">
        <v>62</v>
      </c>
      <c r="B15" s="3">
        <v>44716</v>
      </c>
      <c r="C15" s="57" t="s">
        <v>23</v>
      </c>
      <c r="D15" s="2" t="s">
        <v>24</v>
      </c>
      <c r="E15" s="2" t="s">
        <v>25</v>
      </c>
      <c r="F15" s="2" t="s">
        <v>26</v>
      </c>
      <c r="G15" s="10">
        <v>40</v>
      </c>
      <c r="H15" s="16">
        <v>800</v>
      </c>
      <c r="I15" s="19">
        <v>41.046779000000001</v>
      </c>
      <c r="J15" s="13" t="s">
        <v>31</v>
      </c>
      <c r="K15" s="2">
        <v>6.1</v>
      </c>
      <c r="L15" s="13">
        <v>2.2799999999999998</v>
      </c>
      <c r="M15" s="20">
        <v>1.8</v>
      </c>
      <c r="N15" s="16">
        <v>2</v>
      </c>
      <c r="O15" s="2">
        <v>1500</v>
      </c>
      <c r="P15" s="2">
        <v>44.8</v>
      </c>
      <c r="Q15" s="2" t="s">
        <v>63</v>
      </c>
      <c r="R15" s="2" t="s">
        <v>64</v>
      </c>
    </row>
    <row r="16" spans="1:23" ht="29.1">
      <c r="A16" s="2" t="s">
        <v>65</v>
      </c>
      <c r="B16" s="3">
        <v>44720</v>
      </c>
      <c r="C16" s="57" t="s">
        <v>23</v>
      </c>
      <c r="D16" s="2" t="s">
        <v>24</v>
      </c>
      <c r="E16" s="2" t="s">
        <v>25</v>
      </c>
      <c r="F16" s="2" t="s">
        <v>26</v>
      </c>
      <c r="G16" s="13">
        <v>80</v>
      </c>
      <c r="H16" s="21">
        <v>850</v>
      </c>
      <c r="I16" s="2">
        <v>53.56</v>
      </c>
      <c r="J16" s="13" t="s">
        <v>31</v>
      </c>
      <c r="K16" s="2">
        <v>6.1</v>
      </c>
      <c r="L16" s="13">
        <v>2.2799999999999998</v>
      </c>
      <c r="M16" s="12">
        <v>2.35</v>
      </c>
      <c r="N16" s="16">
        <v>2</v>
      </c>
      <c r="O16" s="2">
        <v>1500</v>
      </c>
      <c r="P16" s="2">
        <v>40.700000000000003</v>
      </c>
      <c r="Q16" s="2" t="s">
        <v>66</v>
      </c>
      <c r="R16" s="2" t="s">
        <v>67</v>
      </c>
    </row>
    <row r="17" spans="1:21" ht="29.1">
      <c r="A17" s="2" t="s">
        <v>68</v>
      </c>
      <c r="B17" s="3">
        <v>44723</v>
      </c>
      <c r="C17" s="57" t="s">
        <v>23</v>
      </c>
      <c r="D17" s="2" t="s">
        <v>24</v>
      </c>
      <c r="E17" s="2" t="s">
        <v>25</v>
      </c>
      <c r="F17" s="2" t="s">
        <v>26</v>
      </c>
      <c r="G17" s="13">
        <v>80</v>
      </c>
      <c r="H17" s="18">
        <v>850</v>
      </c>
      <c r="I17" s="2">
        <v>53.56</v>
      </c>
      <c r="J17" s="13" t="s">
        <v>31</v>
      </c>
      <c r="K17" s="2">
        <v>6.1</v>
      </c>
      <c r="L17" s="13">
        <v>2.2799999999999998</v>
      </c>
      <c r="M17" s="12">
        <v>2.35</v>
      </c>
      <c r="N17" s="10">
        <v>1</v>
      </c>
      <c r="O17" s="2">
        <v>1500</v>
      </c>
      <c r="P17" s="2">
        <v>43</v>
      </c>
      <c r="Q17" s="2" t="s">
        <v>56</v>
      </c>
      <c r="R17" s="2" t="s">
        <v>69</v>
      </c>
    </row>
    <row r="18" spans="1:21" ht="29.1">
      <c r="A18" s="2" t="s">
        <v>70</v>
      </c>
      <c r="B18" s="3">
        <v>44723</v>
      </c>
      <c r="C18" s="57" t="s">
        <v>23</v>
      </c>
      <c r="D18" s="2" t="s">
        <v>24</v>
      </c>
      <c r="E18" s="2" t="s">
        <v>25</v>
      </c>
      <c r="F18" s="2" t="s">
        <v>26</v>
      </c>
      <c r="G18" s="10">
        <v>40</v>
      </c>
      <c r="H18" s="18">
        <v>850</v>
      </c>
      <c r="I18" s="2">
        <v>53.56</v>
      </c>
      <c r="J18" s="13" t="s">
        <v>31</v>
      </c>
      <c r="K18" s="2">
        <v>6.1</v>
      </c>
      <c r="L18" s="13">
        <v>2.2799999999999998</v>
      </c>
      <c r="M18" s="12">
        <v>2.35</v>
      </c>
      <c r="N18" s="16">
        <v>2</v>
      </c>
      <c r="O18" s="2">
        <v>1500</v>
      </c>
      <c r="P18" s="2">
        <v>48.8</v>
      </c>
      <c r="Q18" s="2" t="s">
        <v>60</v>
      </c>
      <c r="R18" s="2" t="s">
        <v>61</v>
      </c>
    </row>
    <row r="19" spans="1:21" ht="29.1">
      <c r="A19" s="2" t="s">
        <v>71</v>
      </c>
      <c r="B19" s="3">
        <v>44725</v>
      </c>
      <c r="C19" s="57" t="s">
        <v>23</v>
      </c>
      <c r="D19" s="2" t="s">
        <v>24</v>
      </c>
      <c r="E19" s="2" t="s">
        <v>25</v>
      </c>
      <c r="F19" s="2" t="s">
        <v>26</v>
      </c>
      <c r="G19" s="10">
        <v>40</v>
      </c>
      <c r="H19" s="20">
        <v>880</v>
      </c>
      <c r="I19" s="19">
        <v>45.607532249999998</v>
      </c>
      <c r="J19" s="13" t="s">
        <v>31</v>
      </c>
      <c r="K19" s="2">
        <v>6.1</v>
      </c>
      <c r="L19" s="13">
        <v>2.2799999999999998</v>
      </c>
      <c r="M19" s="16">
        <v>2</v>
      </c>
      <c r="N19" s="16">
        <v>2</v>
      </c>
      <c r="O19" s="13">
        <v>3000</v>
      </c>
      <c r="P19" s="2" t="s">
        <v>28</v>
      </c>
      <c r="Q19" s="99" t="s">
        <v>29</v>
      </c>
      <c r="R19" s="99"/>
    </row>
    <row r="20" spans="1:21" ht="29.1">
      <c r="A20" s="2" t="s">
        <v>72</v>
      </c>
      <c r="B20" s="3">
        <v>44726</v>
      </c>
      <c r="C20" s="57" t="s">
        <v>23</v>
      </c>
      <c r="D20" s="2" t="s">
        <v>24</v>
      </c>
      <c r="E20" s="2" t="s">
        <v>25</v>
      </c>
      <c r="F20" s="2" t="s">
        <v>26</v>
      </c>
      <c r="G20" s="10">
        <v>40</v>
      </c>
      <c r="H20" s="18">
        <v>850</v>
      </c>
      <c r="I20" s="2">
        <v>46.74</v>
      </c>
      <c r="J20" s="13" t="s">
        <v>31</v>
      </c>
      <c r="K20" s="2">
        <v>6.1</v>
      </c>
      <c r="L20" s="13">
        <v>2.2799999999999998</v>
      </c>
      <c r="M20" s="2">
        <v>2.0499999999999998</v>
      </c>
      <c r="N20" s="16">
        <v>2</v>
      </c>
      <c r="O20" s="2">
        <v>1500</v>
      </c>
      <c r="P20" s="2">
        <v>48</v>
      </c>
      <c r="Q20" s="2" t="s">
        <v>73</v>
      </c>
      <c r="R20" s="2" t="s">
        <v>74</v>
      </c>
    </row>
    <row r="21" spans="1:21" ht="29.1">
      <c r="A21" s="2" t="s">
        <v>75</v>
      </c>
      <c r="B21" s="3">
        <v>44728</v>
      </c>
      <c r="C21" s="57" t="s">
        <v>23</v>
      </c>
      <c r="D21" s="2" t="s">
        <v>24</v>
      </c>
      <c r="E21" s="2" t="s">
        <v>25</v>
      </c>
      <c r="F21" s="2" t="s">
        <v>26</v>
      </c>
      <c r="G21" s="10">
        <v>40</v>
      </c>
      <c r="H21" s="18">
        <v>850</v>
      </c>
      <c r="I21" s="2">
        <v>39.299999999999997</v>
      </c>
      <c r="J21" s="10" t="s">
        <v>76</v>
      </c>
      <c r="K21" s="2">
        <v>6.1</v>
      </c>
      <c r="L21" s="16">
        <v>1.68</v>
      </c>
      <c r="M21" s="12">
        <v>2.34</v>
      </c>
      <c r="N21" s="16">
        <v>2</v>
      </c>
      <c r="O21" s="2">
        <v>2000</v>
      </c>
      <c r="P21" s="2">
        <v>45.1</v>
      </c>
      <c r="Q21" s="2" t="s">
        <v>77</v>
      </c>
      <c r="R21" s="2" t="s">
        <v>78</v>
      </c>
    </row>
    <row r="22" spans="1:21" ht="29.1">
      <c r="A22" s="2" t="s">
        <v>79</v>
      </c>
      <c r="B22" s="3">
        <v>44728</v>
      </c>
      <c r="C22" s="57" t="s">
        <v>23</v>
      </c>
      <c r="D22" s="2" t="s">
        <v>24</v>
      </c>
      <c r="E22" s="2" t="s">
        <v>25</v>
      </c>
      <c r="F22" s="2" t="s">
        <v>26</v>
      </c>
      <c r="G22" s="10">
        <v>40</v>
      </c>
      <c r="H22" s="18">
        <v>850</v>
      </c>
      <c r="I22" s="2">
        <v>51</v>
      </c>
      <c r="J22" s="13" t="s">
        <v>31</v>
      </c>
      <c r="K22" s="2">
        <v>6.1</v>
      </c>
      <c r="L22" s="13">
        <v>2.2799999999999998</v>
      </c>
      <c r="M22" s="12">
        <v>2.2400000000000002</v>
      </c>
      <c r="N22" s="16">
        <v>2</v>
      </c>
      <c r="O22" s="2">
        <v>1500</v>
      </c>
      <c r="P22" s="2">
        <v>48</v>
      </c>
      <c r="Q22" s="2" t="s">
        <v>73</v>
      </c>
      <c r="R22" s="2" t="s">
        <v>74</v>
      </c>
    </row>
    <row r="23" spans="1:21" ht="29.1">
      <c r="A23" s="2" t="s">
        <v>80</v>
      </c>
      <c r="B23" s="3">
        <v>44732</v>
      </c>
      <c r="C23" s="57" t="s">
        <v>23</v>
      </c>
      <c r="D23" s="2" t="s">
        <v>24</v>
      </c>
      <c r="E23" s="2" t="s">
        <v>25</v>
      </c>
      <c r="F23" s="2" t="s">
        <v>26</v>
      </c>
      <c r="G23" s="13">
        <v>80</v>
      </c>
      <c r="H23" s="18">
        <v>850</v>
      </c>
      <c r="I23" s="2">
        <v>61.6</v>
      </c>
      <c r="J23" s="13" t="s">
        <v>31</v>
      </c>
      <c r="K23" s="2">
        <v>6.1</v>
      </c>
      <c r="L23" s="13">
        <v>2.2799999999999998</v>
      </c>
      <c r="M23" s="2">
        <v>2.7</v>
      </c>
      <c r="N23" s="16">
        <v>2</v>
      </c>
      <c r="O23" s="2">
        <v>1500</v>
      </c>
      <c r="P23" s="2">
        <v>48.3</v>
      </c>
      <c r="Q23" s="2" t="s">
        <v>81</v>
      </c>
      <c r="R23" s="2" t="s">
        <v>82</v>
      </c>
    </row>
    <row r="24" spans="1:21" ht="29.1">
      <c r="A24" s="2" t="s">
        <v>83</v>
      </c>
      <c r="B24" s="3">
        <v>44734</v>
      </c>
      <c r="C24" s="57" t="s">
        <v>23</v>
      </c>
      <c r="D24" s="2" t="s">
        <v>24</v>
      </c>
      <c r="E24" s="2" t="s">
        <v>25</v>
      </c>
      <c r="F24" s="2" t="s">
        <v>26</v>
      </c>
      <c r="G24" s="10">
        <v>40</v>
      </c>
      <c r="H24" s="18">
        <v>850</v>
      </c>
      <c r="I24" s="2">
        <v>60</v>
      </c>
      <c r="J24" s="13" t="s">
        <v>31</v>
      </c>
      <c r="K24" s="2">
        <v>6.1</v>
      </c>
      <c r="L24" s="13">
        <v>2.2799999999999998</v>
      </c>
      <c r="M24" s="2">
        <v>2.63</v>
      </c>
      <c r="N24" s="16">
        <v>2</v>
      </c>
      <c r="O24" s="2">
        <v>1500</v>
      </c>
      <c r="P24" s="2">
        <v>56.5</v>
      </c>
      <c r="Q24" s="2" t="s">
        <v>84</v>
      </c>
      <c r="R24" s="2" t="s">
        <v>85</v>
      </c>
    </row>
    <row r="25" spans="1:21" ht="29.1">
      <c r="A25" s="2" t="s">
        <v>86</v>
      </c>
      <c r="B25" s="3">
        <v>44734</v>
      </c>
      <c r="C25" s="57" t="s">
        <v>23</v>
      </c>
      <c r="D25" s="2" t="s">
        <v>24</v>
      </c>
      <c r="E25" s="2" t="s">
        <v>25</v>
      </c>
      <c r="F25" s="2" t="s">
        <v>26</v>
      </c>
      <c r="G25" s="22">
        <v>60</v>
      </c>
      <c r="H25" s="18">
        <v>850</v>
      </c>
      <c r="I25" s="2">
        <v>53.56</v>
      </c>
      <c r="J25" s="13" t="s">
        <v>31</v>
      </c>
      <c r="K25" s="2">
        <v>6.1</v>
      </c>
      <c r="L25" s="13">
        <v>2.2799999999999998</v>
      </c>
      <c r="M25" s="12">
        <v>2.35</v>
      </c>
      <c r="N25" s="16">
        <v>2</v>
      </c>
      <c r="O25" s="2">
        <v>1500</v>
      </c>
      <c r="P25" s="2">
        <v>43</v>
      </c>
      <c r="Q25" s="2" t="s">
        <v>56</v>
      </c>
      <c r="R25" s="2" t="s">
        <v>57</v>
      </c>
    </row>
    <row r="26" spans="1:21" ht="29.1">
      <c r="A26" s="2" t="s">
        <v>87</v>
      </c>
      <c r="B26" s="3">
        <v>44735</v>
      </c>
      <c r="C26" s="57" t="s">
        <v>23</v>
      </c>
      <c r="D26" s="2" t="s">
        <v>24</v>
      </c>
      <c r="E26" s="2" t="s">
        <v>25</v>
      </c>
      <c r="F26" s="2" t="s">
        <v>26</v>
      </c>
      <c r="G26" s="10">
        <v>40</v>
      </c>
      <c r="H26" s="18">
        <v>850</v>
      </c>
      <c r="I26" s="19">
        <v>41.046779000000001</v>
      </c>
      <c r="J26" s="13" t="s">
        <v>31</v>
      </c>
      <c r="K26" s="2">
        <v>6.1</v>
      </c>
      <c r="L26" s="13">
        <v>2.2799999999999998</v>
      </c>
      <c r="M26" s="20">
        <v>1.8</v>
      </c>
      <c r="N26" s="16">
        <v>2</v>
      </c>
      <c r="O26" s="2">
        <v>1500</v>
      </c>
      <c r="P26" s="2">
        <v>46.8</v>
      </c>
      <c r="Q26" s="2" t="s">
        <v>88</v>
      </c>
      <c r="R26" s="2" t="s">
        <v>89</v>
      </c>
    </row>
    <row r="27" spans="1:21" ht="29.1">
      <c r="A27" s="2" t="s">
        <v>90</v>
      </c>
      <c r="B27" s="3">
        <v>44752</v>
      </c>
      <c r="C27" s="2" t="s">
        <v>91</v>
      </c>
      <c r="D27" s="11" t="s">
        <v>92</v>
      </c>
      <c r="E27" s="2" t="s">
        <v>25</v>
      </c>
      <c r="F27" s="2" t="s">
        <v>26</v>
      </c>
      <c r="G27" s="13">
        <v>80</v>
      </c>
      <c r="H27" s="18">
        <v>850</v>
      </c>
      <c r="I27" s="2">
        <v>53.56</v>
      </c>
      <c r="J27" s="13" t="s">
        <v>31</v>
      </c>
      <c r="K27" s="2">
        <v>6.1</v>
      </c>
      <c r="L27" s="13">
        <v>2.2799999999999998</v>
      </c>
      <c r="M27" s="12">
        <v>2.35</v>
      </c>
      <c r="N27" s="16">
        <v>2</v>
      </c>
      <c r="O27" s="2">
        <v>2000</v>
      </c>
      <c r="P27" s="2">
        <v>54.4</v>
      </c>
      <c r="Q27" s="2" t="s">
        <v>93</v>
      </c>
      <c r="R27" s="2" t="s">
        <v>94</v>
      </c>
      <c r="U27" s="2">
        <v>62.8</v>
      </c>
    </row>
    <row r="28" spans="1:21" ht="29.1">
      <c r="A28" s="2" t="s">
        <v>95</v>
      </c>
      <c r="B28" s="3">
        <v>44753</v>
      </c>
      <c r="C28" s="2" t="s">
        <v>91</v>
      </c>
      <c r="D28" s="11" t="s">
        <v>92</v>
      </c>
      <c r="E28" s="2" t="s">
        <v>25</v>
      </c>
      <c r="F28" s="2" t="s">
        <v>26</v>
      </c>
      <c r="G28" s="22">
        <v>60</v>
      </c>
      <c r="H28" s="18">
        <v>850</v>
      </c>
      <c r="I28" s="2">
        <v>53.56</v>
      </c>
      <c r="J28" s="13" t="s">
        <v>31</v>
      </c>
      <c r="K28" s="2">
        <v>6.1</v>
      </c>
      <c r="L28" s="13">
        <v>2.2799999999999998</v>
      </c>
      <c r="M28" s="12">
        <v>2.35</v>
      </c>
      <c r="N28" s="16">
        <v>2</v>
      </c>
      <c r="O28" s="2">
        <v>2000</v>
      </c>
      <c r="P28" s="2">
        <v>58.1</v>
      </c>
      <c r="Q28" s="2" t="s">
        <v>44</v>
      </c>
      <c r="R28" s="2" t="s">
        <v>96</v>
      </c>
    </row>
    <row r="29" spans="1:21" ht="29.1">
      <c r="A29" s="2" t="s">
        <v>97</v>
      </c>
      <c r="B29" s="3">
        <v>44757</v>
      </c>
      <c r="C29" s="2" t="s">
        <v>91</v>
      </c>
      <c r="D29" s="11" t="s">
        <v>92</v>
      </c>
      <c r="E29" s="2" t="s">
        <v>25</v>
      </c>
      <c r="F29" s="2" t="s">
        <v>26</v>
      </c>
      <c r="G29" s="2">
        <v>80</v>
      </c>
      <c r="H29" s="2">
        <v>800</v>
      </c>
      <c r="I29" s="2">
        <v>50</v>
      </c>
      <c r="J29" s="13" t="s">
        <v>31</v>
      </c>
      <c r="K29" s="2">
        <v>6.1</v>
      </c>
      <c r="L29" s="13">
        <v>2.2799999999999998</v>
      </c>
      <c r="M29" s="2">
        <v>2.2000000000000002</v>
      </c>
      <c r="N29" s="2">
        <v>2</v>
      </c>
      <c r="O29" s="2">
        <v>2000</v>
      </c>
      <c r="P29" s="2">
        <v>57.3</v>
      </c>
      <c r="Q29" s="2" t="s">
        <v>98</v>
      </c>
      <c r="R29" s="2" t="s">
        <v>99</v>
      </c>
    </row>
    <row r="30" spans="1:21" ht="29.1">
      <c r="A30" s="2" t="s">
        <v>100</v>
      </c>
      <c r="B30" s="3">
        <v>44760</v>
      </c>
      <c r="C30" s="2" t="s">
        <v>91</v>
      </c>
      <c r="D30" s="11" t="s">
        <v>92</v>
      </c>
      <c r="E30" s="2" t="s">
        <v>25</v>
      </c>
      <c r="F30" s="2" t="s">
        <v>26</v>
      </c>
      <c r="G30" s="2">
        <v>100</v>
      </c>
      <c r="H30" s="18">
        <v>850</v>
      </c>
      <c r="I30" s="2">
        <v>53.56</v>
      </c>
      <c r="J30" s="13" t="s">
        <v>31</v>
      </c>
      <c r="K30" s="2">
        <v>6.1</v>
      </c>
      <c r="L30" s="13">
        <v>2.2799999999999998</v>
      </c>
      <c r="M30" s="12">
        <v>2.35</v>
      </c>
      <c r="N30" s="16">
        <v>2</v>
      </c>
      <c r="O30" s="2">
        <v>2000</v>
      </c>
      <c r="P30" s="2">
        <v>53.02</v>
      </c>
      <c r="Q30" s="2" t="s">
        <v>101</v>
      </c>
      <c r="R30" s="2" t="s">
        <v>102</v>
      </c>
    </row>
    <row r="31" spans="1:21" ht="29.1">
      <c r="A31" s="2" t="s">
        <v>103</v>
      </c>
      <c r="B31" s="3">
        <v>44762</v>
      </c>
      <c r="C31" s="23" t="s">
        <v>104</v>
      </c>
      <c r="D31" s="2" t="s">
        <v>92</v>
      </c>
      <c r="E31" s="2" t="s">
        <v>25</v>
      </c>
      <c r="F31" s="2" t="s">
        <v>26</v>
      </c>
      <c r="G31" s="2">
        <v>100</v>
      </c>
      <c r="H31" s="18">
        <v>850</v>
      </c>
      <c r="I31" s="2">
        <v>50.55</v>
      </c>
      <c r="J31" s="13" t="s">
        <v>31</v>
      </c>
      <c r="K31" s="2">
        <v>6.1</v>
      </c>
      <c r="L31" s="13">
        <v>2.2799999999999998</v>
      </c>
      <c r="M31" s="2">
        <v>2.2200000000000002</v>
      </c>
      <c r="N31" s="16">
        <v>2</v>
      </c>
      <c r="O31" s="2">
        <v>4000</v>
      </c>
      <c r="P31" s="23" t="s">
        <v>105</v>
      </c>
      <c r="U31" s="2" t="s">
        <v>106</v>
      </c>
    </row>
    <row r="32" spans="1:21" ht="29.1">
      <c r="A32" s="2" t="s">
        <v>107</v>
      </c>
      <c r="B32" s="3">
        <v>44763</v>
      </c>
      <c r="C32" s="23" t="s">
        <v>104</v>
      </c>
      <c r="D32" s="2" t="s">
        <v>92</v>
      </c>
      <c r="E32" s="2" t="s">
        <v>25</v>
      </c>
      <c r="F32" s="2" t="s">
        <v>26</v>
      </c>
      <c r="G32" s="2">
        <v>100</v>
      </c>
      <c r="H32" s="18">
        <v>850</v>
      </c>
      <c r="I32" s="2">
        <v>50.55</v>
      </c>
      <c r="J32" s="13" t="s">
        <v>31</v>
      </c>
      <c r="K32" s="2">
        <v>6.1</v>
      </c>
      <c r="L32" s="13">
        <v>2.2799999999999998</v>
      </c>
      <c r="M32" s="2">
        <v>2.2200000000000002</v>
      </c>
      <c r="N32" s="16">
        <v>2</v>
      </c>
      <c r="O32" s="2">
        <v>2000</v>
      </c>
      <c r="P32" s="23">
        <v>55.19</v>
      </c>
      <c r="Q32" s="2" t="s">
        <v>108</v>
      </c>
      <c r="R32" s="2" t="s">
        <v>109</v>
      </c>
      <c r="U32" s="2">
        <v>112</v>
      </c>
    </row>
    <row r="33" spans="1:23" ht="29.1">
      <c r="A33" s="2" t="s">
        <v>110</v>
      </c>
      <c r="B33" s="3">
        <v>44800</v>
      </c>
      <c r="C33" s="23" t="s">
        <v>104</v>
      </c>
      <c r="D33" s="2" t="s">
        <v>92</v>
      </c>
      <c r="E33" s="2" t="s">
        <v>25</v>
      </c>
      <c r="F33" s="2" t="s">
        <v>26</v>
      </c>
      <c r="G33" s="2">
        <v>100</v>
      </c>
      <c r="H33" s="18">
        <v>850</v>
      </c>
      <c r="I33" s="2">
        <v>50.55</v>
      </c>
      <c r="J33" s="13" t="s">
        <v>31</v>
      </c>
      <c r="K33" s="2">
        <v>6.1</v>
      </c>
      <c r="L33" s="13">
        <v>2.2799999999999998</v>
      </c>
      <c r="M33" s="2">
        <v>2.2200000000000002</v>
      </c>
      <c r="N33" s="16">
        <v>2</v>
      </c>
      <c r="O33" s="2">
        <v>1000</v>
      </c>
      <c r="P33" s="23">
        <v>25.56</v>
      </c>
      <c r="Q33" s="2" t="s">
        <v>111</v>
      </c>
      <c r="R33" s="2" t="s">
        <v>112</v>
      </c>
      <c r="U33" s="2" t="s">
        <v>28</v>
      </c>
    </row>
    <row r="34" spans="1:23" ht="29.1">
      <c r="A34" s="2" t="s">
        <v>113</v>
      </c>
      <c r="B34" s="3">
        <v>44800</v>
      </c>
      <c r="C34" s="23" t="s">
        <v>104</v>
      </c>
      <c r="D34" s="2" t="s">
        <v>92</v>
      </c>
      <c r="E34" s="2" t="s">
        <v>25</v>
      </c>
      <c r="F34" s="2" t="s">
        <v>26</v>
      </c>
      <c r="G34" s="2">
        <v>100</v>
      </c>
      <c r="H34" s="18">
        <v>850</v>
      </c>
      <c r="I34" s="2" t="s">
        <v>114</v>
      </c>
      <c r="J34" s="13" t="s">
        <v>31</v>
      </c>
      <c r="K34" s="2">
        <v>6.1</v>
      </c>
      <c r="L34" s="13">
        <v>2.2799999999999998</v>
      </c>
      <c r="M34" s="2" t="s">
        <v>115</v>
      </c>
      <c r="N34" s="16">
        <v>2</v>
      </c>
      <c r="O34" s="2">
        <v>8000</v>
      </c>
      <c r="P34" s="23" t="s">
        <v>116</v>
      </c>
    </row>
    <row r="35" spans="1:23" ht="29.1">
      <c r="A35" s="69" t="s">
        <v>117</v>
      </c>
      <c r="B35" s="3">
        <v>44803</v>
      </c>
      <c r="C35" s="23" t="s">
        <v>118</v>
      </c>
      <c r="D35" s="2" t="s">
        <v>92</v>
      </c>
      <c r="E35" s="2" t="s">
        <v>25</v>
      </c>
      <c r="F35" s="2" t="s">
        <v>26</v>
      </c>
      <c r="G35" s="10">
        <v>120</v>
      </c>
      <c r="H35" s="18">
        <v>850</v>
      </c>
      <c r="I35" s="2">
        <v>50.55</v>
      </c>
      <c r="J35" s="13" t="s">
        <v>31</v>
      </c>
      <c r="K35" s="2">
        <v>6.1</v>
      </c>
      <c r="L35" s="13">
        <v>2.2799999999999998</v>
      </c>
      <c r="M35" s="2">
        <v>2.2200000000000002</v>
      </c>
      <c r="N35" s="16">
        <v>2</v>
      </c>
      <c r="O35" s="2">
        <v>2000</v>
      </c>
      <c r="P35" s="23">
        <v>55.38</v>
      </c>
      <c r="Q35" s="2" t="s">
        <v>119</v>
      </c>
      <c r="R35" s="2" t="s">
        <v>120</v>
      </c>
    </row>
    <row r="36" spans="1:23" ht="29.1">
      <c r="A36" s="2" t="s">
        <v>121</v>
      </c>
      <c r="B36" s="3">
        <v>44804</v>
      </c>
      <c r="C36" s="2" t="s">
        <v>91</v>
      </c>
      <c r="D36" s="2" t="s">
        <v>92</v>
      </c>
      <c r="E36" s="2" t="s">
        <v>25</v>
      </c>
      <c r="F36" s="2" t="s">
        <v>26</v>
      </c>
      <c r="G36" s="2">
        <v>100</v>
      </c>
      <c r="H36" s="10">
        <v>750</v>
      </c>
      <c r="I36" s="2" t="s">
        <v>122</v>
      </c>
      <c r="J36" s="13" t="s">
        <v>31</v>
      </c>
      <c r="K36" s="2">
        <v>6.1</v>
      </c>
      <c r="L36" s="13">
        <v>2.2799999999999998</v>
      </c>
      <c r="M36" s="2" t="s">
        <v>123</v>
      </c>
      <c r="N36" s="16">
        <v>2</v>
      </c>
      <c r="O36" s="2">
        <v>2000</v>
      </c>
      <c r="P36" s="2">
        <v>52.3</v>
      </c>
      <c r="Q36" s="2" t="s">
        <v>124</v>
      </c>
      <c r="R36" s="2" t="s">
        <v>125</v>
      </c>
      <c r="U36" s="2">
        <v>64</v>
      </c>
    </row>
    <row r="37" spans="1:23" ht="29.1">
      <c r="A37" s="14" t="s">
        <v>126</v>
      </c>
      <c r="B37" s="3">
        <v>44807</v>
      </c>
      <c r="C37" s="2" t="s">
        <v>91</v>
      </c>
      <c r="D37" s="2" t="s">
        <v>92</v>
      </c>
      <c r="E37" s="2" t="s">
        <v>25</v>
      </c>
      <c r="F37" s="2" t="s">
        <v>26</v>
      </c>
      <c r="G37" s="2">
        <v>100</v>
      </c>
      <c r="H37" s="2">
        <v>700</v>
      </c>
      <c r="I37" s="2" t="s">
        <v>127</v>
      </c>
      <c r="J37" s="13" t="s">
        <v>31</v>
      </c>
      <c r="K37" s="2">
        <v>6.1</v>
      </c>
      <c r="L37" s="13">
        <v>2.2799999999999998</v>
      </c>
      <c r="M37" s="2" t="s">
        <v>128</v>
      </c>
      <c r="N37" s="16">
        <v>2</v>
      </c>
      <c r="O37" s="2">
        <v>2000</v>
      </c>
      <c r="P37" s="2">
        <v>52.2</v>
      </c>
      <c r="Q37" s="2" t="s">
        <v>124</v>
      </c>
      <c r="R37" s="2" t="s">
        <v>125</v>
      </c>
      <c r="S37" s="2">
        <v>270</v>
      </c>
      <c r="U37" s="2">
        <v>58.2</v>
      </c>
    </row>
    <row r="38" spans="1:23" ht="29.1">
      <c r="A38" s="14" t="s">
        <v>129</v>
      </c>
      <c r="B38" s="3">
        <v>44808</v>
      </c>
      <c r="C38" s="2" t="s">
        <v>91</v>
      </c>
      <c r="D38" s="2" t="s">
        <v>92</v>
      </c>
      <c r="E38" s="2" t="s">
        <v>25</v>
      </c>
      <c r="F38" s="2" t="s">
        <v>26</v>
      </c>
      <c r="G38" s="10">
        <v>110</v>
      </c>
      <c r="H38" s="2">
        <v>700</v>
      </c>
      <c r="I38" s="2" t="s">
        <v>130</v>
      </c>
      <c r="J38" s="13" t="s">
        <v>31</v>
      </c>
      <c r="K38" s="2">
        <v>6.1</v>
      </c>
      <c r="L38" s="13">
        <v>2.2799999999999998</v>
      </c>
      <c r="M38" s="2" t="s">
        <v>131</v>
      </c>
      <c r="N38" s="16">
        <v>2</v>
      </c>
      <c r="O38" s="2">
        <v>2000</v>
      </c>
      <c r="P38" s="2">
        <v>50.5</v>
      </c>
      <c r="Q38" s="2" t="s">
        <v>132</v>
      </c>
      <c r="R38" s="2" t="s">
        <v>133</v>
      </c>
      <c r="U38" s="2">
        <v>104.5</v>
      </c>
    </row>
    <row r="39" spans="1:23" ht="29.1">
      <c r="A39" s="2" t="s">
        <v>134</v>
      </c>
      <c r="B39" s="3">
        <v>44810</v>
      </c>
      <c r="C39" s="2" t="s">
        <v>91</v>
      </c>
      <c r="D39" s="2" t="s">
        <v>92</v>
      </c>
      <c r="E39" s="2" t="s">
        <v>25</v>
      </c>
      <c r="F39" s="2" t="s">
        <v>26</v>
      </c>
      <c r="G39" s="10">
        <v>90</v>
      </c>
      <c r="H39" s="2">
        <v>700</v>
      </c>
      <c r="I39" s="2">
        <v>49.4</v>
      </c>
      <c r="J39" s="13" t="s">
        <v>31</v>
      </c>
      <c r="K39" s="2">
        <v>6.1</v>
      </c>
      <c r="L39" s="13">
        <v>2.2799999999999998</v>
      </c>
      <c r="M39" s="2">
        <v>2.17</v>
      </c>
      <c r="N39" s="16">
        <v>2</v>
      </c>
      <c r="O39" s="2">
        <v>2000</v>
      </c>
      <c r="P39" s="2" t="s">
        <v>28</v>
      </c>
      <c r="Q39" s="2" t="s">
        <v>28</v>
      </c>
      <c r="R39" s="2" t="s">
        <v>28</v>
      </c>
      <c r="U39" s="2" t="s">
        <v>28</v>
      </c>
    </row>
    <row r="40" spans="1:23" ht="29.1">
      <c r="A40" s="2" t="s">
        <v>135</v>
      </c>
      <c r="B40" s="3">
        <v>44812</v>
      </c>
      <c r="C40" s="2" t="s">
        <v>91</v>
      </c>
      <c r="D40" s="2" t="s">
        <v>92</v>
      </c>
      <c r="E40" s="2" t="s">
        <v>25</v>
      </c>
      <c r="F40" s="2" t="s">
        <v>26</v>
      </c>
      <c r="G40" s="2">
        <v>100</v>
      </c>
      <c r="H40" s="10">
        <v>650</v>
      </c>
      <c r="I40" s="2" t="s">
        <v>136</v>
      </c>
      <c r="J40" s="13" t="s">
        <v>31</v>
      </c>
      <c r="K40" s="2">
        <v>6.1</v>
      </c>
      <c r="L40" s="13">
        <v>2.2799999999999998</v>
      </c>
      <c r="M40" s="2" t="s">
        <v>131</v>
      </c>
      <c r="N40" s="16">
        <v>2</v>
      </c>
      <c r="O40" s="2">
        <v>2000</v>
      </c>
      <c r="P40" s="2">
        <v>51.6</v>
      </c>
      <c r="Q40" s="2" t="s">
        <v>137</v>
      </c>
      <c r="R40" s="2" t="s">
        <v>138</v>
      </c>
      <c r="U40" s="2">
        <v>55.4</v>
      </c>
    </row>
    <row r="41" spans="1:23" ht="29.1">
      <c r="A41" s="2" t="s">
        <v>139</v>
      </c>
      <c r="B41" s="3">
        <v>44814</v>
      </c>
      <c r="C41" s="2" t="s">
        <v>91</v>
      </c>
      <c r="D41" s="2" t="s">
        <v>92</v>
      </c>
      <c r="E41" s="2" t="s">
        <v>25</v>
      </c>
      <c r="F41" s="2" t="s">
        <v>26</v>
      </c>
      <c r="G41" s="10">
        <v>90</v>
      </c>
      <c r="H41" s="2">
        <v>700</v>
      </c>
      <c r="I41" s="2" t="s">
        <v>140</v>
      </c>
      <c r="J41" s="13" t="s">
        <v>31</v>
      </c>
      <c r="K41" s="2">
        <v>6.1</v>
      </c>
      <c r="L41" s="13">
        <v>2.2799999999999998</v>
      </c>
      <c r="M41" s="2" t="s">
        <v>141</v>
      </c>
      <c r="N41" s="16">
        <v>2</v>
      </c>
      <c r="O41" s="2">
        <v>2000</v>
      </c>
      <c r="P41" s="2">
        <v>52</v>
      </c>
      <c r="Q41" s="2" t="s">
        <v>142</v>
      </c>
      <c r="R41" s="2" t="s">
        <v>143</v>
      </c>
      <c r="U41" s="2">
        <v>116</v>
      </c>
      <c r="W41" s="2" t="s">
        <v>144</v>
      </c>
    </row>
    <row r="42" spans="1:23" ht="29.1">
      <c r="A42" s="14" t="s">
        <v>145</v>
      </c>
      <c r="B42" s="3">
        <v>44815</v>
      </c>
      <c r="C42" s="2" t="s">
        <v>91</v>
      </c>
      <c r="D42" s="2" t="s">
        <v>92</v>
      </c>
      <c r="E42" s="2" t="s">
        <v>25</v>
      </c>
      <c r="F42" s="2" t="s">
        <v>26</v>
      </c>
      <c r="G42" s="2">
        <v>100</v>
      </c>
      <c r="H42" s="2">
        <v>700</v>
      </c>
      <c r="I42" s="24" t="s">
        <v>146</v>
      </c>
      <c r="J42" s="13" t="s">
        <v>31</v>
      </c>
      <c r="K42" s="2">
        <v>6.1</v>
      </c>
      <c r="L42" s="13">
        <v>2.2799999999999998</v>
      </c>
      <c r="M42" s="27" t="s">
        <v>147</v>
      </c>
      <c r="N42" s="16">
        <v>2</v>
      </c>
      <c r="O42" s="2">
        <v>2048</v>
      </c>
      <c r="P42" s="2">
        <v>48.9</v>
      </c>
      <c r="Q42" s="2" t="s">
        <v>148</v>
      </c>
      <c r="R42" s="2" t="s">
        <v>149</v>
      </c>
      <c r="U42" s="2">
        <v>54.7</v>
      </c>
      <c r="W42" s="2" t="s">
        <v>144</v>
      </c>
    </row>
    <row r="43" spans="1:23" ht="29.1">
      <c r="A43" s="2" t="s">
        <v>150</v>
      </c>
      <c r="B43" s="3">
        <v>44818</v>
      </c>
      <c r="C43" s="2" t="s">
        <v>91</v>
      </c>
      <c r="D43" s="2" t="s">
        <v>92</v>
      </c>
      <c r="E43" s="2" t="s">
        <v>25</v>
      </c>
      <c r="F43" s="2" t="s">
        <v>26</v>
      </c>
      <c r="G43" s="2">
        <v>100</v>
      </c>
      <c r="H43" s="2">
        <v>700</v>
      </c>
      <c r="I43" s="14" t="s">
        <v>151</v>
      </c>
      <c r="J43" s="13" t="s">
        <v>31</v>
      </c>
      <c r="K43" s="2">
        <v>6.1</v>
      </c>
      <c r="L43" s="13">
        <v>2.2799999999999998</v>
      </c>
      <c r="M43" s="26" t="s">
        <v>152</v>
      </c>
      <c r="N43" s="16">
        <v>2</v>
      </c>
      <c r="O43" s="2">
        <v>2217</v>
      </c>
      <c r="P43" s="2">
        <v>53.976999999999997</v>
      </c>
      <c r="Q43" s="2" t="s">
        <v>153</v>
      </c>
      <c r="R43" s="2" t="s">
        <v>154</v>
      </c>
      <c r="S43" s="2">
        <v>367</v>
      </c>
      <c r="U43" s="2">
        <v>102</v>
      </c>
    </row>
    <row r="44" spans="1:23" ht="29.1">
      <c r="A44" s="2" t="s">
        <v>155</v>
      </c>
      <c r="B44" s="3">
        <v>44818</v>
      </c>
      <c r="C44" s="2" t="s">
        <v>91</v>
      </c>
      <c r="D44" s="2" t="s">
        <v>92</v>
      </c>
      <c r="E44" s="2" t="s">
        <v>25</v>
      </c>
      <c r="F44" s="2" t="s">
        <v>26</v>
      </c>
      <c r="G44" s="2">
        <v>100</v>
      </c>
      <c r="H44" s="2">
        <v>700</v>
      </c>
      <c r="I44" s="14" t="s">
        <v>156</v>
      </c>
      <c r="J44" s="13" t="s">
        <v>31</v>
      </c>
      <c r="K44" s="2">
        <v>6.1</v>
      </c>
      <c r="L44" s="13">
        <v>2.2799999999999998</v>
      </c>
      <c r="M44" s="26" t="s">
        <v>157</v>
      </c>
      <c r="N44" s="14">
        <v>4</v>
      </c>
      <c r="O44" s="2">
        <v>2250</v>
      </c>
      <c r="P44" s="2">
        <v>49.6</v>
      </c>
      <c r="Q44" s="2" t="s">
        <v>158</v>
      </c>
      <c r="R44" s="2" t="s">
        <v>159</v>
      </c>
      <c r="U44" s="2">
        <v>58.18</v>
      </c>
      <c r="W44" s="18" t="s">
        <v>160</v>
      </c>
    </row>
    <row r="45" spans="1:23" ht="29.1">
      <c r="A45" s="2" t="s">
        <v>161</v>
      </c>
      <c r="B45" s="3">
        <v>44821</v>
      </c>
      <c r="C45" s="2" t="s">
        <v>91</v>
      </c>
      <c r="D45" s="2" t="s">
        <v>92</v>
      </c>
      <c r="E45" s="2" t="s">
        <v>25</v>
      </c>
      <c r="F45" s="2" t="s">
        <v>26</v>
      </c>
      <c r="G45" s="2">
        <v>110</v>
      </c>
      <c r="H45" s="2">
        <v>700</v>
      </c>
      <c r="I45" s="24" t="s">
        <v>162</v>
      </c>
      <c r="J45" s="13" t="s">
        <v>31</v>
      </c>
      <c r="K45" s="2">
        <v>6.1</v>
      </c>
      <c r="L45" s="13">
        <v>2.2799999999999998</v>
      </c>
      <c r="M45" s="27" t="s">
        <v>163</v>
      </c>
      <c r="N45" s="16">
        <v>2</v>
      </c>
      <c r="O45" s="2">
        <v>2100</v>
      </c>
      <c r="P45" s="2">
        <v>53.67</v>
      </c>
      <c r="Q45" s="2" t="s">
        <v>164</v>
      </c>
      <c r="R45" s="2" t="s">
        <v>165</v>
      </c>
      <c r="U45" s="2" t="s">
        <v>166</v>
      </c>
    </row>
    <row r="46" spans="1:23" ht="29.1">
      <c r="A46" s="2" t="s">
        <v>167</v>
      </c>
      <c r="B46" s="3">
        <v>44821</v>
      </c>
      <c r="C46" s="2" t="s">
        <v>91</v>
      </c>
      <c r="D46" s="2" t="s">
        <v>92</v>
      </c>
      <c r="E46" s="2" t="s">
        <v>25</v>
      </c>
      <c r="F46" s="2" t="s">
        <v>26</v>
      </c>
      <c r="G46" s="2">
        <v>100</v>
      </c>
      <c r="H46" s="2">
        <v>700</v>
      </c>
      <c r="I46" s="14">
        <v>38.11</v>
      </c>
      <c r="J46" s="13" t="s">
        <v>31</v>
      </c>
      <c r="K46" s="2">
        <v>6.1</v>
      </c>
      <c r="L46" s="13">
        <v>2.2799999999999998</v>
      </c>
      <c r="M46" s="26">
        <v>1.67</v>
      </c>
      <c r="N46" s="25">
        <v>6</v>
      </c>
      <c r="O46" s="2">
        <v>2217</v>
      </c>
      <c r="P46" s="2">
        <v>51.9</v>
      </c>
      <c r="Q46" s="2" t="s">
        <v>168</v>
      </c>
      <c r="R46" s="2" t="s">
        <v>169</v>
      </c>
      <c r="U46" s="2">
        <v>120</v>
      </c>
    </row>
    <row r="47" spans="1:23" ht="29.1">
      <c r="A47" s="2" t="s">
        <v>170</v>
      </c>
      <c r="B47" s="3">
        <v>44821</v>
      </c>
      <c r="C47" s="2" t="s">
        <v>91</v>
      </c>
      <c r="D47" s="2" t="s">
        <v>92</v>
      </c>
      <c r="E47" s="2" t="s">
        <v>25</v>
      </c>
      <c r="F47" s="2" t="s">
        <v>26</v>
      </c>
      <c r="G47" s="2">
        <v>100</v>
      </c>
      <c r="H47" s="2">
        <v>600</v>
      </c>
      <c r="I47" s="14">
        <v>37.1</v>
      </c>
      <c r="J47" s="13" t="s">
        <v>31</v>
      </c>
      <c r="K47" s="2">
        <v>6.1</v>
      </c>
      <c r="L47" s="13">
        <v>2.2799999999999998</v>
      </c>
      <c r="M47" s="26">
        <v>1.63</v>
      </c>
      <c r="N47" s="16">
        <v>2</v>
      </c>
      <c r="O47" s="2">
        <v>2000</v>
      </c>
      <c r="P47" s="2">
        <v>46.5</v>
      </c>
      <c r="Q47" s="2" t="s">
        <v>171</v>
      </c>
      <c r="R47" s="2" t="s">
        <v>172</v>
      </c>
      <c r="U47" s="2">
        <v>51</v>
      </c>
    </row>
    <row r="48" spans="1:23" ht="14.45">
      <c r="A48" s="102" t="s">
        <v>173</v>
      </c>
      <c r="B48" s="100">
        <v>44913</v>
      </c>
      <c r="C48" s="99" t="s">
        <v>91</v>
      </c>
      <c r="D48" s="55" t="s">
        <v>174</v>
      </c>
      <c r="E48" s="99" t="s">
        <v>25</v>
      </c>
      <c r="F48" s="99" t="s">
        <v>26</v>
      </c>
      <c r="G48" s="2">
        <v>20</v>
      </c>
      <c r="H48" s="2">
        <v>775</v>
      </c>
      <c r="I48" s="2">
        <v>44.67</v>
      </c>
      <c r="J48" s="101" t="s">
        <v>31</v>
      </c>
      <c r="K48" s="99">
        <v>6.1</v>
      </c>
      <c r="L48" s="101">
        <v>2.2799999999999998</v>
      </c>
      <c r="M48" s="2">
        <v>1.96</v>
      </c>
      <c r="N48" s="2">
        <v>1</v>
      </c>
      <c r="O48" s="2">
        <v>1250</v>
      </c>
    </row>
    <row r="49" spans="1:24" ht="14.45">
      <c r="A49" s="102"/>
      <c r="B49" s="100"/>
      <c r="C49" s="99"/>
      <c r="D49" s="56" t="s">
        <v>92</v>
      </c>
      <c r="E49" s="99"/>
      <c r="F49" s="99"/>
      <c r="G49" s="2">
        <v>100</v>
      </c>
      <c r="H49" s="2">
        <v>600</v>
      </c>
      <c r="I49" s="2">
        <v>42.4</v>
      </c>
      <c r="J49" s="101"/>
      <c r="K49" s="99"/>
      <c r="L49" s="101"/>
      <c r="M49" s="2">
        <v>1.86</v>
      </c>
      <c r="N49" s="2">
        <v>2</v>
      </c>
      <c r="O49" s="2">
        <v>2000</v>
      </c>
    </row>
    <row r="50" spans="1:24" ht="14.45">
      <c r="A50" s="102" t="s">
        <v>175</v>
      </c>
      <c r="B50" s="100">
        <v>44915</v>
      </c>
      <c r="C50" s="99" t="s">
        <v>91</v>
      </c>
      <c r="D50" s="55" t="s">
        <v>174</v>
      </c>
      <c r="E50" s="99" t="s">
        <v>25</v>
      </c>
      <c r="F50" s="99" t="s">
        <v>26</v>
      </c>
      <c r="G50" s="2">
        <v>20</v>
      </c>
      <c r="H50" s="2">
        <v>775</v>
      </c>
      <c r="I50" s="2">
        <v>42.2</v>
      </c>
      <c r="J50" s="101" t="s">
        <v>31</v>
      </c>
      <c r="K50" s="99">
        <v>6.1</v>
      </c>
      <c r="L50" s="101">
        <v>2.2799999999999998</v>
      </c>
      <c r="M50" s="2">
        <v>1.85</v>
      </c>
      <c r="N50" s="2">
        <v>1</v>
      </c>
      <c r="O50" s="2">
        <v>625</v>
      </c>
    </row>
    <row r="51" spans="1:24" ht="14.45">
      <c r="A51" s="102"/>
      <c r="B51" s="100"/>
      <c r="C51" s="99"/>
      <c r="D51" s="55" t="s">
        <v>92</v>
      </c>
      <c r="E51" s="99"/>
      <c r="F51" s="99"/>
      <c r="G51" s="2">
        <v>100</v>
      </c>
      <c r="H51" s="2">
        <v>600</v>
      </c>
      <c r="I51" s="2">
        <v>42.2</v>
      </c>
      <c r="J51" s="101"/>
      <c r="K51" s="99"/>
      <c r="L51" s="101"/>
      <c r="M51" s="2">
        <v>1.85</v>
      </c>
      <c r="N51" s="2">
        <v>2</v>
      </c>
      <c r="O51" s="2">
        <v>2000</v>
      </c>
    </row>
    <row r="52" spans="1:24" ht="29.1">
      <c r="A52" s="2" t="s">
        <v>176</v>
      </c>
      <c r="B52" s="3">
        <v>44936</v>
      </c>
      <c r="C52" s="2" t="s">
        <v>91</v>
      </c>
      <c r="D52" s="2" t="s">
        <v>92</v>
      </c>
      <c r="E52" s="2" t="s">
        <v>25</v>
      </c>
      <c r="F52" s="2" t="s">
        <v>26</v>
      </c>
      <c r="G52" s="2">
        <v>100</v>
      </c>
      <c r="H52" s="2">
        <v>650</v>
      </c>
      <c r="I52" s="2">
        <v>50.89</v>
      </c>
      <c r="J52" s="13" t="s">
        <v>31</v>
      </c>
      <c r="K52" s="2">
        <v>6.1</v>
      </c>
      <c r="L52" s="13">
        <v>2.2799999999999998</v>
      </c>
      <c r="M52" s="2">
        <v>2.23</v>
      </c>
      <c r="N52" s="2">
        <v>2</v>
      </c>
      <c r="O52" s="2">
        <v>1500</v>
      </c>
      <c r="P52" s="2">
        <v>35</v>
      </c>
      <c r="Q52" s="2" t="s">
        <v>177</v>
      </c>
      <c r="R52" s="2" t="s">
        <v>178</v>
      </c>
      <c r="U52" s="2">
        <v>40</v>
      </c>
    </row>
    <row r="53" spans="1:24" ht="29.1">
      <c r="A53" s="2" t="s">
        <v>179</v>
      </c>
      <c r="B53" s="3">
        <v>44572</v>
      </c>
      <c r="C53" s="2" t="s">
        <v>91</v>
      </c>
      <c r="D53" s="2" t="s">
        <v>92</v>
      </c>
      <c r="E53" s="2" t="s">
        <v>25</v>
      </c>
      <c r="F53" s="2" t="s">
        <v>26</v>
      </c>
      <c r="G53" s="2">
        <v>100</v>
      </c>
      <c r="H53" s="2">
        <v>600</v>
      </c>
      <c r="I53" s="2">
        <v>50.89</v>
      </c>
      <c r="J53" s="13" t="s">
        <v>31</v>
      </c>
      <c r="K53" s="2">
        <v>6.1</v>
      </c>
      <c r="L53" s="13">
        <v>2.2799999999999998</v>
      </c>
      <c r="M53" s="2">
        <v>2.23</v>
      </c>
      <c r="N53" s="2">
        <v>2</v>
      </c>
      <c r="O53" s="2">
        <v>2000</v>
      </c>
      <c r="P53" s="2" t="s">
        <v>180</v>
      </c>
      <c r="U53" s="2">
        <v>100</v>
      </c>
    </row>
    <row r="54" spans="1:24" ht="29.1">
      <c r="A54" s="58" t="s">
        <v>181</v>
      </c>
      <c r="B54" s="3">
        <v>44573</v>
      </c>
      <c r="C54" s="2" t="s">
        <v>91</v>
      </c>
      <c r="D54" s="2" t="s">
        <v>92</v>
      </c>
      <c r="E54" s="2" t="s">
        <v>25</v>
      </c>
      <c r="F54" s="2" t="s">
        <v>26</v>
      </c>
      <c r="G54" s="2">
        <v>100</v>
      </c>
      <c r="H54" s="10">
        <v>800</v>
      </c>
      <c r="I54" s="2">
        <v>50.89</v>
      </c>
      <c r="J54" s="13" t="s">
        <v>31</v>
      </c>
      <c r="K54" s="2">
        <v>6.1</v>
      </c>
      <c r="L54" s="13">
        <v>2.2799999999999998</v>
      </c>
      <c r="M54" s="2">
        <v>2.23</v>
      </c>
      <c r="N54" s="2">
        <v>2</v>
      </c>
      <c r="O54" s="2">
        <v>2000</v>
      </c>
      <c r="P54" s="2">
        <v>48.5</v>
      </c>
      <c r="Q54" s="2" t="s">
        <v>148</v>
      </c>
      <c r="R54" s="2" t="s">
        <v>182</v>
      </c>
      <c r="U54" s="2">
        <v>88.5</v>
      </c>
    </row>
    <row r="55" spans="1:24" ht="29.1">
      <c r="A55" s="2" t="s">
        <v>183</v>
      </c>
      <c r="B55" s="3">
        <v>44573</v>
      </c>
      <c r="C55" s="2" t="s">
        <v>91</v>
      </c>
      <c r="D55" s="2" t="s">
        <v>92</v>
      </c>
      <c r="E55" s="2" t="s">
        <v>25</v>
      </c>
      <c r="F55" s="2" t="s">
        <v>26</v>
      </c>
      <c r="G55" s="2">
        <v>100</v>
      </c>
      <c r="H55" s="2">
        <v>600</v>
      </c>
      <c r="I55" s="2">
        <v>50.89</v>
      </c>
      <c r="J55" s="13" t="s">
        <v>31</v>
      </c>
      <c r="K55" s="2">
        <v>6.1</v>
      </c>
      <c r="L55" s="13">
        <v>2.2799999999999998</v>
      </c>
      <c r="M55" s="2">
        <v>2.23</v>
      </c>
      <c r="N55" s="2">
        <v>2</v>
      </c>
      <c r="O55" s="2">
        <v>2000</v>
      </c>
      <c r="P55" s="2" t="s">
        <v>184</v>
      </c>
    </row>
    <row r="56" spans="1:24" ht="29.1">
      <c r="A56" s="58" t="s">
        <v>185</v>
      </c>
      <c r="B56" s="3">
        <v>44574</v>
      </c>
      <c r="C56" s="25" t="s">
        <v>186</v>
      </c>
      <c r="D56" s="2" t="s">
        <v>92</v>
      </c>
      <c r="E56" s="2" t="s">
        <v>25</v>
      </c>
      <c r="F56" s="2" t="s">
        <v>26</v>
      </c>
      <c r="G56" s="2">
        <v>100</v>
      </c>
      <c r="H56" s="2">
        <v>650</v>
      </c>
      <c r="I56" s="2">
        <v>50.89</v>
      </c>
      <c r="J56" s="13" t="s">
        <v>31</v>
      </c>
      <c r="K56" s="2">
        <v>6.1</v>
      </c>
      <c r="L56" s="13">
        <v>2.2799999999999998</v>
      </c>
      <c r="M56" s="2">
        <v>2.23</v>
      </c>
      <c r="N56" s="2">
        <v>2</v>
      </c>
      <c r="O56" s="2">
        <v>2300</v>
      </c>
      <c r="P56" s="2">
        <v>52.3</v>
      </c>
      <c r="Q56" s="2" t="s">
        <v>187</v>
      </c>
      <c r="R56" s="2" t="s">
        <v>188</v>
      </c>
      <c r="U56" s="2">
        <v>58.7</v>
      </c>
    </row>
    <row r="57" spans="1:24" ht="29.1">
      <c r="A57" s="2" t="s">
        <v>189</v>
      </c>
      <c r="B57" s="3">
        <v>44575</v>
      </c>
      <c r="C57" s="25" t="s">
        <v>190</v>
      </c>
      <c r="D57" s="2" t="s">
        <v>92</v>
      </c>
      <c r="E57" s="2" t="s">
        <v>25</v>
      </c>
      <c r="F57" s="2" t="s">
        <v>26</v>
      </c>
      <c r="G57" s="2">
        <v>100</v>
      </c>
      <c r="H57" s="2">
        <v>650</v>
      </c>
      <c r="I57" s="2">
        <v>50.89</v>
      </c>
      <c r="J57" s="13" t="s">
        <v>31</v>
      </c>
      <c r="K57" s="2">
        <v>6.1</v>
      </c>
      <c r="L57" s="13">
        <v>2.2799999999999998</v>
      </c>
      <c r="M57" s="2">
        <v>2.23</v>
      </c>
      <c r="N57" s="2">
        <v>2</v>
      </c>
      <c r="O57" s="2">
        <v>1150</v>
      </c>
      <c r="P57" s="2">
        <v>27.8</v>
      </c>
      <c r="Q57" s="2" t="s">
        <v>148</v>
      </c>
      <c r="R57" s="2" t="s">
        <v>182</v>
      </c>
    </row>
    <row r="58" spans="1:24" ht="29.1">
      <c r="A58" s="2" t="s">
        <v>191</v>
      </c>
      <c r="B58" s="3">
        <v>44577</v>
      </c>
      <c r="C58" s="25" t="s">
        <v>190</v>
      </c>
      <c r="D58" s="2" t="s">
        <v>92</v>
      </c>
      <c r="E58" s="2" t="s">
        <v>25</v>
      </c>
      <c r="F58" s="2" t="s">
        <v>26</v>
      </c>
      <c r="G58" s="2">
        <v>100</v>
      </c>
      <c r="H58" s="2">
        <v>650</v>
      </c>
      <c r="I58" s="2">
        <v>50.89</v>
      </c>
      <c r="J58" s="13" t="s">
        <v>31</v>
      </c>
      <c r="K58" s="2">
        <v>6.1</v>
      </c>
      <c r="L58" s="13">
        <v>2.2799999999999998</v>
      </c>
      <c r="M58" s="2">
        <v>2.23</v>
      </c>
      <c r="N58" s="2">
        <v>2</v>
      </c>
      <c r="O58" s="2">
        <v>1150</v>
      </c>
      <c r="P58" s="2">
        <v>28.5</v>
      </c>
      <c r="Q58" s="2" t="s">
        <v>192</v>
      </c>
      <c r="R58" s="2" t="s">
        <v>193</v>
      </c>
    </row>
    <row r="59" spans="1:24" ht="29.1">
      <c r="A59" s="2" t="s">
        <v>194</v>
      </c>
      <c r="B59" s="3">
        <v>44578</v>
      </c>
      <c r="C59" s="25" t="s">
        <v>190</v>
      </c>
      <c r="D59" s="2" t="s">
        <v>92</v>
      </c>
      <c r="E59" s="2" t="s">
        <v>25</v>
      </c>
      <c r="F59" s="2" t="s">
        <v>26</v>
      </c>
      <c r="G59" s="2">
        <v>100</v>
      </c>
      <c r="H59" s="2">
        <v>650</v>
      </c>
      <c r="I59" s="2">
        <v>50.89</v>
      </c>
      <c r="J59" s="13" t="s">
        <v>31</v>
      </c>
      <c r="K59" s="2">
        <v>6.1</v>
      </c>
      <c r="L59" s="13">
        <v>2.2799999999999998</v>
      </c>
      <c r="M59" s="2">
        <v>2.23</v>
      </c>
      <c r="N59" s="59">
        <v>3</v>
      </c>
      <c r="O59" s="2">
        <v>1150</v>
      </c>
      <c r="P59" s="2">
        <v>28.3</v>
      </c>
      <c r="Q59" s="2" t="s">
        <v>195</v>
      </c>
      <c r="R59" s="2" t="s">
        <v>196</v>
      </c>
    </row>
    <row r="60" spans="1:24" ht="22.5" customHeight="1">
      <c r="A60" s="99" t="s">
        <v>197</v>
      </c>
      <c r="B60" s="100">
        <v>44611</v>
      </c>
      <c r="C60" s="99" t="s">
        <v>91</v>
      </c>
      <c r="D60" s="55" t="s">
        <v>174</v>
      </c>
      <c r="E60" s="99" t="s">
        <v>25</v>
      </c>
      <c r="F60" s="99" t="s">
        <v>26</v>
      </c>
      <c r="G60" s="2">
        <v>20</v>
      </c>
      <c r="H60" s="2">
        <v>780</v>
      </c>
      <c r="I60" s="99">
        <v>44.67</v>
      </c>
      <c r="J60" s="101" t="s">
        <v>31</v>
      </c>
      <c r="K60" s="99">
        <v>6.1</v>
      </c>
      <c r="L60" s="101">
        <v>2.2799999999999998</v>
      </c>
      <c r="M60" s="99">
        <v>1.96</v>
      </c>
      <c r="N60" s="2">
        <v>2</v>
      </c>
      <c r="O60" s="2">
        <v>1500</v>
      </c>
      <c r="P60" s="2">
        <v>23</v>
      </c>
      <c r="Q60" s="2" t="s">
        <v>198</v>
      </c>
      <c r="R60" s="2" t="s">
        <v>199</v>
      </c>
    </row>
    <row r="61" spans="1:24" ht="18" customHeight="1">
      <c r="A61" s="99"/>
      <c r="B61" s="100"/>
      <c r="C61" s="99"/>
      <c r="D61" s="55" t="s">
        <v>92</v>
      </c>
      <c r="E61" s="99"/>
      <c r="F61" s="99"/>
      <c r="G61" s="2">
        <v>100</v>
      </c>
      <c r="H61" s="2">
        <v>650</v>
      </c>
      <c r="I61" s="99"/>
      <c r="J61" s="101"/>
      <c r="K61" s="99"/>
      <c r="L61" s="101"/>
      <c r="M61" s="99"/>
      <c r="N61" s="59">
        <v>3</v>
      </c>
      <c r="O61" s="2">
        <v>4000</v>
      </c>
    </row>
    <row r="62" spans="1:24" ht="35.25" customHeight="1">
      <c r="A62" s="58" t="s">
        <v>200</v>
      </c>
      <c r="B62" s="3">
        <v>44977</v>
      </c>
      <c r="C62" s="2" t="s">
        <v>91</v>
      </c>
      <c r="D62" s="2" t="s">
        <v>92</v>
      </c>
      <c r="E62" s="2" t="s">
        <v>25</v>
      </c>
      <c r="F62" s="2" t="s">
        <v>26</v>
      </c>
      <c r="G62" s="2">
        <v>100</v>
      </c>
      <c r="H62" s="2">
        <v>650</v>
      </c>
      <c r="I62" s="2">
        <v>47.78</v>
      </c>
      <c r="J62" s="13" t="s">
        <v>31</v>
      </c>
      <c r="K62" s="2">
        <v>6.1</v>
      </c>
      <c r="L62" s="13">
        <v>2.2799999999999998</v>
      </c>
      <c r="M62" s="2">
        <v>2.1</v>
      </c>
      <c r="N62" s="2">
        <v>2</v>
      </c>
      <c r="O62" s="2">
        <v>2000</v>
      </c>
      <c r="P62" s="2">
        <v>56.7</v>
      </c>
      <c r="Q62" s="2" t="s">
        <v>50</v>
      </c>
      <c r="R62" s="2" t="s">
        <v>201</v>
      </c>
      <c r="U62" s="2">
        <v>124</v>
      </c>
      <c r="W62" s="14" t="s">
        <v>202</v>
      </c>
    </row>
    <row r="63" spans="1:24" ht="29.1">
      <c r="A63" s="2" t="s">
        <v>203</v>
      </c>
      <c r="B63" s="3">
        <v>44978</v>
      </c>
      <c r="C63" s="2" t="s">
        <v>91</v>
      </c>
      <c r="D63" s="2" t="s">
        <v>92</v>
      </c>
      <c r="E63" s="2" t="s">
        <v>25</v>
      </c>
      <c r="F63" s="2" t="s">
        <v>26</v>
      </c>
      <c r="G63" s="2">
        <v>90</v>
      </c>
      <c r="H63" s="2">
        <v>650</v>
      </c>
      <c r="I63" s="2">
        <v>43.2</v>
      </c>
      <c r="J63" s="13" t="s">
        <v>31</v>
      </c>
      <c r="K63" s="2">
        <v>6.1</v>
      </c>
      <c r="L63" s="13">
        <v>2.2799999999999998</v>
      </c>
      <c r="M63" s="2">
        <v>1.9</v>
      </c>
      <c r="N63" s="2">
        <v>2</v>
      </c>
      <c r="O63" s="2">
        <v>2000</v>
      </c>
      <c r="P63" s="2">
        <v>54</v>
      </c>
      <c r="U63" s="2">
        <v>107</v>
      </c>
    </row>
    <row r="64" spans="1:24" ht="29.1">
      <c r="A64" s="2" t="s">
        <v>204</v>
      </c>
      <c r="B64" s="3">
        <v>44979</v>
      </c>
      <c r="C64" s="2" t="s">
        <v>91</v>
      </c>
      <c r="D64" s="2" t="s">
        <v>92</v>
      </c>
      <c r="E64" s="2" t="s">
        <v>25</v>
      </c>
      <c r="F64" s="2" t="s">
        <v>26</v>
      </c>
      <c r="G64" s="2">
        <v>110</v>
      </c>
      <c r="H64" s="2">
        <v>650</v>
      </c>
      <c r="I64" s="2">
        <v>47.78</v>
      </c>
      <c r="J64" s="13" t="s">
        <v>31</v>
      </c>
      <c r="K64" s="2">
        <v>6.1</v>
      </c>
      <c r="L64" s="13">
        <v>2.2799999999999998</v>
      </c>
      <c r="M64" s="2">
        <v>2.1</v>
      </c>
      <c r="N64" s="2">
        <v>2</v>
      </c>
      <c r="O64" s="2">
        <v>2000</v>
      </c>
      <c r="P64" s="2">
        <v>54.7</v>
      </c>
      <c r="Q64" s="2" t="s">
        <v>205</v>
      </c>
      <c r="R64" s="2" t="s">
        <v>206</v>
      </c>
      <c r="S64" s="2" t="s">
        <v>207</v>
      </c>
      <c r="U64" s="18">
        <v>55</v>
      </c>
      <c r="W64" s="14" t="s">
        <v>202</v>
      </c>
      <c r="X64" s="2" t="s">
        <v>208</v>
      </c>
    </row>
    <row r="65" spans="1:25" ht="50.25" customHeight="1">
      <c r="A65" s="2" t="s">
        <v>209</v>
      </c>
      <c r="B65" s="3">
        <v>44981</v>
      </c>
      <c r="C65" s="2" t="s">
        <v>91</v>
      </c>
      <c r="D65" s="2" t="s">
        <v>92</v>
      </c>
      <c r="E65" s="2" t="s">
        <v>25</v>
      </c>
      <c r="F65" s="2" t="s">
        <v>26</v>
      </c>
      <c r="G65" s="2">
        <v>100</v>
      </c>
      <c r="H65" s="2">
        <v>700</v>
      </c>
      <c r="I65" s="2">
        <v>47.78</v>
      </c>
      <c r="J65" s="13" t="s">
        <v>31</v>
      </c>
      <c r="K65" s="2">
        <v>6.1</v>
      </c>
      <c r="L65" s="13">
        <v>2.2799999999999998</v>
      </c>
      <c r="M65" s="2">
        <v>2.1</v>
      </c>
      <c r="N65" s="2">
        <v>2</v>
      </c>
      <c r="O65" s="2">
        <v>2000</v>
      </c>
      <c r="P65" s="2">
        <v>53.9</v>
      </c>
      <c r="U65" s="2" t="s">
        <v>210</v>
      </c>
      <c r="W65" s="14" t="s">
        <v>202</v>
      </c>
    </row>
    <row r="66" spans="1:25" ht="29.1">
      <c r="A66" s="2" t="s">
        <v>211</v>
      </c>
      <c r="B66" s="3">
        <v>44982</v>
      </c>
      <c r="C66" s="2" t="s">
        <v>91</v>
      </c>
      <c r="D66" s="2" t="s">
        <v>92</v>
      </c>
      <c r="E66" s="2" t="s">
        <v>25</v>
      </c>
      <c r="F66" s="2" t="s">
        <v>26</v>
      </c>
      <c r="G66" s="2">
        <v>100</v>
      </c>
      <c r="H66" s="2">
        <v>700</v>
      </c>
      <c r="I66" s="2">
        <v>42</v>
      </c>
      <c r="J66" s="13" t="s">
        <v>31</v>
      </c>
      <c r="K66" s="2">
        <v>6.1</v>
      </c>
      <c r="L66" s="13">
        <v>2.2799999999999998</v>
      </c>
      <c r="M66" s="2">
        <v>1.85</v>
      </c>
      <c r="N66" s="2">
        <v>2</v>
      </c>
      <c r="O66" s="2">
        <v>2000</v>
      </c>
      <c r="P66" s="2">
        <v>51.9</v>
      </c>
      <c r="S66" s="2" t="s">
        <v>212</v>
      </c>
      <c r="U66" s="2" t="s">
        <v>213</v>
      </c>
      <c r="W66" s="14" t="s">
        <v>202</v>
      </c>
    </row>
    <row r="67" spans="1:25" ht="29.1">
      <c r="A67" s="2" t="s">
        <v>214</v>
      </c>
      <c r="B67" s="3">
        <v>44982</v>
      </c>
      <c r="C67" s="2" t="s">
        <v>91</v>
      </c>
      <c r="D67" s="2" t="s">
        <v>92</v>
      </c>
      <c r="E67" s="2" t="s">
        <v>25</v>
      </c>
      <c r="F67" s="2" t="s">
        <v>26</v>
      </c>
      <c r="G67" s="2">
        <v>100</v>
      </c>
      <c r="H67" s="2">
        <v>700</v>
      </c>
      <c r="I67" s="2">
        <v>51.6</v>
      </c>
      <c r="J67" s="13" t="s">
        <v>31</v>
      </c>
      <c r="K67" s="2">
        <v>6.1</v>
      </c>
      <c r="L67" s="13">
        <v>2.2799999999999998</v>
      </c>
      <c r="M67" s="2">
        <v>2.27</v>
      </c>
      <c r="N67" s="2">
        <v>2</v>
      </c>
      <c r="O67" s="2">
        <v>2000</v>
      </c>
      <c r="P67" s="2">
        <v>57.5</v>
      </c>
      <c r="U67" s="18" t="s">
        <v>215</v>
      </c>
      <c r="W67" s="14" t="s">
        <v>202</v>
      </c>
    </row>
    <row r="68" spans="1:25" ht="29.1">
      <c r="A68" s="2" t="s">
        <v>216</v>
      </c>
      <c r="B68" s="3">
        <v>44982</v>
      </c>
      <c r="C68" s="2" t="s">
        <v>91</v>
      </c>
      <c r="D68" s="2" t="s">
        <v>92</v>
      </c>
      <c r="E68" s="2" t="s">
        <v>25</v>
      </c>
      <c r="F68" s="2" t="s">
        <v>26</v>
      </c>
      <c r="G68" s="2">
        <v>110</v>
      </c>
      <c r="H68" s="2">
        <v>700</v>
      </c>
      <c r="I68" s="2">
        <v>47.78</v>
      </c>
      <c r="J68" s="13" t="s">
        <v>31</v>
      </c>
      <c r="K68" s="2">
        <v>6.1</v>
      </c>
      <c r="L68" s="13">
        <v>2.2799999999999998</v>
      </c>
      <c r="M68" s="2">
        <v>2.1</v>
      </c>
      <c r="N68" s="2">
        <v>2</v>
      </c>
      <c r="O68" s="2">
        <v>2000</v>
      </c>
      <c r="P68" s="2">
        <v>54.5</v>
      </c>
      <c r="W68" s="14" t="s">
        <v>202</v>
      </c>
    </row>
    <row r="69" spans="1:25" ht="47.25" customHeight="1">
      <c r="A69" s="10" t="s">
        <v>217</v>
      </c>
      <c r="B69" s="3">
        <v>44983</v>
      </c>
      <c r="C69" s="2" t="s">
        <v>91</v>
      </c>
      <c r="D69" s="2" t="s">
        <v>92</v>
      </c>
      <c r="E69" s="2" t="s">
        <v>25</v>
      </c>
      <c r="F69" s="2" t="s">
        <v>26</v>
      </c>
      <c r="G69" s="2">
        <v>110</v>
      </c>
      <c r="H69" s="2">
        <v>600</v>
      </c>
      <c r="I69" s="2">
        <v>47.78</v>
      </c>
      <c r="J69" s="13" t="s">
        <v>31</v>
      </c>
      <c r="K69" s="2">
        <v>6.1</v>
      </c>
      <c r="L69" s="13">
        <v>2.2799999999999998</v>
      </c>
      <c r="M69" s="2">
        <v>2.1</v>
      </c>
      <c r="N69" s="2">
        <v>2</v>
      </c>
      <c r="O69" s="2">
        <v>2000</v>
      </c>
      <c r="P69" s="2">
        <v>52.7</v>
      </c>
      <c r="W69" s="14" t="s">
        <v>202</v>
      </c>
    </row>
    <row r="70" spans="1:25" ht="37.5" customHeight="1">
      <c r="A70" s="10" t="s">
        <v>218</v>
      </c>
      <c r="B70" s="3">
        <v>44984</v>
      </c>
      <c r="C70" s="2" t="s">
        <v>91</v>
      </c>
      <c r="D70" s="2" t="s">
        <v>92</v>
      </c>
      <c r="E70" s="2" t="s">
        <v>25</v>
      </c>
      <c r="F70" s="2" t="s">
        <v>26</v>
      </c>
      <c r="G70" s="2">
        <v>110</v>
      </c>
      <c r="H70" s="2">
        <v>650</v>
      </c>
      <c r="I70" s="2">
        <v>47.78</v>
      </c>
      <c r="J70" s="13" t="s">
        <v>31</v>
      </c>
      <c r="K70" s="2">
        <v>6.1</v>
      </c>
      <c r="L70" s="13">
        <v>2.2799999999999998</v>
      </c>
      <c r="M70" s="2">
        <v>2.1</v>
      </c>
      <c r="N70" s="2">
        <v>2</v>
      </c>
      <c r="O70" s="2">
        <v>2000</v>
      </c>
      <c r="P70" s="2">
        <v>53.3</v>
      </c>
      <c r="W70" s="14" t="s">
        <v>202</v>
      </c>
    </row>
    <row r="71" spans="1:25" ht="42.75" customHeight="1">
      <c r="A71" s="10" t="s">
        <v>219</v>
      </c>
      <c r="B71" s="3">
        <v>44984</v>
      </c>
      <c r="C71" s="2" t="s">
        <v>91</v>
      </c>
      <c r="D71" s="2" t="s">
        <v>92</v>
      </c>
      <c r="E71" s="2" t="s">
        <v>25</v>
      </c>
      <c r="F71" s="2" t="s">
        <v>26</v>
      </c>
      <c r="G71" s="2">
        <v>110</v>
      </c>
      <c r="H71" s="2">
        <v>650</v>
      </c>
      <c r="I71" s="2">
        <v>47.78</v>
      </c>
      <c r="J71" s="13" t="s">
        <v>31</v>
      </c>
      <c r="K71" s="2">
        <v>6.1</v>
      </c>
      <c r="L71" s="13">
        <v>2.2799999999999998</v>
      </c>
      <c r="M71" s="2">
        <v>2.1</v>
      </c>
      <c r="N71" s="2">
        <v>2</v>
      </c>
      <c r="O71" s="2">
        <v>2000</v>
      </c>
      <c r="P71" s="2">
        <v>54</v>
      </c>
      <c r="Q71" s="2">
        <v>0.27</v>
      </c>
      <c r="R71" s="2">
        <v>3.24</v>
      </c>
      <c r="W71" s="14" t="s">
        <v>202</v>
      </c>
      <c r="X71" s="2" t="s">
        <v>220</v>
      </c>
      <c r="Y71" s="2" t="s">
        <v>221</v>
      </c>
    </row>
    <row r="72" spans="1:25" ht="29.1">
      <c r="A72" s="10" t="s">
        <v>222</v>
      </c>
      <c r="B72" s="3">
        <v>44985</v>
      </c>
      <c r="C72" s="2" t="s">
        <v>91</v>
      </c>
      <c r="D72" s="2" t="s">
        <v>92</v>
      </c>
      <c r="E72" s="2" t="s">
        <v>25</v>
      </c>
      <c r="F72" s="2" t="s">
        <v>26</v>
      </c>
      <c r="G72" s="2">
        <v>110</v>
      </c>
      <c r="H72" s="2">
        <v>650</v>
      </c>
      <c r="I72" s="2">
        <v>47.78</v>
      </c>
      <c r="J72" s="13" t="s">
        <v>31</v>
      </c>
      <c r="K72" s="2">
        <v>6.1</v>
      </c>
      <c r="L72" s="13">
        <v>2.2799999999999998</v>
      </c>
      <c r="M72" s="2">
        <v>2.1</v>
      </c>
      <c r="N72" s="2">
        <v>2</v>
      </c>
      <c r="O72" s="2">
        <v>2000</v>
      </c>
      <c r="P72" s="2">
        <v>53.56</v>
      </c>
      <c r="Q72" s="2">
        <v>0.26779999999999998</v>
      </c>
      <c r="R72" s="2">
        <v>3.2136</v>
      </c>
      <c r="W72" s="14" t="s">
        <v>202</v>
      </c>
    </row>
    <row r="73" spans="1:25" ht="29.1">
      <c r="A73" s="2" t="s">
        <v>223</v>
      </c>
      <c r="B73" s="3">
        <v>44997</v>
      </c>
      <c r="C73" s="2" t="s">
        <v>91</v>
      </c>
      <c r="D73" s="2" t="s">
        <v>92</v>
      </c>
      <c r="E73" s="2" t="s">
        <v>25</v>
      </c>
      <c r="F73" s="2" t="s">
        <v>26</v>
      </c>
      <c r="G73" s="2">
        <v>110</v>
      </c>
      <c r="H73" s="2">
        <v>650</v>
      </c>
      <c r="I73" s="2">
        <v>47.78</v>
      </c>
      <c r="J73" s="13" t="s">
        <v>31</v>
      </c>
      <c r="K73" s="2">
        <v>6.1</v>
      </c>
      <c r="L73" s="13">
        <v>2.2799999999999998</v>
      </c>
      <c r="M73" s="2">
        <v>2.1</v>
      </c>
      <c r="N73" s="2">
        <v>2</v>
      </c>
      <c r="O73" s="2">
        <v>4000</v>
      </c>
      <c r="P73" s="10">
        <v>109</v>
      </c>
      <c r="Q73" s="2">
        <v>0.27250000000000002</v>
      </c>
      <c r="R73" s="2">
        <v>3.27</v>
      </c>
      <c r="U73" s="67" t="s">
        <v>224</v>
      </c>
      <c r="W73" s="14" t="s">
        <v>202</v>
      </c>
      <c r="X73" s="2" t="s">
        <v>225</v>
      </c>
    </row>
    <row r="74" spans="1:25" ht="29.1">
      <c r="A74" s="2" t="s">
        <v>226</v>
      </c>
      <c r="B74" s="3">
        <v>44998</v>
      </c>
      <c r="C74" s="2" t="s">
        <v>91</v>
      </c>
      <c r="D74" s="2" t="s">
        <v>92</v>
      </c>
      <c r="E74" s="2" t="s">
        <v>25</v>
      </c>
      <c r="F74" s="2" t="s">
        <v>26</v>
      </c>
      <c r="G74" s="2">
        <v>100</v>
      </c>
      <c r="H74" s="2">
        <v>600</v>
      </c>
      <c r="I74" s="2">
        <v>47.78</v>
      </c>
      <c r="J74" s="13" t="s">
        <v>31</v>
      </c>
      <c r="K74" s="2">
        <v>6.1</v>
      </c>
      <c r="L74" s="13">
        <v>2.2799999999999998</v>
      </c>
      <c r="M74" s="2">
        <v>2.1</v>
      </c>
      <c r="N74" s="2">
        <v>2</v>
      </c>
      <c r="O74" s="2">
        <v>2000</v>
      </c>
      <c r="P74" s="2">
        <v>52.7</v>
      </c>
      <c r="Q74" s="2">
        <v>0.26350000000000001</v>
      </c>
      <c r="R74" s="2">
        <v>3.1619999999999999</v>
      </c>
      <c r="U74" s="2">
        <v>60.94</v>
      </c>
    </row>
    <row r="75" spans="1:25" ht="29.1">
      <c r="A75" s="2" t="s">
        <v>227</v>
      </c>
      <c r="B75" s="3">
        <v>44999</v>
      </c>
      <c r="C75" s="2" t="s">
        <v>91</v>
      </c>
      <c r="D75" s="2" t="s">
        <v>92</v>
      </c>
      <c r="E75" s="2" t="s">
        <v>25</v>
      </c>
      <c r="F75" s="2" t="s">
        <v>26</v>
      </c>
      <c r="G75" s="2">
        <v>100</v>
      </c>
      <c r="H75" s="2">
        <v>600</v>
      </c>
      <c r="I75" s="2">
        <v>46.2</v>
      </c>
      <c r="J75" s="13" t="s">
        <v>31</v>
      </c>
      <c r="K75" s="2">
        <v>6.1</v>
      </c>
      <c r="L75" s="13">
        <v>2.2799999999999998</v>
      </c>
      <c r="M75" s="2">
        <v>2.0299999999999998</v>
      </c>
      <c r="N75" s="2">
        <v>2</v>
      </c>
      <c r="O75" s="2">
        <v>4000</v>
      </c>
      <c r="P75" s="10">
        <v>103</v>
      </c>
      <c r="Q75" s="2">
        <v>0.25750000000000001</v>
      </c>
      <c r="R75" s="2">
        <v>3.09</v>
      </c>
      <c r="U75" s="2">
        <v>122.95</v>
      </c>
    </row>
    <row r="76" spans="1:25" ht="29.1">
      <c r="A76" s="2" t="s">
        <v>228</v>
      </c>
      <c r="B76" s="3">
        <v>45000</v>
      </c>
      <c r="C76" s="2" t="s">
        <v>91</v>
      </c>
      <c r="D76" s="2" t="s">
        <v>92</v>
      </c>
      <c r="E76" s="2" t="s">
        <v>25</v>
      </c>
      <c r="F76" s="2" t="s">
        <v>26</v>
      </c>
      <c r="G76" s="2">
        <v>110</v>
      </c>
      <c r="H76" s="2">
        <v>600</v>
      </c>
      <c r="I76" s="2">
        <v>41.1</v>
      </c>
      <c r="J76" s="13" t="s">
        <v>31</v>
      </c>
      <c r="K76" s="2">
        <v>6.1</v>
      </c>
      <c r="L76" s="13">
        <v>2.2799999999999998</v>
      </c>
      <c r="M76" s="2">
        <v>1.8</v>
      </c>
      <c r="N76" s="2">
        <v>2</v>
      </c>
      <c r="O76" s="2">
        <v>4000</v>
      </c>
      <c r="P76" s="2" t="s">
        <v>28</v>
      </c>
    </row>
    <row r="77" spans="1:25" ht="29.1">
      <c r="A77" s="99" t="s">
        <v>229</v>
      </c>
      <c r="B77" s="100">
        <v>45002</v>
      </c>
      <c r="C77" s="99" t="s">
        <v>91</v>
      </c>
      <c r="D77" s="2" t="s">
        <v>230</v>
      </c>
      <c r="E77" s="99" t="s">
        <v>25</v>
      </c>
      <c r="F77" s="99" t="s">
        <v>26</v>
      </c>
      <c r="G77" s="2">
        <v>75</v>
      </c>
      <c r="H77" s="2">
        <v>650</v>
      </c>
      <c r="I77" s="2">
        <v>16.2</v>
      </c>
      <c r="J77" s="27" t="s">
        <v>231</v>
      </c>
      <c r="K77" s="99">
        <v>6.1</v>
      </c>
      <c r="L77" s="27">
        <v>0.84</v>
      </c>
      <c r="M77" s="2">
        <v>1.93</v>
      </c>
      <c r="N77" s="2">
        <v>10</v>
      </c>
      <c r="O77" s="2">
        <v>4000</v>
      </c>
      <c r="U77" s="18"/>
    </row>
    <row r="78" spans="1:25" ht="29.1">
      <c r="A78" s="99"/>
      <c r="B78" s="100"/>
      <c r="C78" s="99"/>
      <c r="D78" s="2" t="s">
        <v>92</v>
      </c>
      <c r="E78" s="99"/>
      <c r="F78" s="99"/>
      <c r="G78" s="2">
        <v>110</v>
      </c>
      <c r="H78" s="2">
        <v>650</v>
      </c>
      <c r="I78" s="2">
        <v>45.1</v>
      </c>
      <c r="J78" s="13" t="s">
        <v>31</v>
      </c>
      <c r="K78" s="99"/>
      <c r="L78" s="13">
        <v>2.2799999999999998</v>
      </c>
      <c r="M78" s="2">
        <v>1.97</v>
      </c>
      <c r="N78" s="2">
        <v>2</v>
      </c>
      <c r="O78" s="2">
        <v>4000</v>
      </c>
      <c r="U78" s="18">
        <v>114</v>
      </c>
    </row>
    <row r="79" spans="1:25" ht="29.1">
      <c r="A79" s="99" t="s">
        <v>232</v>
      </c>
      <c r="B79" s="100">
        <v>45008</v>
      </c>
      <c r="C79" s="99" t="s">
        <v>91</v>
      </c>
      <c r="D79" s="2" t="s">
        <v>230</v>
      </c>
      <c r="E79" s="99" t="s">
        <v>25</v>
      </c>
      <c r="F79" s="99" t="s">
        <v>26</v>
      </c>
      <c r="G79" s="2">
        <v>75</v>
      </c>
      <c r="H79" s="2">
        <v>650</v>
      </c>
      <c r="I79" s="2" t="s">
        <v>233</v>
      </c>
      <c r="J79" s="27" t="s">
        <v>231</v>
      </c>
      <c r="K79" s="99">
        <v>6.1</v>
      </c>
      <c r="L79" s="27">
        <v>0.84</v>
      </c>
      <c r="M79" s="2">
        <v>2.0499999999999998</v>
      </c>
      <c r="N79" s="2">
        <v>10</v>
      </c>
      <c r="O79" s="2">
        <v>5000</v>
      </c>
      <c r="W79" s="99" t="s">
        <v>234</v>
      </c>
      <c r="X79" s="99" t="s">
        <v>235</v>
      </c>
    </row>
    <row r="80" spans="1:25" ht="29.1">
      <c r="A80" s="99"/>
      <c r="B80" s="100"/>
      <c r="C80" s="99"/>
      <c r="D80" s="2" t="s">
        <v>92</v>
      </c>
      <c r="E80" s="99"/>
      <c r="F80" s="99"/>
      <c r="G80" s="2">
        <v>110</v>
      </c>
      <c r="H80" s="2">
        <v>650</v>
      </c>
      <c r="I80" s="2" t="s">
        <v>236</v>
      </c>
      <c r="J80" s="13" t="s">
        <v>31</v>
      </c>
      <c r="K80" s="99"/>
      <c r="L80" s="13">
        <v>2.2799999999999998</v>
      </c>
      <c r="M80" s="2">
        <v>2.17</v>
      </c>
      <c r="N80" s="2">
        <v>2</v>
      </c>
      <c r="O80" s="2">
        <v>4000</v>
      </c>
      <c r="W80" s="99"/>
      <c r="X80" s="99"/>
    </row>
    <row r="81" spans="1:21" ht="29.1">
      <c r="A81" s="99" t="s">
        <v>237</v>
      </c>
      <c r="B81" s="100">
        <v>45009</v>
      </c>
      <c r="C81" s="99" t="s">
        <v>91</v>
      </c>
      <c r="D81" s="2" t="s">
        <v>230</v>
      </c>
      <c r="E81" s="99" t="s">
        <v>25</v>
      </c>
      <c r="F81" s="99" t="s">
        <v>26</v>
      </c>
      <c r="G81" s="61">
        <v>75</v>
      </c>
      <c r="H81" s="62">
        <v>650</v>
      </c>
      <c r="I81" s="2">
        <v>16.2</v>
      </c>
      <c r="J81" s="27" t="s">
        <v>231</v>
      </c>
      <c r="K81" s="99">
        <v>6.1</v>
      </c>
      <c r="L81" s="27">
        <v>0.84</v>
      </c>
      <c r="M81" s="2">
        <v>1.93</v>
      </c>
      <c r="N81" s="2">
        <v>10</v>
      </c>
      <c r="O81" s="2">
        <v>4000</v>
      </c>
    </row>
    <row r="82" spans="1:21" ht="29.1">
      <c r="A82" s="99"/>
      <c r="B82" s="100"/>
      <c r="C82" s="99"/>
      <c r="D82" s="2" t="s">
        <v>92</v>
      </c>
      <c r="E82" s="99"/>
      <c r="F82" s="99"/>
      <c r="G82" s="65">
        <v>110</v>
      </c>
      <c r="H82" s="66">
        <v>650</v>
      </c>
      <c r="I82" s="2">
        <v>49.56</v>
      </c>
      <c r="J82" s="13" t="s">
        <v>31</v>
      </c>
      <c r="K82" s="99"/>
      <c r="L82" s="13">
        <v>2.2799999999999998</v>
      </c>
      <c r="M82" s="2">
        <v>2.17</v>
      </c>
      <c r="N82" s="2">
        <v>2</v>
      </c>
      <c r="O82" s="2">
        <v>4000</v>
      </c>
    </row>
    <row r="83" spans="1:21" ht="29.1">
      <c r="A83" s="99" t="s">
        <v>238</v>
      </c>
      <c r="B83" s="100">
        <v>45010</v>
      </c>
      <c r="C83" s="99" t="s">
        <v>91</v>
      </c>
      <c r="D83" s="2" t="s">
        <v>230</v>
      </c>
      <c r="E83" s="99" t="s">
        <v>25</v>
      </c>
      <c r="F83" s="99" t="s">
        <v>26</v>
      </c>
      <c r="G83" s="61">
        <v>75</v>
      </c>
      <c r="H83" s="62">
        <v>700</v>
      </c>
      <c r="I83" s="2">
        <v>16.2</v>
      </c>
      <c r="J83" s="27" t="s">
        <v>231</v>
      </c>
      <c r="K83" s="99">
        <v>6.1</v>
      </c>
      <c r="L83" s="27">
        <v>0.84</v>
      </c>
      <c r="M83" s="2">
        <v>1.93</v>
      </c>
      <c r="N83" s="2">
        <v>10</v>
      </c>
      <c r="O83" s="2">
        <v>4000</v>
      </c>
    </row>
    <row r="84" spans="1:21" ht="29.1">
      <c r="A84" s="99"/>
      <c r="B84" s="100"/>
      <c r="C84" s="99"/>
      <c r="D84" s="2" t="s">
        <v>92</v>
      </c>
      <c r="E84" s="99"/>
      <c r="F84" s="99"/>
      <c r="G84" s="63">
        <v>110</v>
      </c>
      <c r="H84" s="64">
        <v>650</v>
      </c>
      <c r="I84" s="2">
        <v>49.56</v>
      </c>
      <c r="J84" s="13" t="s">
        <v>31</v>
      </c>
      <c r="K84" s="99"/>
      <c r="L84" s="13">
        <v>2.2799999999999998</v>
      </c>
      <c r="M84" s="2">
        <v>2.17</v>
      </c>
      <c r="N84" s="2">
        <v>2</v>
      </c>
      <c r="O84" s="2">
        <v>4000</v>
      </c>
    </row>
    <row r="85" spans="1:21" ht="29.1">
      <c r="A85" s="99" t="s">
        <v>239</v>
      </c>
      <c r="B85" s="100">
        <v>45011</v>
      </c>
      <c r="C85" s="99" t="s">
        <v>91</v>
      </c>
      <c r="D85" s="2" t="s">
        <v>230</v>
      </c>
      <c r="E85" s="99" t="s">
        <v>25</v>
      </c>
      <c r="F85" s="99" t="s">
        <v>26</v>
      </c>
      <c r="G85" s="65">
        <v>75</v>
      </c>
      <c r="H85" s="66">
        <v>700</v>
      </c>
      <c r="I85" s="2">
        <v>17.329999999999998</v>
      </c>
      <c r="J85" s="27" t="s">
        <v>231</v>
      </c>
      <c r="K85" s="99">
        <v>6.1</v>
      </c>
      <c r="L85" s="27">
        <v>0.84</v>
      </c>
      <c r="M85" s="2">
        <v>2.06</v>
      </c>
      <c r="N85" s="2">
        <v>10</v>
      </c>
      <c r="O85" s="2">
        <v>4000</v>
      </c>
      <c r="U85" s="18"/>
    </row>
    <row r="86" spans="1:21" ht="29.1">
      <c r="A86" s="99"/>
      <c r="B86" s="100"/>
      <c r="C86" s="99"/>
      <c r="D86" s="2" t="s">
        <v>92</v>
      </c>
      <c r="E86" s="99"/>
      <c r="F86" s="99"/>
      <c r="G86" s="65">
        <v>110</v>
      </c>
      <c r="H86" s="66">
        <v>650</v>
      </c>
      <c r="I86" s="2">
        <v>49.56</v>
      </c>
      <c r="J86" s="13" t="s">
        <v>31</v>
      </c>
      <c r="K86" s="99"/>
      <c r="L86" s="13">
        <v>2.2799999999999998</v>
      </c>
      <c r="M86" s="2">
        <v>2.17</v>
      </c>
      <c r="N86" s="2">
        <v>2</v>
      </c>
      <c r="O86" s="2">
        <v>4000</v>
      </c>
      <c r="U86" s="18">
        <v>119</v>
      </c>
    </row>
    <row r="87" spans="1:21" ht="29.1">
      <c r="A87" s="99" t="s">
        <v>240</v>
      </c>
      <c r="B87" s="100">
        <v>45013</v>
      </c>
      <c r="C87" s="99" t="s">
        <v>91</v>
      </c>
      <c r="D87" s="2" t="s">
        <v>230</v>
      </c>
      <c r="E87" s="99" t="s">
        <v>25</v>
      </c>
      <c r="F87" s="99" t="s">
        <v>26</v>
      </c>
      <c r="G87" s="61">
        <v>75</v>
      </c>
      <c r="H87" s="62">
        <v>700</v>
      </c>
      <c r="I87" s="2">
        <v>18.399999999999999</v>
      </c>
      <c r="J87" s="27" t="s">
        <v>231</v>
      </c>
      <c r="K87" s="99">
        <v>6.1</v>
      </c>
      <c r="L87" s="27">
        <v>0.84</v>
      </c>
      <c r="M87" s="2">
        <v>2.2000000000000002</v>
      </c>
      <c r="N87" s="2">
        <v>10</v>
      </c>
      <c r="O87" s="2">
        <v>5000</v>
      </c>
    </row>
    <row r="88" spans="1:21" ht="29.1">
      <c r="A88" s="99"/>
      <c r="B88" s="100"/>
      <c r="C88" s="99"/>
      <c r="D88" s="2" t="s">
        <v>92</v>
      </c>
      <c r="E88" s="99"/>
      <c r="F88" s="99"/>
      <c r="G88" s="65">
        <v>110</v>
      </c>
      <c r="H88" s="66">
        <v>650</v>
      </c>
      <c r="I88" s="2">
        <v>49.56</v>
      </c>
      <c r="J88" s="13" t="s">
        <v>31</v>
      </c>
      <c r="K88" s="99"/>
      <c r="L88" s="13">
        <v>2.2799999999999998</v>
      </c>
      <c r="M88" s="2">
        <v>2.17</v>
      </c>
      <c r="N88" s="2">
        <v>2</v>
      </c>
      <c r="O88" s="2">
        <v>4000</v>
      </c>
    </row>
    <row r="89" spans="1:21" ht="29.1">
      <c r="A89" s="99" t="s">
        <v>241</v>
      </c>
      <c r="B89" s="100">
        <v>45015</v>
      </c>
      <c r="C89" s="99" t="s">
        <v>91</v>
      </c>
      <c r="D89" s="2" t="s">
        <v>230</v>
      </c>
      <c r="E89" s="99" t="s">
        <v>25</v>
      </c>
      <c r="F89" s="99" t="s">
        <v>26</v>
      </c>
      <c r="G89" s="61">
        <v>75</v>
      </c>
      <c r="H89" s="62">
        <v>700</v>
      </c>
      <c r="I89" s="2">
        <v>15.1</v>
      </c>
      <c r="J89" s="27" t="s">
        <v>231</v>
      </c>
      <c r="K89" s="99">
        <v>6.1</v>
      </c>
      <c r="L89" s="27">
        <v>0.84</v>
      </c>
      <c r="M89" s="2">
        <v>1.8</v>
      </c>
      <c r="N89" s="2">
        <v>10</v>
      </c>
      <c r="O89" s="2">
        <v>5000</v>
      </c>
    </row>
    <row r="90" spans="1:21" ht="29.1">
      <c r="A90" s="99"/>
      <c r="B90" s="100"/>
      <c r="C90" s="99"/>
      <c r="D90" s="2" t="s">
        <v>92</v>
      </c>
      <c r="E90" s="99"/>
      <c r="F90" s="99"/>
      <c r="G90" s="63">
        <v>110</v>
      </c>
      <c r="H90" s="64">
        <v>650</v>
      </c>
      <c r="I90" s="2">
        <v>49.56</v>
      </c>
      <c r="J90" s="13" t="s">
        <v>31</v>
      </c>
      <c r="K90" s="99"/>
      <c r="L90" s="13">
        <v>2.2799999999999998</v>
      </c>
      <c r="M90" s="2">
        <v>2.17</v>
      </c>
      <c r="N90" s="2">
        <v>2</v>
      </c>
      <c r="O90" s="2">
        <v>4000</v>
      </c>
    </row>
    <row r="91" spans="1:21" ht="29.1">
      <c r="A91" s="99" t="s">
        <v>242</v>
      </c>
      <c r="B91" s="100">
        <v>45016</v>
      </c>
      <c r="C91" s="99" t="s">
        <v>91</v>
      </c>
      <c r="D91" s="2" t="s">
        <v>230</v>
      </c>
      <c r="E91" s="99" t="s">
        <v>25</v>
      </c>
      <c r="F91" s="99" t="s">
        <v>26</v>
      </c>
      <c r="G91" s="65">
        <v>100</v>
      </c>
      <c r="H91" s="66">
        <v>700</v>
      </c>
      <c r="I91" s="2">
        <v>17.329999999999998</v>
      </c>
      <c r="J91" s="27" t="s">
        <v>231</v>
      </c>
      <c r="K91" s="99">
        <v>6.1</v>
      </c>
      <c r="L91" s="27">
        <v>0.84</v>
      </c>
      <c r="M91" s="2">
        <v>2.06</v>
      </c>
      <c r="N91" s="2">
        <v>10</v>
      </c>
      <c r="O91" s="2">
        <v>5000</v>
      </c>
    </row>
    <row r="92" spans="1:21" ht="29.1">
      <c r="A92" s="99"/>
      <c r="B92" s="100"/>
      <c r="C92" s="99"/>
      <c r="D92" s="2" t="s">
        <v>92</v>
      </c>
      <c r="E92" s="99"/>
      <c r="F92" s="99"/>
      <c r="G92" s="65">
        <v>110</v>
      </c>
      <c r="H92" s="66">
        <v>650</v>
      </c>
      <c r="I92" s="2">
        <v>49.56</v>
      </c>
      <c r="J92" s="13" t="s">
        <v>31</v>
      </c>
      <c r="K92" s="99"/>
      <c r="L92" s="13">
        <v>2.2799999999999998</v>
      </c>
      <c r="M92" s="2">
        <v>2.17</v>
      </c>
      <c r="N92" s="2">
        <v>2</v>
      </c>
      <c r="O92" s="2">
        <v>4000</v>
      </c>
    </row>
    <row r="93" spans="1:21" ht="29.1">
      <c r="A93" s="99" t="s">
        <v>243</v>
      </c>
      <c r="B93" s="100">
        <v>45017</v>
      </c>
      <c r="C93" s="99" t="s">
        <v>244</v>
      </c>
      <c r="D93" s="2" t="s">
        <v>230</v>
      </c>
      <c r="E93" s="99" t="s">
        <v>25</v>
      </c>
      <c r="F93" s="99" t="s">
        <v>26</v>
      </c>
      <c r="G93" s="61">
        <v>75</v>
      </c>
      <c r="H93" s="62">
        <v>700</v>
      </c>
      <c r="I93" s="2">
        <v>17.329999999999998</v>
      </c>
      <c r="J93" s="27" t="s">
        <v>231</v>
      </c>
      <c r="K93" s="99">
        <v>6.1</v>
      </c>
      <c r="L93" s="27">
        <v>0.84</v>
      </c>
      <c r="M93" s="2">
        <v>2.06</v>
      </c>
      <c r="N93" s="2">
        <v>10</v>
      </c>
      <c r="O93" s="2">
        <v>5000</v>
      </c>
    </row>
    <row r="94" spans="1:21" ht="29.1">
      <c r="A94" s="99"/>
      <c r="B94" s="100"/>
      <c r="C94" s="99"/>
      <c r="D94" s="2" t="s">
        <v>92</v>
      </c>
      <c r="E94" s="99"/>
      <c r="F94" s="99"/>
      <c r="G94" s="65">
        <v>110</v>
      </c>
      <c r="H94" s="66">
        <v>700</v>
      </c>
      <c r="I94" s="2">
        <v>49.56</v>
      </c>
      <c r="J94" s="13" t="s">
        <v>31</v>
      </c>
      <c r="K94" s="99"/>
      <c r="L94" s="13">
        <v>2.2799999999999998</v>
      </c>
      <c r="M94" s="2">
        <v>2.17</v>
      </c>
      <c r="N94" s="2">
        <v>2</v>
      </c>
      <c r="O94" s="2">
        <v>4000</v>
      </c>
    </row>
    <row r="95" spans="1:21" ht="29.1">
      <c r="A95" s="99" t="s">
        <v>245</v>
      </c>
      <c r="B95" s="100">
        <v>45018</v>
      </c>
      <c r="C95" s="99" t="s">
        <v>244</v>
      </c>
      <c r="D95" s="2" t="s">
        <v>230</v>
      </c>
      <c r="E95" s="99" t="s">
        <v>25</v>
      </c>
      <c r="F95" s="99" t="s">
        <v>26</v>
      </c>
      <c r="G95" s="61">
        <v>75</v>
      </c>
      <c r="H95" s="62">
        <v>650</v>
      </c>
      <c r="I95" s="2">
        <v>16.7</v>
      </c>
      <c r="J95" s="27" t="s">
        <v>231</v>
      </c>
      <c r="K95" s="99">
        <v>6.1</v>
      </c>
      <c r="L95" s="27">
        <v>0.84</v>
      </c>
      <c r="M95" s="2">
        <v>1.98</v>
      </c>
      <c r="N95" s="2">
        <v>10</v>
      </c>
      <c r="O95" s="2">
        <v>4000</v>
      </c>
    </row>
    <row r="96" spans="1:21" ht="29.1">
      <c r="A96" s="99"/>
      <c r="B96" s="100"/>
      <c r="C96" s="99"/>
      <c r="D96" s="2" t="s">
        <v>92</v>
      </c>
      <c r="E96" s="99"/>
      <c r="F96" s="99"/>
      <c r="G96" s="63">
        <v>110</v>
      </c>
      <c r="H96" s="64">
        <v>600</v>
      </c>
      <c r="I96" s="2">
        <v>49.56</v>
      </c>
      <c r="J96" s="13" t="s">
        <v>31</v>
      </c>
      <c r="K96" s="99"/>
      <c r="L96" s="13">
        <v>2.2799999999999998</v>
      </c>
      <c r="M96" s="2">
        <v>2.17</v>
      </c>
      <c r="N96" s="2">
        <v>2</v>
      </c>
      <c r="O96" s="2">
        <v>4000</v>
      </c>
    </row>
    <row r="97" spans="1:23" ht="29.1">
      <c r="A97" s="2" t="s">
        <v>246</v>
      </c>
      <c r="B97" s="3">
        <v>45189</v>
      </c>
      <c r="C97" s="2" t="s">
        <v>244</v>
      </c>
      <c r="D97" s="2" t="s">
        <v>92</v>
      </c>
      <c r="E97" s="2" t="s">
        <v>25</v>
      </c>
      <c r="F97" s="2" t="s">
        <v>26</v>
      </c>
      <c r="G97" s="2">
        <v>110</v>
      </c>
      <c r="H97" s="2">
        <v>700</v>
      </c>
      <c r="I97" s="2">
        <v>48.3</v>
      </c>
      <c r="J97" s="13" t="s">
        <v>31</v>
      </c>
      <c r="K97" s="2">
        <v>6.1</v>
      </c>
      <c r="L97" s="13">
        <v>2.2799999999999998</v>
      </c>
      <c r="M97" s="19">
        <f>I97/L97/10</f>
        <v>2.1184210526315792</v>
      </c>
      <c r="N97" s="2">
        <v>2</v>
      </c>
      <c r="O97" s="72">
        <v>3000</v>
      </c>
      <c r="P97" s="2" t="s">
        <v>28</v>
      </c>
      <c r="Q97" s="2" t="s">
        <v>28</v>
      </c>
      <c r="R97" s="2" t="s">
        <v>28</v>
      </c>
      <c r="U97" s="2" t="s">
        <v>28</v>
      </c>
      <c r="W97" s="2" t="s">
        <v>247</v>
      </c>
    </row>
    <row r="98" spans="1:23" ht="29.1">
      <c r="A98" s="2" t="s">
        <v>248</v>
      </c>
      <c r="B98" s="3">
        <v>45191</v>
      </c>
      <c r="C98" s="2" t="s">
        <v>244</v>
      </c>
      <c r="D98" s="2" t="s">
        <v>92</v>
      </c>
      <c r="E98" s="2" t="s">
        <v>25</v>
      </c>
      <c r="F98" s="2" t="s">
        <v>26</v>
      </c>
      <c r="G98" s="2">
        <v>100</v>
      </c>
      <c r="H98" s="2">
        <v>700</v>
      </c>
      <c r="I98" s="68">
        <v>50</v>
      </c>
      <c r="J98" s="13" t="s">
        <v>31</v>
      </c>
      <c r="K98" s="2">
        <v>6.1</v>
      </c>
      <c r="L98" s="13">
        <v>2.2799999999999998</v>
      </c>
      <c r="M98" s="19">
        <f t="shared" ref="M98:M129" si="0">I98/L98/10</f>
        <v>2.192982456140351</v>
      </c>
      <c r="N98" s="2">
        <v>2</v>
      </c>
      <c r="O98" s="72">
        <v>3000</v>
      </c>
      <c r="P98" s="2">
        <v>76.400000000000006</v>
      </c>
      <c r="Q98" s="2" t="s">
        <v>249</v>
      </c>
      <c r="R98" s="2" t="s">
        <v>250</v>
      </c>
      <c r="U98" s="2">
        <v>95.388000000000005</v>
      </c>
    </row>
    <row r="99" spans="1:23" ht="29.1">
      <c r="A99" s="2" t="s">
        <v>251</v>
      </c>
      <c r="B99" s="3">
        <v>45191</v>
      </c>
      <c r="C99" s="2" t="s">
        <v>244</v>
      </c>
      <c r="D99" s="2" t="s">
        <v>92</v>
      </c>
      <c r="E99" s="2" t="s">
        <v>25</v>
      </c>
      <c r="F99" s="2" t="s">
        <v>26</v>
      </c>
      <c r="G99" s="2">
        <v>100</v>
      </c>
      <c r="H99" s="2">
        <v>750</v>
      </c>
      <c r="I99" s="68">
        <v>50</v>
      </c>
      <c r="J99" s="13" t="s">
        <v>31</v>
      </c>
      <c r="K99" s="2">
        <v>6.1</v>
      </c>
      <c r="L99" s="13">
        <v>2.2799999999999998</v>
      </c>
      <c r="M99" s="19">
        <f t="shared" si="0"/>
        <v>2.192982456140351</v>
      </c>
      <c r="N99" s="2">
        <v>2</v>
      </c>
      <c r="O99" s="72">
        <v>3000</v>
      </c>
      <c r="P99" s="2">
        <v>77.465000000000003</v>
      </c>
      <c r="Q99" s="2" t="s">
        <v>252</v>
      </c>
      <c r="R99" s="2" t="s">
        <v>253</v>
      </c>
      <c r="U99" s="2" t="s">
        <v>254</v>
      </c>
    </row>
    <row r="100" spans="1:23" ht="29.1">
      <c r="A100" s="2" t="s">
        <v>255</v>
      </c>
      <c r="B100" s="3">
        <v>45192</v>
      </c>
      <c r="C100" s="2" t="s">
        <v>244</v>
      </c>
      <c r="D100" s="2" t="s">
        <v>92</v>
      </c>
      <c r="E100" s="2" t="s">
        <v>25</v>
      </c>
      <c r="F100" s="2" t="s">
        <v>26</v>
      </c>
      <c r="G100" s="2">
        <v>100</v>
      </c>
      <c r="H100" s="2">
        <v>800</v>
      </c>
      <c r="I100" s="68">
        <v>50</v>
      </c>
      <c r="J100" s="13" t="s">
        <v>31</v>
      </c>
      <c r="K100" s="2">
        <v>6.1</v>
      </c>
      <c r="L100" s="13">
        <v>2.2799999999999998</v>
      </c>
      <c r="M100" s="19">
        <f t="shared" si="0"/>
        <v>2.192982456140351</v>
      </c>
      <c r="N100" s="2">
        <v>2</v>
      </c>
      <c r="O100" s="72">
        <v>3000</v>
      </c>
      <c r="P100" s="2">
        <v>76.599999999999994</v>
      </c>
      <c r="Q100" s="2" t="s">
        <v>256</v>
      </c>
      <c r="R100" s="2" t="s">
        <v>257</v>
      </c>
      <c r="U100" s="2">
        <v>94.73</v>
      </c>
    </row>
    <row r="101" spans="1:23" ht="29.1">
      <c r="A101" s="2" t="s">
        <v>258</v>
      </c>
      <c r="B101" s="3">
        <v>45192</v>
      </c>
      <c r="C101" s="2" t="s">
        <v>244</v>
      </c>
      <c r="D101" s="2" t="s">
        <v>92</v>
      </c>
      <c r="E101" s="2" t="s">
        <v>25</v>
      </c>
      <c r="F101" s="2" t="s">
        <v>26</v>
      </c>
      <c r="G101" s="2">
        <v>100</v>
      </c>
      <c r="H101" s="2">
        <v>650</v>
      </c>
      <c r="I101" s="68">
        <v>50</v>
      </c>
      <c r="J101" s="13" t="s">
        <v>31</v>
      </c>
      <c r="K101" s="2">
        <v>6.1</v>
      </c>
      <c r="L101" s="13">
        <v>2.2799999999999998</v>
      </c>
      <c r="M101" s="19">
        <f t="shared" si="0"/>
        <v>2.192982456140351</v>
      </c>
      <c r="N101" s="2">
        <v>2</v>
      </c>
      <c r="O101" s="72">
        <v>3000</v>
      </c>
      <c r="P101" s="2">
        <v>76.599999999999994</v>
      </c>
      <c r="Q101" s="2" t="s">
        <v>256</v>
      </c>
      <c r="R101" s="2" t="s">
        <v>257</v>
      </c>
      <c r="U101" s="2" t="s">
        <v>259</v>
      </c>
      <c r="W101" s="2" t="s">
        <v>260</v>
      </c>
    </row>
    <row r="102" spans="1:23" ht="29.1">
      <c r="A102" s="69" t="s">
        <v>261</v>
      </c>
      <c r="B102" s="3">
        <v>45193</v>
      </c>
      <c r="C102" s="2" t="s">
        <v>244</v>
      </c>
      <c r="D102" s="2" t="s">
        <v>92</v>
      </c>
      <c r="E102" s="2" t="s">
        <v>25</v>
      </c>
      <c r="F102" s="2" t="s">
        <v>26</v>
      </c>
      <c r="G102" s="2">
        <v>100</v>
      </c>
      <c r="H102" s="68">
        <v>700</v>
      </c>
      <c r="I102" s="70">
        <v>57</v>
      </c>
      <c r="J102" s="13" t="s">
        <v>31</v>
      </c>
      <c r="K102" s="2">
        <v>6.1</v>
      </c>
      <c r="L102" s="13">
        <v>2.2799999999999998</v>
      </c>
      <c r="M102" s="19">
        <f t="shared" si="0"/>
        <v>2.5000000000000004</v>
      </c>
      <c r="N102" s="2">
        <v>2</v>
      </c>
      <c r="O102" s="72">
        <v>3000</v>
      </c>
      <c r="P102" s="2">
        <v>86.1</v>
      </c>
      <c r="Q102" s="2" t="s">
        <v>262</v>
      </c>
      <c r="R102" s="2" t="s">
        <v>99</v>
      </c>
      <c r="U102" s="2">
        <v>96.2</v>
      </c>
      <c r="W102" s="2" t="s">
        <v>263</v>
      </c>
    </row>
    <row r="103" spans="1:23" ht="29.1">
      <c r="A103" s="2" t="s">
        <v>264</v>
      </c>
      <c r="B103" s="3">
        <v>45194</v>
      </c>
      <c r="C103" s="2" t="s">
        <v>244</v>
      </c>
      <c r="D103" s="2" t="s">
        <v>92</v>
      </c>
      <c r="E103" s="2" t="s">
        <v>25</v>
      </c>
      <c r="F103" s="2" t="s">
        <v>26</v>
      </c>
      <c r="G103" s="2">
        <v>100</v>
      </c>
      <c r="H103" s="2">
        <v>850</v>
      </c>
      <c r="I103" s="70">
        <v>57</v>
      </c>
      <c r="J103" s="13" t="s">
        <v>31</v>
      </c>
      <c r="K103" s="2">
        <v>6.1</v>
      </c>
      <c r="L103" s="13">
        <v>2.2799999999999998</v>
      </c>
      <c r="M103" s="19">
        <f t="shared" si="0"/>
        <v>2.5000000000000004</v>
      </c>
      <c r="N103" s="2">
        <v>2</v>
      </c>
      <c r="O103" s="72">
        <v>3000</v>
      </c>
      <c r="P103" s="2">
        <v>83.7</v>
      </c>
      <c r="Q103" s="2" t="s">
        <v>265</v>
      </c>
      <c r="R103" s="2" t="s">
        <v>266</v>
      </c>
      <c r="U103" s="2">
        <v>102.87</v>
      </c>
    </row>
    <row r="104" spans="1:23" ht="29.1">
      <c r="A104" s="2" t="s">
        <v>267</v>
      </c>
      <c r="B104" s="3">
        <v>45195</v>
      </c>
      <c r="C104" s="2" t="s">
        <v>244</v>
      </c>
      <c r="D104" s="2" t="s">
        <v>92</v>
      </c>
      <c r="E104" s="2" t="s">
        <v>25</v>
      </c>
      <c r="F104" s="2" t="s">
        <v>26</v>
      </c>
      <c r="G104" s="2">
        <v>100</v>
      </c>
      <c r="H104" s="2">
        <v>600</v>
      </c>
      <c r="I104" s="70">
        <v>57</v>
      </c>
      <c r="J104" s="13" t="s">
        <v>31</v>
      </c>
      <c r="K104" s="2">
        <v>6.1</v>
      </c>
      <c r="L104" s="13">
        <v>2.2799999999999998</v>
      </c>
      <c r="M104" s="19">
        <f t="shared" si="0"/>
        <v>2.5000000000000004</v>
      </c>
      <c r="N104" s="2">
        <v>2</v>
      </c>
      <c r="O104" s="72">
        <v>3000</v>
      </c>
      <c r="P104" s="2" t="s">
        <v>28</v>
      </c>
      <c r="Q104" s="2" t="s">
        <v>28</v>
      </c>
      <c r="R104" s="2" t="s">
        <v>28</v>
      </c>
      <c r="U104" s="2" t="s">
        <v>28</v>
      </c>
      <c r="W104" s="2" t="s">
        <v>268</v>
      </c>
    </row>
    <row r="105" spans="1:23" ht="29.1">
      <c r="A105" s="2" t="s">
        <v>269</v>
      </c>
      <c r="B105" s="3">
        <v>45195</v>
      </c>
      <c r="C105" s="2" t="s">
        <v>244</v>
      </c>
      <c r="D105" s="2" t="s">
        <v>92</v>
      </c>
      <c r="E105" s="2" t="s">
        <v>25</v>
      </c>
      <c r="F105" s="2" t="s">
        <v>26</v>
      </c>
      <c r="G105" s="2">
        <v>100</v>
      </c>
      <c r="H105" s="68">
        <v>700</v>
      </c>
      <c r="I105" s="18">
        <v>61.89</v>
      </c>
      <c r="J105" s="13" t="s">
        <v>31</v>
      </c>
      <c r="K105" s="2">
        <v>6.1</v>
      </c>
      <c r="L105" s="13">
        <v>2.2799999999999998</v>
      </c>
      <c r="M105" s="19">
        <f t="shared" si="0"/>
        <v>2.7144736842105268</v>
      </c>
      <c r="N105" s="2">
        <v>2</v>
      </c>
      <c r="O105" s="72">
        <v>3000</v>
      </c>
      <c r="P105" s="2">
        <v>92</v>
      </c>
      <c r="Q105" s="2" t="s">
        <v>270</v>
      </c>
      <c r="R105" s="2" t="s">
        <v>271</v>
      </c>
      <c r="U105" s="2">
        <v>99.488</v>
      </c>
    </row>
    <row r="106" spans="1:23" ht="29.1">
      <c r="A106" s="69" t="s">
        <v>272</v>
      </c>
      <c r="B106" s="3">
        <v>45196</v>
      </c>
      <c r="C106" s="2" t="s">
        <v>244</v>
      </c>
      <c r="D106" s="2" t="s">
        <v>92</v>
      </c>
      <c r="E106" s="2" t="s">
        <v>25</v>
      </c>
      <c r="F106" s="2" t="s">
        <v>26</v>
      </c>
      <c r="G106" s="68">
        <v>110</v>
      </c>
      <c r="H106" s="68">
        <v>700</v>
      </c>
      <c r="I106" s="70">
        <v>57</v>
      </c>
      <c r="J106" s="13" t="s">
        <v>31</v>
      </c>
      <c r="K106" s="2">
        <v>6.1</v>
      </c>
      <c r="L106" s="13">
        <v>2.2799999999999998</v>
      </c>
      <c r="M106" s="19">
        <f t="shared" si="0"/>
        <v>2.5000000000000004</v>
      </c>
      <c r="N106" s="2">
        <v>2</v>
      </c>
      <c r="O106" s="72">
        <v>3000</v>
      </c>
      <c r="P106" s="2">
        <v>86.13</v>
      </c>
      <c r="Q106" s="2" t="s">
        <v>262</v>
      </c>
      <c r="R106" s="2" t="s">
        <v>99</v>
      </c>
      <c r="U106" s="2">
        <v>96.19</v>
      </c>
    </row>
    <row r="107" spans="1:23" ht="29.1">
      <c r="A107" s="2" t="s">
        <v>273</v>
      </c>
      <c r="B107" s="3">
        <v>45197</v>
      </c>
      <c r="C107" s="2" t="s">
        <v>244</v>
      </c>
      <c r="D107" s="2" t="s">
        <v>92</v>
      </c>
      <c r="E107" s="2" t="s">
        <v>25</v>
      </c>
      <c r="F107" s="2" t="s">
        <v>26</v>
      </c>
      <c r="G107" s="68">
        <v>110</v>
      </c>
      <c r="H107" s="68">
        <v>700</v>
      </c>
      <c r="I107" s="70">
        <v>56.3</v>
      </c>
      <c r="J107" s="13" t="s">
        <v>31</v>
      </c>
      <c r="K107" s="2">
        <v>6.1</v>
      </c>
      <c r="L107" s="13">
        <v>2.2799999999999998</v>
      </c>
      <c r="M107" s="19">
        <f t="shared" si="0"/>
        <v>2.4692982456140351</v>
      </c>
      <c r="N107" s="2">
        <v>2</v>
      </c>
      <c r="O107" s="73">
        <v>6313</v>
      </c>
      <c r="P107" s="2" t="s">
        <v>274</v>
      </c>
      <c r="Q107" s="2" t="s">
        <v>28</v>
      </c>
      <c r="R107" s="2" t="s">
        <v>28</v>
      </c>
      <c r="U107" s="2">
        <v>187</v>
      </c>
      <c r="W107" s="2" t="s">
        <v>260</v>
      </c>
    </row>
    <row r="108" spans="1:23" ht="29.1">
      <c r="A108" s="2" t="s">
        <v>275</v>
      </c>
      <c r="B108" s="3">
        <v>45198</v>
      </c>
      <c r="C108" s="2" t="s">
        <v>244</v>
      </c>
      <c r="D108" s="2" t="s">
        <v>92</v>
      </c>
      <c r="E108" s="2" t="s">
        <v>25</v>
      </c>
      <c r="F108" s="2" t="s">
        <v>26</v>
      </c>
      <c r="G108" s="2">
        <v>90</v>
      </c>
      <c r="H108" s="68">
        <v>700</v>
      </c>
      <c r="I108" s="71">
        <v>55.6</v>
      </c>
      <c r="J108" s="13" t="s">
        <v>31</v>
      </c>
      <c r="K108" s="2">
        <v>6.1</v>
      </c>
      <c r="L108" s="13">
        <v>2.2799999999999998</v>
      </c>
      <c r="M108" s="19">
        <f t="shared" si="0"/>
        <v>2.4385964912280707</v>
      </c>
      <c r="N108" s="2">
        <v>2</v>
      </c>
      <c r="O108" s="68">
        <v>2000</v>
      </c>
      <c r="P108" s="2">
        <v>57.2</v>
      </c>
      <c r="Q108" s="2" t="s">
        <v>56</v>
      </c>
      <c r="R108" s="2" t="s">
        <v>57</v>
      </c>
      <c r="S108" s="2" t="s">
        <v>276</v>
      </c>
      <c r="U108" s="2" t="s">
        <v>277</v>
      </c>
      <c r="W108" s="2" t="s">
        <v>260</v>
      </c>
    </row>
    <row r="109" spans="1:23" ht="29.1">
      <c r="A109" s="69" t="s">
        <v>278</v>
      </c>
      <c r="B109" s="3">
        <v>45199</v>
      </c>
      <c r="C109" s="2" t="s">
        <v>244</v>
      </c>
      <c r="D109" s="2" t="s">
        <v>92</v>
      </c>
      <c r="E109" s="2" t="s">
        <v>25</v>
      </c>
      <c r="F109" s="2" t="s">
        <v>26</v>
      </c>
      <c r="G109" s="2">
        <v>100</v>
      </c>
      <c r="H109" s="68">
        <v>700</v>
      </c>
      <c r="I109" s="71">
        <v>55.6</v>
      </c>
      <c r="J109" s="13" t="s">
        <v>31</v>
      </c>
      <c r="K109" s="2">
        <v>6.1</v>
      </c>
      <c r="L109" s="13">
        <v>2.2799999999999998</v>
      </c>
      <c r="M109" s="19">
        <f>I109/L109/10</f>
        <v>2.4385964912280707</v>
      </c>
      <c r="N109" s="2">
        <v>2</v>
      </c>
      <c r="O109" s="68">
        <v>2000</v>
      </c>
      <c r="P109" s="2">
        <v>54.79</v>
      </c>
      <c r="Q109" s="2" t="s">
        <v>279</v>
      </c>
      <c r="R109" s="2" t="s">
        <v>206</v>
      </c>
      <c r="S109" s="2" t="s">
        <v>280</v>
      </c>
      <c r="U109" s="2">
        <v>64.260000000000005</v>
      </c>
      <c r="W109" s="2" t="s">
        <v>263</v>
      </c>
    </row>
    <row r="110" spans="1:23" ht="29.1">
      <c r="A110" s="2" t="s">
        <v>281</v>
      </c>
      <c r="B110" s="3">
        <v>45200</v>
      </c>
      <c r="C110" s="2" t="s">
        <v>244</v>
      </c>
      <c r="D110" s="2" t="s">
        <v>92</v>
      </c>
      <c r="E110" s="2" t="s">
        <v>25</v>
      </c>
      <c r="F110" s="2" t="s">
        <v>26</v>
      </c>
      <c r="G110" s="2">
        <v>90</v>
      </c>
      <c r="H110" s="68">
        <v>700</v>
      </c>
      <c r="I110" s="71">
        <v>56.67</v>
      </c>
      <c r="J110" s="13" t="s">
        <v>31</v>
      </c>
      <c r="K110" s="2">
        <v>6.1</v>
      </c>
      <c r="L110" s="13">
        <v>2.2799999999999998</v>
      </c>
      <c r="M110" s="19">
        <f t="shared" si="0"/>
        <v>2.4855263157894738</v>
      </c>
      <c r="N110" s="2">
        <v>2</v>
      </c>
      <c r="O110" s="68">
        <v>2000</v>
      </c>
      <c r="P110" s="2">
        <v>56.9</v>
      </c>
      <c r="Q110" s="2" t="s">
        <v>282</v>
      </c>
      <c r="R110" s="2" t="s">
        <v>283</v>
      </c>
      <c r="U110" s="2">
        <v>127.88</v>
      </c>
    </row>
    <row r="111" spans="1:23" ht="29.1">
      <c r="A111" s="69" t="s">
        <v>284</v>
      </c>
      <c r="B111" s="3">
        <v>45201</v>
      </c>
      <c r="C111" s="2" t="s">
        <v>244</v>
      </c>
      <c r="D111" s="2" t="s">
        <v>92</v>
      </c>
      <c r="E111" s="2" t="s">
        <v>25</v>
      </c>
      <c r="F111" s="2" t="s">
        <v>26</v>
      </c>
      <c r="G111" s="68">
        <v>110</v>
      </c>
      <c r="H111" s="68">
        <v>700</v>
      </c>
      <c r="I111" s="71">
        <v>55.6</v>
      </c>
      <c r="J111" s="13" t="s">
        <v>31</v>
      </c>
      <c r="K111" s="2">
        <v>6.1</v>
      </c>
      <c r="L111" s="13">
        <v>2.2799999999999998</v>
      </c>
      <c r="M111" s="19">
        <f t="shared" si="0"/>
        <v>2.4385964912280707</v>
      </c>
      <c r="N111" s="2">
        <v>2</v>
      </c>
      <c r="O111" s="75">
        <v>5300</v>
      </c>
      <c r="P111" s="2">
        <v>138.80000000000001</v>
      </c>
      <c r="U111" s="2">
        <v>162</v>
      </c>
      <c r="W111" s="2" t="s">
        <v>285</v>
      </c>
    </row>
    <row r="112" spans="1:23" ht="29.1">
      <c r="A112" s="2" t="s">
        <v>286</v>
      </c>
      <c r="B112" s="3">
        <v>45204</v>
      </c>
      <c r="C112" s="2" t="s">
        <v>244</v>
      </c>
      <c r="D112" s="2" t="s">
        <v>92</v>
      </c>
      <c r="E112" s="2" t="s">
        <v>25</v>
      </c>
      <c r="F112" s="2" t="s">
        <v>26</v>
      </c>
      <c r="G112" s="2">
        <v>90</v>
      </c>
      <c r="H112" s="18">
        <v>800</v>
      </c>
      <c r="I112" s="71">
        <v>55.6</v>
      </c>
      <c r="J112" s="13" t="s">
        <v>31</v>
      </c>
      <c r="K112" s="2">
        <v>6.1</v>
      </c>
      <c r="L112" s="13">
        <v>2.2799999999999998</v>
      </c>
      <c r="M112" s="19">
        <f t="shared" si="0"/>
        <v>2.4385964912280707</v>
      </c>
      <c r="N112" s="2">
        <v>2</v>
      </c>
      <c r="O112" s="68">
        <v>2000</v>
      </c>
      <c r="P112" s="2">
        <v>53.1</v>
      </c>
      <c r="Q112" s="2" t="s">
        <v>287</v>
      </c>
      <c r="R112" s="2" t="s">
        <v>288</v>
      </c>
      <c r="U112" s="2">
        <v>67</v>
      </c>
      <c r="W112" s="2" t="s">
        <v>260</v>
      </c>
    </row>
    <row r="113" spans="1:23" ht="29.1">
      <c r="A113" s="69" t="s">
        <v>289</v>
      </c>
      <c r="B113" s="3">
        <v>45205</v>
      </c>
      <c r="C113" s="2" t="s">
        <v>244</v>
      </c>
      <c r="D113" s="2" t="s">
        <v>92</v>
      </c>
      <c r="E113" s="2" t="s">
        <v>25</v>
      </c>
      <c r="F113" s="2" t="s">
        <v>26</v>
      </c>
      <c r="G113" s="68">
        <v>110</v>
      </c>
      <c r="H113" s="68">
        <v>700</v>
      </c>
      <c r="I113" s="71">
        <v>55.6</v>
      </c>
      <c r="J113" s="13" t="s">
        <v>31</v>
      </c>
      <c r="K113" s="2">
        <v>6.1</v>
      </c>
      <c r="L113" s="13">
        <v>2.2799999999999998</v>
      </c>
      <c r="M113" s="19">
        <f t="shared" si="0"/>
        <v>2.4385964912280707</v>
      </c>
      <c r="N113" s="2">
        <v>2</v>
      </c>
      <c r="O113" s="72">
        <v>3200</v>
      </c>
      <c r="P113" s="2">
        <v>87.16</v>
      </c>
      <c r="Q113" s="2" t="s">
        <v>93</v>
      </c>
      <c r="R113" s="2" t="s">
        <v>290</v>
      </c>
      <c r="U113" s="2" t="s">
        <v>291</v>
      </c>
      <c r="V113" s="2" t="s">
        <v>292</v>
      </c>
    </row>
    <row r="114" spans="1:23" ht="29.1">
      <c r="A114" s="69" t="s">
        <v>293</v>
      </c>
      <c r="B114" s="3">
        <v>45206</v>
      </c>
      <c r="C114" s="2" t="s">
        <v>244</v>
      </c>
      <c r="D114" s="2" t="s">
        <v>92</v>
      </c>
      <c r="E114" s="2" t="s">
        <v>25</v>
      </c>
      <c r="F114" s="2" t="s">
        <v>26</v>
      </c>
      <c r="G114" s="68">
        <v>110</v>
      </c>
      <c r="H114" s="68">
        <v>700</v>
      </c>
      <c r="I114" s="71">
        <v>55.6</v>
      </c>
      <c r="J114" s="13" t="s">
        <v>31</v>
      </c>
      <c r="K114" s="2">
        <v>6.1</v>
      </c>
      <c r="L114" s="13">
        <v>2.2799999999999998</v>
      </c>
      <c r="M114" s="19">
        <f t="shared" si="0"/>
        <v>2.4385964912280707</v>
      </c>
      <c r="N114" s="2">
        <v>2</v>
      </c>
      <c r="O114" s="74">
        <v>4200</v>
      </c>
      <c r="P114" s="2">
        <v>110</v>
      </c>
      <c r="Q114" s="2" t="s">
        <v>294</v>
      </c>
      <c r="R114" s="2" t="s">
        <v>295</v>
      </c>
      <c r="U114" s="2">
        <v>133.30000000000001</v>
      </c>
      <c r="V114" s="2">
        <v>148</v>
      </c>
      <c r="W114" s="92" t="s">
        <v>296</v>
      </c>
    </row>
    <row r="115" spans="1:23" ht="29.1">
      <c r="A115" s="2" t="s">
        <v>297</v>
      </c>
      <c r="B115" s="3">
        <v>45210</v>
      </c>
      <c r="C115" s="2" t="s">
        <v>244</v>
      </c>
      <c r="D115" s="2" t="s">
        <v>92</v>
      </c>
      <c r="E115" s="2" t="s">
        <v>25</v>
      </c>
      <c r="F115" s="2" t="s">
        <v>26</v>
      </c>
      <c r="G115" s="2">
        <v>90</v>
      </c>
      <c r="H115" s="68">
        <v>700</v>
      </c>
      <c r="I115" s="2">
        <v>53.3</v>
      </c>
      <c r="J115" s="13" t="s">
        <v>31</v>
      </c>
      <c r="K115" s="2">
        <v>6.1</v>
      </c>
      <c r="L115" s="13">
        <v>2.2799999999999998</v>
      </c>
      <c r="M115" s="19">
        <f t="shared" si="0"/>
        <v>2.3377192982456139</v>
      </c>
      <c r="N115" s="2">
        <v>2</v>
      </c>
      <c r="O115" s="72">
        <v>3000</v>
      </c>
      <c r="P115" s="2">
        <v>80</v>
      </c>
      <c r="U115" s="2" t="s">
        <v>298</v>
      </c>
      <c r="W115" s="2" t="s">
        <v>263</v>
      </c>
    </row>
    <row r="116" spans="1:23" ht="29.1">
      <c r="A116" s="2" t="s">
        <v>299</v>
      </c>
      <c r="B116" s="3">
        <v>45211</v>
      </c>
      <c r="C116" s="2" t="s">
        <v>244</v>
      </c>
      <c r="D116" s="2" t="s">
        <v>92</v>
      </c>
      <c r="E116" s="2" t="s">
        <v>25</v>
      </c>
      <c r="F116" s="2" t="s">
        <v>26</v>
      </c>
      <c r="G116" s="2">
        <v>80</v>
      </c>
      <c r="H116" s="68">
        <v>700</v>
      </c>
      <c r="I116" s="2">
        <v>54.7</v>
      </c>
      <c r="J116" s="13" t="s">
        <v>31</v>
      </c>
      <c r="K116" s="2">
        <v>6.1</v>
      </c>
      <c r="L116" s="13">
        <v>2.2799999999999998</v>
      </c>
      <c r="M116" s="19">
        <f t="shared" si="0"/>
        <v>2.3991228070175441</v>
      </c>
      <c r="N116" s="2">
        <v>2</v>
      </c>
      <c r="O116" s="72">
        <v>3000</v>
      </c>
      <c r="U116" s="2" t="s">
        <v>28</v>
      </c>
      <c r="W116" s="2" t="s">
        <v>260</v>
      </c>
    </row>
    <row r="117" spans="1:23" ht="29.1">
      <c r="A117" s="2" t="s">
        <v>300</v>
      </c>
      <c r="B117" s="3">
        <v>45212</v>
      </c>
      <c r="C117" s="2" t="s">
        <v>244</v>
      </c>
      <c r="D117" s="2" t="s">
        <v>92</v>
      </c>
      <c r="E117" s="2" t="s">
        <v>25</v>
      </c>
      <c r="F117" s="2" t="s">
        <v>26</v>
      </c>
      <c r="G117" s="2">
        <v>120</v>
      </c>
      <c r="H117" s="68">
        <v>700</v>
      </c>
      <c r="I117" s="2">
        <v>53.11</v>
      </c>
      <c r="J117" s="13" t="s">
        <v>31</v>
      </c>
      <c r="K117" s="2">
        <v>6.1</v>
      </c>
      <c r="L117" s="13">
        <v>2.2799999999999998</v>
      </c>
      <c r="M117" s="19">
        <f t="shared" si="0"/>
        <v>2.329385964912281</v>
      </c>
      <c r="N117" s="2">
        <v>2</v>
      </c>
      <c r="O117" s="72">
        <v>3000</v>
      </c>
      <c r="P117" s="2">
        <v>81</v>
      </c>
      <c r="Q117" s="2" t="s">
        <v>205</v>
      </c>
      <c r="R117" s="2" t="s">
        <v>301</v>
      </c>
      <c r="S117" s="2" t="s">
        <v>302</v>
      </c>
      <c r="W117" s="2" t="s">
        <v>303</v>
      </c>
    </row>
    <row r="118" spans="1:23" ht="29.1">
      <c r="A118" s="2" t="s">
        <v>304</v>
      </c>
      <c r="B118" s="3">
        <v>45213</v>
      </c>
      <c r="C118" s="2" t="s">
        <v>244</v>
      </c>
      <c r="D118" s="25" t="s">
        <v>305</v>
      </c>
      <c r="E118" s="2" t="s">
        <v>25</v>
      </c>
      <c r="F118" s="2" t="s">
        <v>26</v>
      </c>
      <c r="G118" s="68">
        <v>110</v>
      </c>
      <c r="H118" s="68">
        <v>700</v>
      </c>
      <c r="I118" s="2">
        <v>53.3</v>
      </c>
      <c r="J118" s="13" t="s">
        <v>31</v>
      </c>
      <c r="K118" s="2">
        <v>6.1</v>
      </c>
      <c r="L118" s="13">
        <v>2.2799999999999998</v>
      </c>
      <c r="M118" s="19">
        <f t="shared" si="0"/>
        <v>2.3377192982456139</v>
      </c>
      <c r="N118" s="2">
        <v>2</v>
      </c>
      <c r="O118" s="72">
        <v>3000</v>
      </c>
      <c r="P118" s="2">
        <v>82.8</v>
      </c>
      <c r="Q118" s="2" t="s">
        <v>108</v>
      </c>
      <c r="R118" s="2" t="s">
        <v>109</v>
      </c>
      <c r="S118" s="2" t="s">
        <v>306</v>
      </c>
    </row>
    <row r="119" spans="1:23" ht="29.1">
      <c r="A119" s="69" t="s">
        <v>307</v>
      </c>
      <c r="B119" s="3">
        <v>45214</v>
      </c>
      <c r="C119" s="2" t="s">
        <v>244</v>
      </c>
      <c r="D119" s="2" t="s">
        <v>92</v>
      </c>
      <c r="E119" s="2" t="s">
        <v>25</v>
      </c>
      <c r="F119" s="2" t="s">
        <v>26</v>
      </c>
      <c r="G119" s="68">
        <v>110</v>
      </c>
      <c r="H119" s="68">
        <v>700</v>
      </c>
      <c r="I119" s="2">
        <v>52.44</v>
      </c>
      <c r="J119" s="13" t="s">
        <v>31</v>
      </c>
      <c r="K119" s="2">
        <v>6.1</v>
      </c>
      <c r="L119" s="13">
        <v>2.2799999999999998</v>
      </c>
      <c r="M119" s="19">
        <f t="shared" si="0"/>
        <v>2.2999999999999998</v>
      </c>
      <c r="N119" s="25">
        <v>3</v>
      </c>
      <c r="O119" s="72">
        <v>3000</v>
      </c>
      <c r="P119" s="2">
        <v>80.599999999999994</v>
      </c>
      <c r="Q119" s="2" t="s">
        <v>308</v>
      </c>
      <c r="R119" s="76" t="s">
        <v>309</v>
      </c>
      <c r="U119" s="2">
        <v>88.66</v>
      </c>
    </row>
    <row r="120" spans="1:23" ht="29.1">
      <c r="A120" s="2" t="s">
        <v>310</v>
      </c>
      <c r="B120" s="3">
        <v>45215</v>
      </c>
      <c r="C120" s="2" t="s">
        <v>244</v>
      </c>
      <c r="D120" s="2" t="s">
        <v>92</v>
      </c>
      <c r="E120" s="2" t="s">
        <v>25</v>
      </c>
      <c r="F120" s="2" t="s">
        <v>26</v>
      </c>
      <c r="G120" s="2">
        <v>90</v>
      </c>
      <c r="H120" s="68">
        <v>700</v>
      </c>
      <c r="I120" s="2">
        <v>53</v>
      </c>
      <c r="J120" s="13" t="s">
        <v>31</v>
      </c>
      <c r="K120" s="2">
        <v>6.1</v>
      </c>
      <c r="L120" s="13">
        <v>2.2799999999999998</v>
      </c>
      <c r="M120" s="19">
        <f t="shared" si="0"/>
        <v>2.3245614035087723</v>
      </c>
      <c r="N120" s="2">
        <v>2</v>
      </c>
      <c r="O120" s="76">
        <v>2600</v>
      </c>
      <c r="P120" s="2">
        <v>70.2</v>
      </c>
      <c r="Q120" s="2" t="s">
        <v>205</v>
      </c>
      <c r="R120" s="2" t="s">
        <v>301</v>
      </c>
      <c r="U120" s="2" t="s">
        <v>311</v>
      </c>
    </row>
    <row r="121" spans="1:23" ht="29.1">
      <c r="A121" s="69" t="s">
        <v>312</v>
      </c>
      <c r="B121" s="3">
        <v>45216</v>
      </c>
      <c r="C121" s="2" t="s">
        <v>244</v>
      </c>
      <c r="D121" s="2" t="s">
        <v>92</v>
      </c>
      <c r="E121" s="2" t="s">
        <v>25</v>
      </c>
      <c r="F121" s="2" t="s">
        <v>26</v>
      </c>
      <c r="G121" s="68">
        <v>110</v>
      </c>
      <c r="H121" s="68">
        <v>700</v>
      </c>
      <c r="I121" s="2">
        <v>53.1</v>
      </c>
      <c r="J121" s="13" t="s">
        <v>31</v>
      </c>
      <c r="K121" s="2">
        <v>6.1</v>
      </c>
      <c r="L121" s="13">
        <v>2.2799999999999998</v>
      </c>
      <c r="M121" s="19">
        <f t="shared" si="0"/>
        <v>2.3289473684210527</v>
      </c>
      <c r="N121" s="77">
        <v>1</v>
      </c>
      <c r="O121" s="72">
        <v>3000</v>
      </c>
      <c r="P121" s="2">
        <v>80.97</v>
      </c>
      <c r="Q121" s="2" t="s">
        <v>205</v>
      </c>
      <c r="R121" s="2" t="s">
        <v>313</v>
      </c>
      <c r="S121" s="2" t="s">
        <v>314</v>
      </c>
      <c r="U121" s="2">
        <v>91.76</v>
      </c>
      <c r="V121" s="2" t="s">
        <v>315</v>
      </c>
    </row>
    <row r="122" spans="1:23" ht="29.1">
      <c r="A122" s="69" t="s">
        <v>316</v>
      </c>
      <c r="B122" s="3">
        <v>45219</v>
      </c>
      <c r="C122" s="70" t="s">
        <v>317</v>
      </c>
      <c r="D122" s="2" t="s">
        <v>92</v>
      </c>
      <c r="E122" s="2" t="s">
        <v>25</v>
      </c>
      <c r="F122" s="2" t="s">
        <v>26</v>
      </c>
      <c r="G122" s="68">
        <v>110</v>
      </c>
      <c r="H122" s="68">
        <v>700</v>
      </c>
      <c r="I122" s="2">
        <v>52.89</v>
      </c>
      <c r="J122" s="13" t="s">
        <v>31</v>
      </c>
      <c r="K122" s="2">
        <v>6.1</v>
      </c>
      <c r="L122" s="13">
        <v>2.2799999999999998</v>
      </c>
      <c r="M122" s="19">
        <f t="shared" si="0"/>
        <v>2.3197368421052635</v>
      </c>
      <c r="N122" s="70">
        <v>3</v>
      </c>
      <c r="O122" s="2">
        <v>7400</v>
      </c>
      <c r="P122" s="2">
        <v>201.7</v>
      </c>
      <c r="S122" s="2" t="s">
        <v>318</v>
      </c>
      <c r="T122" s="2" t="s">
        <v>319</v>
      </c>
      <c r="U122" s="2">
        <v>230</v>
      </c>
      <c r="V122" s="2" t="s">
        <v>320</v>
      </c>
      <c r="W122" s="92" t="s">
        <v>321</v>
      </c>
    </row>
    <row r="123" spans="1:23" ht="29.1">
      <c r="A123" s="69" t="s">
        <v>322</v>
      </c>
      <c r="B123" s="3">
        <v>45222</v>
      </c>
      <c r="C123" s="70" t="s">
        <v>317</v>
      </c>
      <c r="D123" s="2" t="s">
        <v>92</v>
      </c>
      <c r="E123" s="2" t="s">
        <v>25</v>
      </c>
      <c r="F123" s="2" t="s">
        <v>26</v>
      </c>
      <c r="G123" s="68">
        <v>110</v>
      </c>
      <c r="H123" s="68">
        <v>700</v>
      </c>
      <c r="I123" s="2">
        <v>52.89</v>
      </c>
      <c r="J123" s="13" t="s">
        <v>31</v>
      </c>
      <c r="K123" s="2">
        <v>6.1</v>
      </c>
      <c r="L123" s="13">
        <v>2.2799999999999998</v>
      </c>
      <c r="M123" s="19">
        <f t="shared" si="0"/>
        <v>2.3197368421052635</v>
      </c>
      <c r="N123" s="2">
        <v>1</v>
      </c>
      <c r="O123" s="2">
        <v>7400</v>
      </c>
      <c r="P123" s="2">
        <v>201.7</v>
      </c>
      <c r="Q123" s="2" t="s">
        <v>323</v>
      </c>
      <c r="R123" s="2" t="s">
        <v>324</v>
      </c>
      <c r="S123" s="2" t="s">
        <v>325</v>
      </c>
      <c r="U123" s="2" t="s">
        <v>326</v>
      </c>
      <c r="V123" s="2" t="s">
        <v>327</v>
      </c>
      <c r="W123" s="92" t="s">
        <v>328</v>
      </c>
    </row>
    <row r="124" spans="1:23" ht="29.1">
      <c r="A124" s="103" t="s">
        <v>329</v>
      </c>
      <c r="B124" s="111">
        <v>45223</v>
      </c>
      <c r="C124" s="108" t="s">
        <v>317</v>
      </c>
      <c r="D124" s="78" t="s">
        <v>230</v>
      </c>
      <c r="E124" s="106" t="s">
        <v>25</v>
      </c>
      <c r="F124" s="106" t="s">
        <v>26</v>
      </c>
      <c r="G124" s="78">
        <v>75</v>
      </c>
      <c r="H124" s="78">
        <v>700</v>
      </c>
      <c r="I124" s="78">
        <v>17.78</v>
      </c>
      <c r="J124" s="79" t="s">
        <v>330</v>
      </c>
      <c r="K124" s="106">
        <v>6.1</v>
      </c>
      <c r="L124" s="78">
        <v>0.84</v>
      </c>
      <c r="M124" s="80">
        <f t="shared" si="0"/>
        <v>2.1166666666666667</v>
      </c>
      <c r="N124" s="78">
        <v>10</v>
      </c>
      <c r="O124" s="78">
        <v>4500</v>
      </c>
      <c r="P124" s="78"/>
      <c r="Q124" s="78"/>
      <c r="R124" s="78"/>
      <c r="S124" s="78"/>
      <c r="T124" s="78"/>
      <c r="U124" s="78"/>
      <c r="V124" s="78"/>
      <c r="W124" s="81"/>
    </row>
    <row r="125" spans="1:23" ht="29.1">
      <c r="A125" s="104"/>
      <c r="B125" s="100"/>
      <c r="C125" s="109"/>
      <c r="D125" s="2" t="s">
        <v>92</v>
      </c>
      <c r="E125" s="99"/>
      <c r="F125" s="99"/>
      <c r="G125" s="2">
        <v>110</v>
      </c>
      <c r="H125" s="2">
        <v>700</v>
      </c>
      <c r="I125" s="2">
        <v>54.2</v>
      </c>
      <c r="J125" s="13" t="s">
        <v>31</v>
      </c>
      <c r="K125" s="99"/>
      <c r="L125" s="13">
        <v>2.2799999999999998</v>
      </c>
      <c r="M125" s="19">
        <f t="shared" si="0"/>
        <v>2.3771929824561409</v>
      </c>
      <c r="N125" s="70">
        <v>3</v>
      </c>
      <c r="O125" s="2">
        <v>7400</v>
      </c>
      <c r="W125" s="82"/>
    </row>
    <row r="126" spans="1:23" ht="29.1">
      <c r="A126" s="105"/>
      <c r="B126" s="112"/>
      <c r="C126" s="110"/>
      <c r="D126" s="83" t="s">
        <v>230</v>
      </c>
      <c r="E126" s="107"/>
      <c r="F126" s="107"/>
      <c r="G126" s="83">
        <v>75</v>
      </c>
      <c r="H126" s="83">
        <v>700</v>
      </c>
      <c r="I126" s="86">
        <v>17.78</v>
      </c>
      <c r="J126" s="84" t="s">
        <v>330</v>
      </c>
      <c r="K126" s="107"/>
      <c r="L126" s="83">
        <v>0.84</v>
      </c>
      <c r="M126" s="87">
        <f t="shared" si="0"/>
        <v>2.1166666666666667</v>
      </c>
      <c r="N126" s="83">
        <v>10</v>
      </c>
      <c r="O126" s="83">
        <v>4500</v>
      </c>
      <c r="P126" s="83"/>
      <c r="Q126" s="83"/>
      <c r="R126" s="83"/>
      <c r="S126" s="83"/>
      <c r="T126" s="83"/>
      <c r="U126" s="83"/>
      <c r="V126" s="83"/>
      <c r="W126" s="85"/>
    </row>
    <row r="127" spans="1:23" ht="29.1">
      <c r="A127" s="69" t="s">
        <v>331</v>
      </c>
      <c r="B127" s="3">
        <v>45225</v>
      </c>
      <c r="C127" s="70" t="s">
        <v>317</v>
      </c>
      <c r="D127" s="2" t="s">
        <v>92</v>
      </c>
      <c r="E127" s="2" t="s">
        <v>25</v>
      </c>
      <c r="F127" s="2" t="s">
        <v>26</v>
      </c>
      <c r="G127" s="68">
        <v>110</v>
      </c>
      <c r="H127" s="68">
        <v>700</v>
      </c>
      <c r="I127" s="2">
        <v>52.89</v>
      </c>
      <c r="J127" s="13" t="s">
        <v>31</v>
      </c>
      <c r="K127" s="2">
        <v>6.1</v>
      </c>
      <c r="L127" s="13">
        <v>2.2799999999999998</v>
      </c>
      <c r="M127" s="19">
        <f t="shared" si="0"/>
        <v>2.3197368421052635</v>
      </c>
      <c r="N127" s="70">
        <v>3</v>
      </c>
      <c r="O127" s="2">
        <v>11100</v>
      </c>
      <c r="P127" s="2">
        <v>311</v>
      </c>
      <c r="Q127" s="2" t="s">
        <v>323</v>
      </c>
      <c r="R127" s="2" t="s">
        <v>324</v>
      </c>
      <c r="S127" s="2" t="s">
        <v>332</v>
      </c>
      <c r="U127" s="2" t="s">
        <v>28</v>
      </c>
      <c r="V127" s="2" t="s">
        <v>333</v>
      </c>
      <c r="W127" s="92" t="s">
        <v>321</v>
      </c>
    </row>
    <row r="128" spans="1:23" ht="29.1">
      <c r="A128" s="2" t="s">
        <v>334</v>
      </c>
      <c r="B128" s="3">
        <v>45228</v>
      </c>
      <c r="C128" s="2" t="s">
        <v>244</v>
      </c>
      <c r="D128" s="2" t="s">
        <v>92</v>
      </c>
      <c r="E128" s="2" t="s">
        <v>25</v>
      </c>
      <c r="F128" s="2" t="s">
        <v>26</v>
      </c>
      <c r="G128" s="68">
        <v>110</v>
      </c>
      <c r="H128" s="68">
        <v>700</v>
      </c>
      <c r="I128" s="2">
        <v>52.89</v>
      </c>
      <c r="J128" s="13" t="s">
        <v>31</v>
      </c>
      <c r="K128" s="2">
        <v>6.1</v>
      </c>
      <c r="L128" s="13">
        <v>2.2799999999999998</v>
      </c>
      <c r="M128" s="19">
        <f t="shared" si="0"/>
        <v>2.3197368421052635</v>
      </c>
      <c r="N128" s="70">
        <v>3</v>
      </c>
      <c r="O128" s="2">
        <v>9250</v>
      </c>
      <c r="P128" s="2" t="s">
        <v>335</v>
      </c>
      <c r="Q128" s="2" t="s">
        <v>336</v>
      </c>
      <c r="R128" s="2" t="s">
        <v>337</v>
      </c>
    </row>
    <row r="129" spans="1:23" ht="29.1">
      <c r="A129" s="2" t="s">
        <v>338</v>
      </c>
      <c r="B129" s="3">
        <v>45229</v>
      </c>
      <c r="C129" s="2" t="s">
        <v>244</v>
      </c>
      <c r="D129" s="2" t="s">
        <v>92</v>
      </c>
      <c r="E129" s="2" t="s">
        <v>25</v>
      </c>
      <c r="F129" s="2" t="s">
        <v>26</v>
      </c>
      <c r="G129" s="68">
        <v>110</v>
      </c>
      <c r="H129" s="68">
        <v>700</v>
      </c>
      <c r="I129" s="2">
        <v>45</v>
      </c>
      <c r="J129" s="13" t="s">
        <v>31</v>
      </c>
      <c r="K129" s="2">
        <v>6.1</v>
      </c>
      <c r="L129" s="13">
        <v>2.2799999999999998</v>
      </c>
      <c r="M129" s="19">
        <f t="shared" si="0"/>
        <v>1.9736842105263162</v>
      </c>
      <c r="N129" s="70">
        <v>3</v>
      </c>
      <c r="O129" s="2">
        <v>9000</v>
      </c>
      <c r="P129" s="2">
        <v>247.5</v>
      </c>
      <c r="Q129" s="2" t="s">
        <v>339</v>
      </c>
      <c r="R129" s="2" t="s">
        <v>340</v>
      </c>
    </row>
    <row r="130" spans="1:23" ht="14.45">
      <c r="A130" s="2" t="s">
        <v>341</v>
      </c>
      <c r="B130" s="3">
        <v>45231</v>
      </c>
      <c r="C130" s="2" t="s">
        <v>244</v>
      </c>
      <c r="D130" s="2" t="s">
        <v>92</v>
      </c>
      <c r="E130" s="2" t="s">
        <v>25</v>
      </c>
      <c r="F130" s="2" t="s">
        <v>26</v>
      </c>
      <c r="G130" s="68">
        <v>110</v>
      </c>
      <c r="H130" s="68">
        <v>700</v>
      </c>
      <c r="U130" s="2" t="s">
        <v>342</v>
      </c>
    </row>
    <row r="131" spans="1:23" ht="29.1">
      <c r="A131" s="2" t="s">
        <v>343</v>
      </c>
      <c r="B131" s="3">
        <v>45358</v>
      </c>
      <c r="C131" s="2" t="s">
        <v>244</v>
      </c>
      <c r="D131" s="2" t="s">
        <v>92</v>
      </c>
      <c r="E131" s="2" t="s">
        <v>25</v>
      </c>
      <c r="F131" s="2" t="s">
        <v>26</v>
      </c>
      <c r="G131" s="68">
        <v>110</v>
      </c>
      <c r="H131" s="68">
        <v>700</v>
      </c>
      <c r="I131" s="2" t="s">
        <v>344</v>
      </c>
      <c r="J131" s="13" t="s">
        <v>31</v>
      </c>
      <c r="K131" s="2">
        <v>6.1</v>
      </c>
      <c r="L131" s="13">
        <v>2.2799999999999998</v>
      </c>
      <c r="M131" s="19" t="s">
        <v>345</v>
      </c>
      <c r="N131" s="70">
        <v>3</v>
      </c>
      <c r="O131" s="2">
        <v>7400</v>
      </c>
      <c r="S131" s="2" t="s">
        <v>346</v>
      </c>
    </row>
    <row r="132" spans="1:23" ht="174">
      <c r="A132" s="2" t="s">
        <v>347</v>
      </c>
      <c r="B132" s="3">
        <v>45365</v>
      </c>
      <c r="C132" s="2" t="s">
        <v>244</v>
      </c>
      <c r="D132" s="2" t="s">
        <v>92</v>
      </c>
      <c r="E132" s="2" t="s">
        <v>25</v>
      </c>
      <c r="F132" s="2" t="s">
        <v>26</v>
      </c>
      <c r="G132" s="68">
        <v>110</v>
      </c>
      <c r="H132" s="68">
        <v>700</v>
      </c>
      <c r="I132" s="2">
        <v>52.89</v>
      </c>
      <c r="J132" s="13" t="s">
        <v>31</v>
      </c>
      <c r="K132" s="2">
        <v>6.1</v>
      </c>
      <c r="L132" s="13">
        <v>2.2799999999999998</v>
      </c>
      <c r="M132" s="2">
        <v>2.3199999999999998</v>
      </c>
      <c r="N132" s="70">
        <v>3</v>
      </c>
      <c r="O132" s="2">
        <v>7400</v>
      </c>
      <c r="T132" s="2" t="s">
        <v>319</v>
      </c>
      <c r="V132" s="2" t="s">
        <v>348</v>
      </c>
    </row>
    <row r="133" spans="1:23" ht="29.1">
      <c r="A133" s="2" t="s">
        <v>349</v>
      </c>
      <c r="C133" s="2" t="s">
        <v>244</v>
      </c>
      <c r="D133" s="2" t="s">
        <v>92</v>
      </c>
      <c r="E133" s="2" t="s">
        <v>25</v>
      </c>
      <c r="F133" s="2" t="s">
        <v>26</v>
      </c>
      <c r="G133" s="68">
        <v>110</v>
      </c>
      <c r="H133" s="68">
        <v>700</v>
      </c>
      <c r="I133" s="2" t="s">
        <v>350</v>
      </c>
      <c r="J133" s="13" t="s">
        <v>31</v>
      </c>
      <c r="K133" s="2">
        <v>6.1</v>
      </c>
      <c r="L133" s="13">
        <v>2.2799999999999998</v>
      </c>
      <c r="M133" s="2" t="s">
        <v>351</v>
      </c>
      <c r="N133" s="70">
        <v>3</v>
      </c>
      <c r="O133" s="2">
        <v>14800</v>
      </c>
      <c r="S133" s="2" t="s">
        <v>352</v>
      </c>
      <c r="U133" s="2" t="s">
        <v>28</v>
      </c>
      <c r="V133" s="2" t="s">
        <v>353</v>
      </c>
    </row>
    <row r="134" spans="1:23" ht="29.1">
      <c r="A134" s="2" t="s">
        <v>354</v>
      </c>
      <c r="B134" s="3">
        <v>45386</v>
      </c>
      <c r="C134" s="2" t="s">
        <v>244</v>
      </c>
      <c r="D134" s="2" t="s">
        <v>92</v>
      </c>
      <c r="E134" s="2" t="s">
        <v>25</v>
      </c>
      <c r="F134" s="2" t="s">
        <v>26</v>
      </c>
      <c r="G134" s="68">
        <v>110</v>
      </c>
      <c r="H134" s="68">
        <v>700</v>
      </c>
      <c r="I134" s="2">
        <v>45.56</v>
      </c>
      <c r="J134" s="13" t="s">
        <v>31</v>
      </c>
      <c r="K134" s="2">
        <v>6.1</v>
      </c>
      <c r="L134" s="13">
        <v>2.2799999999999998</v>
      </c>
      <c r="M134" s="2">
        <v>2</v>
      </c>
      <c r="N134" s="25">
        <v>3</v>
      </c>
      <c r="O134" s="2">
        <v>9000</v>
      </c>
      <c r="T134" s="2" t="s">
        <v>319</v>
      </c>
    </row>
    <row r="135" spans="1:23" ht="42.6" customHeight="1">
      <c r="A135" s="2" t="s">
        <v>355</v>
      </c>
      <c r="B135" s="3">
        <v>45469</v>
      </c>
      <c r="C135" s="70" t="s">
        <v>317</v>
      </c>
      <c r="D135" s="2" t="s">
        <v>92</v>
      </c>
      <c r="E135" s="2" t="s">
        <v>25</v>
      </c>
      <c r="F135" s="2" t="s">
        <v>26</v>
      </c>
      <c r="G135" s="68">
        <v>110</v>
      </c>
      <c r="H135" s="68">
        <v>700</v>
      </c>
      <c r="I135" s="2">
        <v>48.9</v>
      </c>
      <c r="J135" s="13" t="s">
        <v>31</v>
      </c>
      <c r="K135" s="2">
        <v>6.1</v>
      </c>
      <c r="L135" s="13">
        <v>2.2799999999999998</v>
      </c>
      <c r="M135" s="2">
        <v>2.14</v>
      </c>
      <c r="N135" s="25">
        <v>3</v>
      </c>
      <c r="O135" s="2">
        <v>3800</v>
      </c>
      <c r="W135" s="2" t="s">
        <v>356</v>
      </c>
    </row>
    <row r="136" spans="1:23" ht="42" customHeight="1">
      <c r="A136" s="2" t="s">
        <v>357</v>
      </c>
      <c r="B136" s="3">
        <v>45551</v>
      </c>
      <c r="C136" s="2" t="s">
        <v>244</v>
      </c>
      <c r="D136" s="2" t="s">
        <v>358</v>
      </c>
      <c r="E136" s="2" t="s">
        <v>25</v>
      </c>
      <c r="F136" s="2" t="s">
        <v>26</v>
      </c>
      <c r="G136" s="68">
        <v>110</v>
      </c>
      <c r="H136" s="68">
        <v>700</v>
      </c>
      <c r="I136" s="2">
        <v>42.5</v>
      </c>
      <c r="J136" s="13" t="s">
        <v>31</v>
      </c>
      <c r="K136" s="2">
        <v>6.1</v>
      </c>
      <c r="L136" s="13">
        <v>2.2799999999999998</v>
      </c>
      <c r="M136" s="2">
        <v>1.87</v>
      </c>
      <c r="N136" s="25">
        <v>3</v>
      </c>
      <c r="O136" s="2">
        <v>2500</v>
      </c>
      <c r="P136" s="2">
        <v>61.9</v>
      </c>
      <c r="Q136" s="2">
        <v>0.24759999999999999</v>
      </c>
      <c r="R136" s="2">
        <v>4.4568000000000003</v>
      </c>
      <c r="U136" s="2">
        <v>73.400000000000006</v>
      </c>
    </row>
  </sheetData>
  <mergeCells count="97">
    <mergeCell ref="K124:K126"/>
    <mergeCell ref="F124:F126"/>
    <mergeCell ref="E124:E126"/>
    <mergeCell ref="C124:C126"/>
    <mergeCell ref="B124:B126"/>
    <mergeCell ref="A124:A126"/>
    <mergeCell ref="X79:X80"/>
    <mergeCell ref="I60:I61"/>
    <mergeCell ref="A60:A61"/>
    <mergeCell ref="B60:B61"/>
    <mergeCell ref="C60:C61"/>
    <mergeCell ref="E60:E61"/>
    <mergeCell ref="F60:F61"/>
    <mergeCell ref="L60:L61"/>
    <mergeCell ref="J60:J61"/>
    <mergeCell ref="K60:K61"/>
    <mergeCell ref="M60:M61"/>
    <mergeCell ref="E85:E86"/>
    <mergeCell ref="F85:F86"/>
    <mergeCell ref="W79:W80"/>
    <mergeCell ref="K81:K82"/>
    <mergeCell ref="Q1:R1"/>
    <mergeCell ref="Q2:R2"/>
    <mergeCell ref="Q19:R19"/>
    <mergeCell ref="B48:B49"/>
    <mergeCell ref="J48:J49"/>
    <mergeCell ref="K48:K49"/>
    <mergeCell ref="L48:L49"/>
    <mergeCell ref="E48:E49"/>
    <mergeCell ref="F48:F49"/>
    <mergeCell ref="B50:B51"/>
    <mergeCell ref="C50:C51"/>
    <mergeCell ref="E50:E51"/>
    <mergeCell ref="F50:F51"/>
    <mergeCell ref="A48:A49"/>
    <mergeCell ref="C48:C49"/>
    <mergeCell ref="J50:J51"/>
    <mergeCell ref="K50:K51"/>
    <mergeCell ref="L50:L51"/>
    <mergeCell ref="K77:K78"/>
    <mergeCell ref="A79:A80"/>
    <mergeCell ref="B79:B80"/>
    <mergeCell ref="C79:C80"/>
    <mergeCell ref="E79:E80"/>
    <mergeCell ref="F79:F80"/>
    <mergeCell ref="K79:K80"/>
    <mergeCell ref="A77:A78"/>
    <mergeCell ref="B77:B78"/>
    <mergeCell ref="C77:C78"/>
    <mergeCell ref="E77:E78"/>
    <mergeCell ref="F77:F78"/>
    <mergeCell ref="A50:A51"/>
    <mergeCell ref="K83:K84"/>
    <mergeCell ref="A81:A82"/>
    <mergeCell ref="B81:B82"/>
    <mergeCell ref="C81:C82"/>
    <mergeCell ref="E81:E82"/>
    <mergeCell ref="F81:F82"/>
    <mergeCell ref="A83:A84"/>
    <mergeCell ref="B83:B84"/>
    <mergeCell ref="C83:C84"/>
    <mergeCell ref="E83:E84"/>
    <mergeCell ref="F83:F84"/>
    <mergeCell ref="K85:K86"/>
    <mergeCell ref="K89:K90"/>
    <mergeCell ref="A87:A88"/>
    <mergeCell ref="B87:B88"/>
    <mergeCell ref="C87:C88"/>
    <mergeCell ref="E87:E88"/>
    <mergeCell ref="F87:F88"/>
    <mergeCell ref="A89:A90"/>
    <mergeCell ref="B89:B90"/>
    <mergeCell ref="C89:C90"/>
    <mergeCell ref="E89:E90"/>
    <mergeCell ref="F89:F90"/>
    <mergeCell ref="A85:A86"/>
    <mergeCell ref="B85:B86"/>
    <mergeCell ref="C85:C86"/>
    <mergeCell ref="K87:K88"/>
    <mergeCell ref="K91:K92"/>
    <mergeCell ref="A93:A94"/>
    <mergeCell ref="B93:B94"/>
    <mergeCell ref="C93:C94"/>
    <mergeCell ref="E93:E94"/>
    <mergeCell ref="F93:F94"/>
    <mergeCell ref="K93:K94"/>
    <mergeCell ref="A91:A92"/>
    <mergeCell ref="B91:B92"/>
    <mergeCell ref="C91:C92"/>
    <mergeCell ref="E91:E92"/>
    <mergeCell ref="F91:F92"/>
    <mergeCell ref="K95:K96"/>
    <mergeCell ref="B95:B96"/>
    <mergeCell ref="A95:A96"/>
    <mergeCell ref="C95:C96"/>
    <mergeCell ref="E95:E96"/>
    <mergeCell ref="F95:F9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A9E15-2DCE-4B26-BF2D-7D98622F830B}">
  <dimension ref="A1:M3"/>
  <sheetViews>
    <sheetView workbookViewId="0">
      <selection activeCell="J7" sqref="J7"/>
    </sheetView>
  </sheetViews>
  <sheetFormatPr defaultRowHeight="14.45"/>
  <cols>
    <col min="7" max="7" width="11.5703125" customWidth="1"/>
    <col min="8" max="8" width="13.28515625" customWidth="1"/>
    <col min="9" max="9" width="10.140625" customWidth="1"/>
    <col min="10" max="10" width="9.5703125" customWidth="1"/>
  </cols>
  <sheetData>
    <row r="1" spans="1:13" ht="43.5">
      <c r="A1" t="s">
        <v>2</v>
      </c>
      <c r="B1" t="s">
        <v>517</v>
      </c>
      <c r="C1" s="2" t="s">
        <v>6</v>
      </c>
      <c r="D1" s="2" t="s">
        <v>497</v>
      </c>
      <c r="E1" s="2" t="s">
        <v>11</v>
      </c>
      <c r="F1" s="2" t="s">
        <v>12</v>
      </c>
      <c r="G1" s="2" t="s">
        <v>13</v>
      </c>
      <c r="H1" s="2" t="s">
        <v>498</v>
      </c>
      <c r="I1" s="2" t="s">
        <v>16</v>
      </c>
      <c r="J1" s="2" t="s">
        <v>500</v>
      </c>
      <c r="K1" s="2" t="s">
        <v>501</v>
      </c>
      <c r="L1" s="113" t="s">
        <v>502</v>
      </c>
      <c r="M1" s="113"/>
    </row>
    <row r="2" spans="1:13">
      <c r="A2" t="s">
        <v>551</v>
      </c>
      <c r="B2" t="s">
        <v>518</v>
      </c>
      <c r="C2">
        <v>100</v>
      </c>
      <c r="D2">
        <v>690</v>
      </c>
      <c r="F2">
        <v>1.34</v>
      </c>
      <c r="G2">
        <v>15</v>
      </c>
    </row>
    <row r="3" spans="1:13">
      <c r="A3" t="s">
        <v>391</v>
      </c>
      <c r="B3" t="s">
        <v>518</v>
      </c>
      <c r="C3">
        <v>100</v>
      </c>
      <c r="D3">
        <v>600</v>
      </c>
      <c r="F3">
        <v>2.5</v>
      </c>
      <c r="G3">
        <v>2</v>
      </c>
    </row>
  </sheetData>
  <mergeCells count="1">
    <mergeCell ref="L1:M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F7533-EFDC-451D-8843-C41FAA7FEDB2}">
  <dimension ref="A1:P10"/>
  <sheetViews>
    <sheetView workbookViewId="0"/>
  </sheetViews>
  <sheetFormatPr defaultColWidth="9.140625" defaultRowHeight="14.45"/>
  <cols>
    <col min="1" max="1" width="9.140625" style="2"/>
    <col min="2" max="3" width="12.28515625" style="2" customWidth="1"/>
    <col min="4" max="4" width="14.42578125" style="2" customWidth="1"/>
    <col min="5" max="5" width="12.85546875" style="2" customWidth="1"/>
    <col min="6" max="7" width="9.140625" style="2"/>
    <col min="8" max="8" width="10.7109375" style="2" customWidth="1"/>
    <col min="9" max="11" width="15.5703125" style="2" customWidth="1"/>
    <col min="12" max="12" width="9.140625" style="2"/>
    <col min="13" max="13" width="11.140625" style="2" customWidth="1"/>
    <col min="14" max="14" width="9.140625" style="2"/>
    <col min="15" max="15" width="18.42578125" style="2" customWidth="1"/>
    <col min="16" max="16" width="53.5703125" style="2" customWidth="1"/>
    <col min="17" max="16384" width="9.140625" style="2"/>
  </cols>
  <sheetData>
    <row r="1" spans="1:16" ht="29.1">
      <c r="A1" s="2" t="s">
        <v>2</v>
      </c>
      <c r="B1" s="2" t="s">
        <v>552</v>
      </c>
      <c r="C1" s="2" t="s">
        <v>5</v>
      </c>
      <c r="D1" s="2" t="s">
        <v>6</v>
      </c>
      <c r="E1" s="2" t="s">
        <v>497</v>
      </c>
      <c r="F1" s="2" t="s">
        <v>11</v>
      </c>
      <c r="G1" s="2" t="s">
        <v>12</v>
      </c>
      <c r="H1" s="2" t="s">
        <v>13</v>
      </c>
      <c r="I1" s="2" t="s">
        <v>498</v>
      </c>
      <c r="J1" s="2" t="s">
        <v>15</v>
      </c>
      <c r="K1" s="99" t="s">
        <v>16</v>
      </c>
      <c r="L1" s="99"/>
      <c r="M1" s="2" t="s">
        <v>500</v>
      </c>
      <c r="N1" s="2" t="s">
        <v>501</v>
      </c>
      <c r="O1" s="99" t="s">
        <v>502</v>
      </c>
      <c r="P1" s="99"/>
    </row>
    <row r="2" spans="1:16" ht="29.1">
      <c r="A2" s="2" t="s">
        <v>503</v>
      </c>
      <c r="B2" s="2" t="s">
        <v>553</v>
      </c>
      <c r="D2" s="2" t="s">
        <v>554</v>
      </c>
      <c r="E2" s="2">
        <v>700</v>
      </c>
      <c r="F2" s="2" t="s">
        <v>505</v>
      </c>
      <c r="G2" s="2">
        <v>1.25</v>
      </c>
      <c r="H2" s="2" t="s">
        <v>505</v>
      </c>
      <c r="I2" s="2">
        <v>50</v>
      </c>
      <c r="L2" s="2" t="s">
        <v>555</v>
      </c>
      <c r="M2" s="2" t="s">
        <v>505</v>
      </c>
      <c r="O2" s="99" t="s">
        <v>556</v>
      </c>
      <c r="P2" s="114" t="s">
        <v>557</v>
      </c>
    </row>
    <row r="3" spans="1:16" ht="29.1">
      <c r="A3" s="2" t="s">
        <v>503</v>
      </c>
      <c r="B3" s="2" t="s">
        <v>558</v>
      </c>
      <c r="D3" s="2" t="s">
        <v>559</v>
      </c>
      <c r="E3" s="2">
        <v>850</v>
      </c>
      <c r="F3" s="2" t="s">
        <v>505</v>
      </c>
      <c r="G3" s="2">
        <v>1.5</v>
      </c>
      <c r="H3" s="2" t="s">
        <v>505</v>
      </c>
      <c r="I3" s="2">
        <v>50</v>
      </c>
      <c r="L3" s="2" t="s">
        <v>560</v>
      </c>
      <c r="M3" s="2" t="s">
        <v>505</v>
      </c>
      <c r="O3" s="99"/>
      <c r="P3" s="114"/>
    </row>
    <row r="4" spans="1:16" ht="29.1">
      <c r="A4" s="2" t="s">
        <v>503</v>
      </c>
      <c r="B4" s="2" t="s">
        <v>553</v>
      </c>
      <c r="D4" s="2" t="s">
        <v>561</v>
      </c>
      <c r="E4" s="2">
        <v>700</v>
      </c>
      <c r="F4" s="2">
        <v>4.5</v>
      </c>
      <c r="G4" s="2">
        <v>1.25</v>
      </c>
      <c r="H4" s="2" t="s">
        <v>505</v>
      </c>
      <c r="I4" s="2" t="s">
        <v>505</v>
      </c>
      <c r="L4" s="2" t="s">
        <v>562</v>
      </c>
      <c r="M4" s="2" t="s">
        <v>505</v>
      </c>
      <c r="O4" s="99"/>
      <c r="P4" s="114" t="s">
        <v>563</v>
      </c>
    </row>
    <row r="5" spans="1:16" ht="29.1">
      <c r="A5" s="2" t="s">
        <v>503</v>
      </c>
      <c r="B5" s="2" t="s">
        <v>564</v>
      </c>
      <c r="D5" s="2" t="s">
        <v>561</v>
      </c>
      <c r="E5" s="2">
        <v>700</v>
      </c>
      <c r="F5" s="2">
        <v>4.5</v>
      </c>
      <c r="G5" s="2">
        <v>1.25</v>
      </c>
      <c r="H5" s="2" t="s">
        <v>505</v>
      </c>
      <c r="I5" s="2" t="s">
        <v>505</v>
      </c>
      <c r="L5" s="2" t="s">
        <v>565</v>
      </c>
      <c r="M5" s="2" t="s">
        <v>505</v>
      </c>
      <c r="O5" s="99"/>
      <c r="P5" s="114"/>
    </row>
    <row r="6" spans="1:16" ht="29.1">
      <c r="A6" s="2" t="s">
        <v>503</v>
      </c>
      <c r="B6" s="2" t="s">
        <v>566</v>
      </c>
      <c r="D6" s="2" t="s">
        <v>567</v>
      </c>
      <c r="E6" s="2">
        <v>710</v>
      </c>
      <c r="F6" s="2">
        <v>4.8</v>
      </c>
      <c r="G6" s="2">
        <v>1.35</v>
      </c>
      <c r="H6" s="2">
        <v>1</v>
      </c>
      <c r="I6" s="2" t="s">
        <v>505</v>
      </c>
      <c r="K6" s="2" t="s">
        <v>41</v>
      </c>
      <c r="L6" s="2" t="s">
        <v>568</v>
      </c>
      <c r="M6" s="2" t="s">
        <v>505</v>
      </c>
      <c r="O6" s="2" t="s">
        <v>569</v>
      </c>
      <c r="P6" s="29" t="s">
        <v>570</v>
      </c>
    </row>
    <row r="7" spans="1:16" ht="29.1">
      <c r="A7" s="2" t="s">
        <v>503</v>
      </c>
      <c r="B7" s="2" t="s">
        <v>553</v>
      </c>
      <c r="C7" s="2" t="s">
        <v>476</v>
      </c>
      <c r="D7" s="2" t="s">
        <v>561</v>
      </c>
      <c r="E7" s="2">
        <v>700</v>
      </c>
      <c r="F7" s="2">
        <v>5</v>
      </c>
      <c r="G7" s="2">
        <v>1.2</v>
      </c>
      <c r="H7" s="2">
        <v>1</v>
      </c>
      <c r="I7" s="2" t="s">
        <v>505</v>
      </c>
      <c r="J7" s="2">
        <v>24</v>
      </c>
      <c r="K7" s="2" t="s">
        <v>571</v>
      </c>
      <c r="L7" s="2" t="s">
        <v>572</v>
      </c>
      <c r="M7" s="2" t="s">
        <v>505</v>
      </c>
      <c r="O7" s="2" t="s">
        <v>573</v>
      </c>
      <c r="P7" s="29" t="s">
        <v>574</v>
      </c>
    </row>
    <row r="8" spans="1:16" ht="29.1">
      <c r="A8" s="2" t="s">
        <v>503</v>
      </c>
      <c r="B8" s="2" t="s">
        <v>553</v>
      </c>
      <c r="D8" s="2">
        <v>150</v>
      </c>
      <c r="E8" s="2">
        <v>750</v>
      </c>
      <c r="F8" s="2" t="s">
        <v>505</v>
      </c>
      <c r="G8" s="2">
        <v>2</v>
      </c>
      <c r="H8" s="2">
        <v>3</v>
      </c>
      <c r="I8" s="2">
        <v>50</v>
      </c>
      <c r="L8" s="2" t="s">
        <v>505</v>
      </c>
      <c r="M8" s="2" t="s">
        <v>505</v>
      </c>
      <c r="O8" s="2" t="s">
        <v>575</v>
      </c>
      <c r="P8" s="2" t="s">
        <v>576</v>
      </c>
    </row>
    <row r="9" spans="1:16" ht="29.1">
      <c r="A9" s="2" t="s">
        <v>503</v>
      </c>
      <c r="B9" s="2" t="s">
        <v>553</v>
      </c>
      <c r="D9" s="2" t="s">
        <v>577</v>
      </c>
      <c r="E9" s="2">
        <v>800</v>
      </c>
      <c r="F9" s="2" t="s">
        <v>505</v>
      </c>
      <c r="G9" s="2">
        <v>1.2</v>
      </c>
      <c r="H9" s="2">
        <v>2</v>
      </c>
      <c r="I9" s="2" t="s">
        <v>505</v>
      </c>
      <c r="P9" s="29" t="s">
        <v>578</v>
      </c>
    </row>
    <row r="10" spans="1:16" ht="29.1">
      <c r="A10" s="2" t="s">
        <v>503</v>
      </c>
      <c r="B10" s="2" t="s">
        <v>553</v>
      </c>
      <c r="D10" s="2">
        <v>150</v>
      </c>
      <c r="E10" s="2">
        <v>750</v>
      </c>
      <c r="F10" s="2" t="s">
        <v>505</v>
      </c>
      <c r="G10" s="2">
        <v>1.8</v>
      </c>
      <c r="H10" s="2">
        <v>3</v>
      </c>
      <c r="I10" s="2">
        <v>50</v>
      </c>
      <c r="P10" s="29" t="s">
        <v>579</v>
      </c>
    </row>
  </sheetData>
  <mergeCells count="6">
    <mergeCell ref="O1:P1"/>
    <mergeCell ref="O2:O3"/>
    <mergeCell ref="P2:P3"/>
    <mergeCell ref="K1:L1"/>
    <mergeCell ref="P4:P5"/>
    <mergeCell ref="O4:O5"/>
  </mergeCells>
  <hyperlinks>
    <hyperlink ref="P6" r:id="rId1" location="Sec8" xr:uid="{6C423A74-314F-4D31-8BCA-07C417169D14}"/>
    <hyperlink ref="P2:P3" r:id="rId2" display="Large-Area Crystalline BaSnO3 Membranes with High Electron Mobilities" xr:uid="{26C67477-D010-4A2E-B903-3CAD47D7538E}"/>
    <hyperlink ref="P4" r:id="rId3" xr:uid="{DBC1E297-6F24-4D3F-BF34-7D0D26365CD8}"/>
    <hyperlink ref="P9" r:id="rId4" xr:uid="{0108273A-6EFF-4869-B79A-2BE0C77C30D2}"/>
    <hyperlink ref="P10" r:id="rId5" xr:uid="{23CCD359-2750-458B-8BD2-D4A83275B46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7CFC-6175-4275-8916-4F81D896488D}">
  <dimension ref="A1:I6"/>
  <sheetViews>
    <sheetView workbookViewId="0">
      <selection activeCell="B3" sqref="B3"/>
    </sheetView>
  </sheetViews>
  <sheetFormatPr defaultRowHeight="14.45"/>
  <cols>
    <col min="1" max="1" width="13.85546875" customWidth="1"/>
  </cols>
  <sheetData>
    <row r="1" spans="1:9">
      <c r="A1" s="115" t="s">
        <v>16</v>
      </c>
      <c r="B1" s="115"/>
      <c r="C1" s="115"/>
      <c r="D1" s="115"/>
      <c r="E1" s="115"/>
      <c r="G1" s="116" t="s">
        <v>580</v>
      </c>
      <c r="H1" s="117"/>
      <c r="I1" s="118"/>
    </row>
    <row r="2" spans="1:9">
      <c r="B2" s="5" t="s">
        <v>581</v>
      </c>
      <c r="C2" s="7" t="s">
        <v>582</v>
      </c>
      <c r="D2" t="s">
        <v>13</v>
      </c>
      <c r="G2" s="46" t="s">
        <v>583</v>
      </c>
      <c r="H2" t="s">
        <v>584</v>
      </c>
      <c r="I2" s="49" t="s">
        <v>585</v>
      </c>
    </row>
    <row r="3" spans="1:9">
      <c r="A3" t="s">
        <v>16</v>
      </c>
      <c r="B3">
        <f>619/2500</f>
        <v>0.24759999999999999</v>
      </c>
      <c r="C3" s="7">
        <f>B3*60*D3/10</f>
        <v>4.4567999999999994</v>
      </c>
      <c r="D3">
        <v>3</v>
      </c>
      <c r="G3" s="47">
        <v>0.1</v>
      </c>
      <c r="H3">
        <f>G3*750.061682704</f>
        <v>75.006168270399996</v>
      </c>
      <c r="I3" s="49">
        <f>G3*100</f>
        <v>10</v>
      </c>
    </row>
    <row r="4" spans="1:9">
      <c r="G4" s="46">
        <f>H4*0.0013332237</f>
        <v>0.13332237</v>
      </c>
      <c r="H4" s="48">
        <v>100</v>
      </c>
      <c r="I4" s="49">
        <f>H4*0.13332237</f>
        <v>13.332236999999999</v>
      </c>
    </row>
    <row r="5" spans="1:9">
      <c r="B5" t="s">
        <v>582</v>
      </c>
      <c r="C5" s="6" t="s">
        <v>581</v>
      </c>
      <c r="D5" t="s">
        <v>13</v>
      </c>
      <c r="G5" s="51">
        <f>I5/100</f>
        <v>1.1000000000000001E-6</v>
      </c>
      <c r="H5" s="50">
        <f>I5*7.5006167382113</f>
        <v>8.2506784120324299E-4</v>
      </c>
      <c r="I5" s="52">
        <v>1.1E-4</v>
      </c>
    </row>
    <row r="6" spans="1:9">
      <c r="A6" t="s">
        <v>16</v>
      </c>
      <c r="B6">
        <v>3.36</v>
      </c>
      <c r="C6" s="7">
        <f>B6*10/(60*D6)</f>
        <v>0.112</v>
      </c>
      <c r="D6">
        <v>5</v>
      </c>
    </row>
  </sheetData>
  <mergeCells count="2">
    <mergeCell ref="A1:E1"/>
    <mergeCell ref="G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51E61-4AE6-4D57-BB3F-555F1D412759}">
  <dimension ref="A1"/>
  <sheetViews>
    <sheetView topLeftCell="A2" workbookViewId="0"/>
  </sheetViews>
  <sheetFormatPr defaultRowHeight="14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3EA46-A589-4757-BC3A-E8D803282970}">
  <dimension ref="A1:S2"/>
  <sheetViews>
    <sheetView workbookViewId="0">
      <selection activeCell="A2" sqref="A2"/>
    </sheetView>
  </sheetViews>
  <sheetFormatPr defaultRowHeight="14.45"/>
  <cols>
    <col min="2" max="2" width="13.28515625" customWidth="1"/>
  </cols>
  <sheetData>
    <row r="1" spans="1:19" ht="72.599999999999994">
      <c r="A1" s="2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/>
      <c r="Q1" s="2" t="s">
        <v>15</v>
      </c>
      <c r="R1" s="99" t="s">
        <v>16</v>
      </c>
      <c r="S1" s="99"/>
    </row>
    <row r="2" spans="1:19" ht="57.95">
      <c r="A2" s="2" t="s">
        <v>359</v>
      </c>
      <c r="B2" s="3">
        <v>44801</v>
      </c>
      <c r="C2" s="2" t="s">
        <v>360</v>
      </c>
      <c r="D2" s="2" t="s">
        <v>361</v>
      </c>
      <c r="E2" s="2" t="s">
        <v>25</v>
      </c>
      <c r="F2" s="2" t="s">
        <v>26</v>
      </c>
      <c r="G2" s="13">
        <v>120</v>
      </c>
      <c r="H2" s="21">
        <v>850</v>
      </c>
      <c r="I2" s="2">
        <v>50.55</v>
      </c>
      <c r="J2" s="13" t="s">
        <v>31</v>
      </c>
      <c r="K2" s="2">
        <v>6.1</v>
      </c>
      <c r="L2" s="13">
        <v>2.2799999999999998</v>
      </c>
      <c r="M2" s="12">
        <v>2.35</v>
      </c>
      <c r="N2" s="16">
        <v>2</v>
      </c>
      <c r="O2" s="2">
        <v>2000</v>
      </c>
      <c r="Q2" s="2"/>
      <c r="R2" s="2"/>
      <c r="S2" s="2"/>
    </row>
  </sheetData>
  <mergeCells count="1">
    <mergeCell ref="R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C84A7-C6B0-4BCD-ADD6-2973C6961FBC}">
  <dimension ref="A1:U23"/>
  <sheetViews>
    <sheetView workbookViewId="0">
      <pane ySplit="1" topLeftCell="A8" activePane="bottomLeft" state="frozen"/>
      <selection pane="bottomLeft" activeCell="A8" sqref="A8"/>
    </sheetView>
  </sheetViews>
  <sheetFormatPr defaultRowHeight="14.45"/>
  <cols>
    <col min="2" max="2" width="13.28515625" customWidth="1"/>
    <col min="3" max="3" width="14.42578125" customWidth="1"/>
  </cols>
  <sheetData>
    <row r="1" spans="1:21" ht="72.599999999999994">
      <c r="A1" s="2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/>
      <c r="Q1" s="2" t="s">
        <v>15</v>
      </c>
      <c r="R1" s="99" t="s">
        <v>16</v>
      </c>
      <c r="S1" s="99"/>
      <c r="T1" s="99" t="s">
        <v>362</v>
      </c>
      <c r="U1" s="99"/>
    </row>
    <row r="2" spans="1:21" ht="57.95">
      <c r="A2" s="2" t="s">
        <v>363</v>
      </c>
      <c r="B2" s="3">
        <v>44738</v>
      </c>
      <c r="C2" s="2" t="s">
        <v>23</v>
      </c>
      <c r="D2" s="2" t="s">
        <v>364</v>
      </c>
      <c r="E2" s="2" t="s">
        <v>25</v>
      </c>
      <c r="F2" s="2" t="s">
        <v>26</v>
      </c>
      <c r="G2" s="27">
        <v>80</v>
      </c>
      <c r="H2" s="53">
        <v>850</v>
      </c>
      <c r="I2" s="2">
        <v>53.56</v>
      </c>
      <c r="J2" s="13" t="s">
        <v>31</v>
      </c>
      <c r="K2" s="2">
        <v>6.1</v>
      </c>
      <c r="L2" s="13">
        <v>2.2799999999999998</v>
      </c>
      <c r="M2" s="12">
        <v>2.35</v>
      </c>
      <c r="N2" s="16">
        <v>2</v>
      </c>
      <c r="O2" s="2">
        <v>1500</v>
      </c>
      <c r="Q2" s="2">
        <v>45</v>
      </c>
      <c r="R2" s="2" t="s">
        <v>365</v>
      </c>
      <c r="S2" s="2" t="s">
        <v>366</v>
      </c>
    </row>
    <row r="3" spans="1:21">
      <c r="A3" s="2" t="s">
        <v>367</v>
      </c>
      <c r="C3" t="s">
        <v>368</v>
      </c>
      <c r="D3" s="2" t="s">
        <v>364</v>
      </c>
      <c r="E3" s="2" t="s">
        <v>25</v>
      </c>
      <c r="F3" s="2" t="s">
        <v>26</v>
      </c>
      <c r="G3" s="27">
        <v>80</v>
      </c>
      <c r="H3">
        <v>700</v>
      </c>
    </row>
    <row r="4" spans="1:21" ht="57.95">
      <c r="A4" s="2" t="s">
        <v>369</v>
      </c>
      <c r="B4" s="3">
        <v>44932</v>
      </c>
      <c r="C4" s="2" t="s">
        <v>370</v>
      </c>
      <c r="D4" s="2" t="s">
        <v>364</v>
      </c>
      <c r="E4" s="2" t="s">
        <v>25</v>
      </c>
      <c r="F4" s="2" t="s">
        <v>26</v>
      </c>
      <c r="G4" s="13">
        <v>100</v>
      </c>
      <c r="H4" s="21">
        <v>600</v>
      </c>
      <c r="I4" s="2">
        <v>47</v>
      </c>
      <c r="J4" s="13" t="s">
        <v>31</v>
      </c>
      <c r="K4" s="2">
        <v>6.1</v>
      </c>
      <c r="L4" s="13">
        <v>2.2799999999999998</v>
      </c>
      <c r="M4" s="54">
        <v>2</v>
      </c>
      <c r="N4" s="16">
        <v>2</v>
      </c>
      <c r="O4" s="2">
        <v>2000</v>
      </c>
      <c r="Q4" s="2">
        <v>43</v>
      </c>
      <c r="R4" s="2"/>
      <c r="S4" s="2"/>
    </row>
    <row r="5" spans="1:21" ht="57.95">
      <c r="A5" s="2" t="s">
        <v>371</v>
      </c>
      <c r="B5" s="3">
        <v>44933</v>
      </c>
      <c r="C5" s="2" t="s">
        <v>370</v>
      </c>
      <c r="D5" s="2" t="s">
        <v>364</v>
      </c>
      <c r="E5" s="2" t="s">
        <v>25</v>
      </c>
      <c r="F5" s="2" t="s">
        <v>26</v>
      </c>
      <c r="G5" s="13">
        <v>100</v>
      </c>
      <c r="H5" s="21">
        <v>600</v>
      </c>
      <c r="I5" s="2">
        <v>51.5</v>
      </c>
      <c r="J5" s="13" t="s">
        <v>31</v>
      </c>
      <c r="K5" s="2">
        <v>6.1</v>
      </c>
      <c r="L5" s="13">
        <v>2.2799999999999998</v>
      </c>
      <c r="M5" s="12">
        <v>2.2599999999999998</v>
      </c>
      <c r="N5" s="16">
        <v>2</v>
      </c>
      <c r="O5" s="2">
        <v>2000</v>
      </c>
      <c r="Q5" s="2"/>
      <c r="R5" s="2"/>
      <c r="S5" s="2"/>
    </row>
    <row r="6" spans="1:21" ht="57.95">
      <c r="A6" s="2" t="s">
        <v>372</v>
      </c>
      <c r="B6" s="3">
        <v>44933</v>
      </c>
      <c r="C6" s="2" t="s">
        <v>370</v>
      </c>
      <c r="D6" s="2" t="s">
        <v>364</v>
      </c>
      <c r="E6" s="2" t="s">
        <v>25</v>
      </c>
      <c r="F6" s="2" t="s">
        <v>26</v>
      </c>
      <c r="G6" s="13">
        <v>100</v>
      </c>
      <c r="H6" s="21">
        <v>600</v>
      </c>
      <c r="I6" s="2">
        <v>38.9</v>
      </c>
      <c r="J6" s="13" t="s">
        <v>31</v>
      </c>
      <c r="K6" s="2">
        <v>6.1</v>
      </c>
      <c r="L6" s="13">
        <v>2.2799999999999998</v>
      </c>
      <c r="M6" s="14">
        <v>1.7</v>
      </c>
      <c r="N6" s="16">
        <v>2</v>
      </c>
      <c r="O6" s="2">
        <v>2000</v>
      </c>
      <c r="Q6" s="2"/>
    </row>
    <row r="7" spans="1:21" ht="57.95">
      <c r="A7" s="2" t="s">
        <v>373</v>
      </c>
      <c r="B7" s="3">
        <v>44934</v>
      </c>
      <c r="C7" s="2" t="s">
        <v>370</v>
      </c>
      <c r="D7" s="2" t="s">
        <v>364</v>
      </c>
      <c r="E7" s="2" t="s">
        <v>25</v>
      </c>
      <c r="F7" s="2" t="s">
        <v>26</v>
      </c>
      <c r="G7" s="27">
        <v>80</v>
      </c>
      <c r="H7" s="21">
        <v>600</v>
      </c>
      <c r="I7" s="2">
        <v>47</v>
      </c>
      <c r="J7" s="13" t="s">
        <v>31</v>
      </c>
      <c r="K7" s="2">
        <v>6.1</v>
      </c>
      <c r="L7" s="13">
        <v>2.2799999999999998</v>
      </c>
      <c r="M7" s="54">
        <v>2</v>
      </c>
      <c r="N7" s="16">
        <v>2</v>
      </c>
      <c r="O7" s="2">
        <v>2000</v>
      </c>
      <c r="Q7" s="2">
        <v>46.2</v>
      </c>
      <c r="R7" s="2"/>
      <c r="S7" s="2"/>
    </row>
    <row r="8" spans="1:21" ht="57.95">
      <c r="A8" s="2" t="s">
        <v>374</v>
      </c>
      <c r="B8" s="3">
        <v>44935</v>
      </c>
      <c r="C8" s="2" t="s">
        <v>370</v>
      </c>
      <c r="D8" s="2" t="s">
        <v>364</v>
      </c>
      <c r="E8" s="2" t="s">
        <v>25</v>
      </c>
      <c r="F8" s="2" t="s">
        <v>26</v>
      </c>
      <c r="G8" s="1">
        <v>100</v>
      </c>
      <c r="H8" s="1">
        <v>700</v>
      </c>
      <c r="I8" s="1">
        <v>46.11</v>
      </c>
      <c r="J8" s="13" t="s">
        <v>31</v>
      </c>
      <c r="K8" s="1">
        <v>6.1</v>
      </c>
      <c r="L8" s="13">
        <v>2.2799999999999998</v>
      </c>
      <c r="M8" s="54">
        <v>2</v>
      </c>
      <c r="N8" s="16">
        <v>2</v>
      </c>
      <c r="O8" s="2">
        <v>2000</v>
      </c>
      <c r="Q8" s="2">
        <v>45.5</v>
      </c>
      <c r="T8" s="2">
        <v>100</v>
      </c>
    </row>
    <row r="9" spans="1:21">
      <c r="A9" s="2"/>
    </row>
    <row r="10" spans="1:21">
      <c r="A10" s="2"/>
    </row>
    <row r="11" spans="1:21">
      <c r="A11" s="2"/>
    </row>
    <row r="12" spans="1:21">
      <c r="A12" s="2"/>
    </row>
    <row r="13" spans="1:21">
      <c r="A13" s="2"/>
    </row>
    <row r="14" spans="1:21">
      <c r="A14" s="2"/>
    </row>
    <row r="15" spans="1:21">
      <c r="A15" s="2"/>
    </row>
    <row r="16" spans="1:21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</sheetData>
  <mergeCells count="2">
    <mergeCell ref="R1:S1"/>
    <mergeCell ref="T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67C0D-E95D-490D-B1F0-A992129C5AE4}">
  <dimension ref="A1:U45"/>
  <sheetViews>
    <sheetView tabSelected="1" workbookViewId="0">
      <pane ySplit="1" topLeftCell="A38" activePane="bottomLeft" state="frozen"/>
      <selection pane="bottomLeft" activeCell="A42" sqref="A42"/>
      <selection activeCell="L1" sqref="L1"/>
    </sheetView>
  </sheetViews>
  <sheetFormatPr defaultColWidth="9.140625" defaultRowHeight="14.45"/>
  <cols>
    <col min="1" max="1" width="16.85546875" style="2" customWidth="1"/>
    <col min="2" max="2" width="10.42578125" style="2" customWidth="1"/>
    <col min="3" max="7" width="9.140625" style="2"/>
    <col min="8" max="8" width="14.140625" style="2" customWidth="1"/>
    <col min="9" max="12" width="9.140625" style="2"/>
    <col min="13" max="13" width="11.42578125" style="2" bestFit="1" customWidth="1"/>
    <col min="14" max="14" width="9.140625" style="2"/>
    <col min="15" max="15" width="11.42578125" style="2" bestFit="1" customWidth="1"/>
    <col min="16" max="17" width="9.140625" style="2"/>
    <col min="18" max="19" width="10.140625" style="2" customWidth="1"/>
    <col min="20" max="22" width="12.85546875" style="2" customWidth="1"/>
    <col min="23" max="16384" width="9.140625" style="2"/>
  </cols>
  <sheetData>
    <row r="1" spans="1:20" ht="57.95">
      <c r="A1" s="2" t="s">
        <v>375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376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377</v>
      </c>
      <c r="R1" s="2" t="s">
        <v>378</v>
      </c>
      <c r="S1" s="2" t="s">
        <v>379</v>
      </c>
      <c r="T1" s="2" t="s">
        <v>380</v>
      </c>
    </row>
    <row r="2" spans="1:20" ht="57.95">
      <c r="A2" s="2" t="s">
        <v>79</v>
      </c>
      <c r="B2" s="3">
        <v>44728</v>
      </c>
      <c r="C2" s="2" t="s">
        <v>23</v>
      </c>
      <c r="D2" s="2" t="s">
        <v>381</v>
      </c>
      <c r="E2" s="2" t="s">
        <v>25</v>
      </c>
      <c r="F2" s="2" t="s">
        <v>26</v>
      </c>
      <c r="G2" s="10">
        <v>75</v>
      </c>
      <c r="H2" s="16">
        <v>700</v>
      </c>
      <c r="I2" s="2">
        <v>15</v>
      </c>
      <c r="J2" s="60" t="s">
        <v>231</v>
      </c>
      <c r="K2" s="2">
        <v>6.1</v>
      </c>
      <c r="L2" s="13">
        <v>0.84</v>
      </c>
      <c r="M2" s="28">
        <v>1.78</v>
      </c>
      <c r="N2" s="16">
        <v>10</v>
      </c>
      <c r="O2" s="2">
        <v>10000</v>
      </c>
      <c r="P2" s="2">
        <v>40</v>
      </c>
      <c r="Q2" s="2">
        <v>0.04</v>
      </c>
      <c r="R2" s="2">
        <v>2.4</v>
      </c>
    </row>
    <row r="3" spans="1:20" ht="57.95">
      <c r="A3" s="2" t="s">
        <v>382</v>
      </c>
      <c r="B3" s="3">
        <v>44742</v>
      </c>
      <c r="C3" s="2" t="s">
        <v>23</v>
      </c>
      <c r="D3" s="2" t="s">
        <v>381</v>
      </c>
      <c r="E3" s="2" t="s">
        <v>25</v>
      </c>
      <c r="F3" s="2" t="s">
        <v>26</v>
      </c>
      <c r="G3" s="10">
        <v>75</v>
      </c>
      <c r="H3" s="16">
        <v>700</v>
      </c>
      <c r="I3" s="2">
        <v>12.6</v>
      </c>
      <c r="J3" s="60" t="s">
        <v>231</v>
      </c>
      <c r="K3" s="2">
        <v>6.1</v>
      </c>
      <c r="L3" s="13">
        <v>0.84</v>
      </c>
      <c r="M3" s="26">
        <v>1.5</v>
      </c>
      <c r="N3" s="16">
        <v>10</v>
      </c>
      <c r="O3" s="2">
        <v>7000</v>
      </c>
      <c r="P3" s="2">
        <v>15</v>
      </c>
      <c r="Q3" s="2">
        <v>0.02</v>
      </c>
      <c r="R3" s="2">
        <v>1.2</v>
      </c>
    </row>
    <row r="4" spans="1:20" ht="57.95">
      <c r="A4" s="2" t="s">
        <v>383</v>
      </c>
      <c r="B4" s="3">
        <v>44832</v>
      </c>
      <c r="C4" s="2" t="s">
        <v>23</v>
      </c>
      <c r="D4" s="2" t="s">
        <v>384</v>
      </c>
      <c r="E4" s="2" t="s">
        <v>25</v>
      </c>
      <c r="F4" s="2" t="s">
        <v>26</v>
      </c>
      <c r="G4" s="10">
        <v>75</v>
      </c>
      <c r="H4" s="16">
        <v>700</v>
      </c>
      <c r="I4" s="2">
        <v>13.89</v>
      </c>
      <c r="J4" s="60" t="s">
        <v>231</v>
      </c>
      <c r="K4" s="2">
        <v>6.1</v>
      </c>
      <c r="L4" s="13">
        <v>0.84</v>
      </c>
      <c r="M4" s="54">
        <v>1.65</v>
      </c>
      <c r="N4" s="16">
        <v>10</v>
      </c>
      <c r="O4" s="2">
        <v>7806</v>
      </c>
      <c r="P4" s="2">
        <v>20</v>
      </c>
      <c r="Q4" s="2">
        <v>2.5999999999999999E-2</v>
      </c>
      <c r="R4" s="2">
        <v>1.58</v>
      </c>
    </row>
    <row r="5" spans="1:20" ht="57.95">
      <c r="A5" s="2" t="s">
        <v>229</v>
      </c>
      <c r="B5" s="3">
        <v>45002</v>
      </c>
      <c r="C5" s="2" t="s">
        <v>385</v>
      </c>
      <c r="D5" s="2" t="s">
        <v>230</v>
      </c>
      <c r="E5" s="2" t="s">
        <v>25</v>
      </c>
      <c r="F5" s="2" t="s">
        <v>26</v>
      </c>
      <c r="G5" s="10">
        <v>75</v>
      </c>
      <c r="H5" s="2">
        <v>650</v>
      </c>
      <c r="I5" s="2">
        <v>16.2</v>
      </c>
      <c r="J5" s="60" t="s">
        <v>231</v>
      </c>
      <c r="K5" s="2">
        <v>6.1</v>
      </c>
      <c r="L5" s="13">
        <v>0.84</v>
      </c>
      <c r="M5" s="2">
        <v>1.93</v>
      </c>
      <c r="N5" s="2">
        <v>10</v>
      </c>
      <c r="O5" s="2">
        <v>4000</v>
      </c>
      <c r="P5" s="2">
        <v>8.1</v>
      </c>
      <c r="Q5" s="2">
        <f>81/4000</f>
        <v>2.0250000000000001E-2</v>
      </c>
      <c r="R5" s="2">
        <v>1.2150000000000001</v>
      </c>
    </row>
    <row r="6" spans="1:20" ht="57.95">
      <c r="A6" s="2" t="s">
        <v>232</v>
      </c>
      <c r="B6" s="3">
        <v>45008</v>
      </c>
      <c r="C6" s="2" t="s">
        <v>385</v>
      </c>
      <c r="D6" s="2" t="s">
        <v>230</v>
      </c>
      <c r="E6" s="2" t="s">
        <v>25</v>
      </c>
      <c r="F6" s="2" t="s">
        <v>26</v>
      </c>
      <c r="G6" s="10">
        <v>75</v>
      </c>
      <c r="H6" s="2">
        <v>650</v>
      </c>
      <c r="I6" s="2" t="s">
        <v>386</v>
      </c>
      <c r="J6" s="60" t="s">
        <v>231</v>
      </c>
      <c r="K6" s="2">
        <v>6.1</v>
      </c>
      <c r="L6" s="13">
        <v>0.84</v>
      </c>
      <c r="O6" s="2">
        <v>5000</v>
      </c>
    </row>
    <row r="7" spans="1:20" ht="57.95">
      <c r="A7" s="2" t="s">
        <v>387</v>
      </c>
      <c r="B7" s="3">
        <v>45009</v>
      </c>
      <c r="C7" s="2" t="s">
        <v>385</v>
      </c>
      <c r="D7" s="2" t="s">
        <v>230</v>
      </c>
      <c r="E7" s="2" t="s">
        <v>25</v>
      </c>
      <c r="F7" s="2" t="s">
        <v>26</v>
      </c>
      <c r="G7" s="10">
        <v>75</v>
      </c>
      <c r="H7" s="2">
        <v>650</v>
      </c>
      <c r="I7" s="2">
        <v>11.1</v>
      </c>
      <c r="J7" s="60" t="s">
        <v>231</v>
      </c>
      <c r="K7" s="2">
        <v>6.1</v>
      </c>
      <c r="L7" s="13">
        <v>0.84</v>
      </c>
      <c r="M7" s="2">
        <v>1.32</v>
      </c>
      <c r="N7" s="2">
        <v>10</v>
      </c>
      <c r="O7" s="2">
        <v>4000</v>
      </c>
      <c r="P7" s="2">
        <v>7.68</v>
      </c>
      <c r="Q7" s="2">
        <v>1.9199999999999998E-2</v>
      </c>
      <c r="R7" s="2">
        <v>1.1519999999999999</v>
      </c>
    </row>
    <row r="8" spans="1:20" ht="57.95">
      <c r="A8" s="88" t="s">
        <v>237</v>
      </c>
      <c r="B8" s="3">
        <v>45009</v>
      </c>
      <c r="C8" s="2" t="s">
        <v>385</v>
      </c>
      <c r="D8" s="2" t="s">
        <v>230</v>
      </c>
      <c r="E8" s="2" t="s">
        <v>25</v>
      </c>
      <c r="F8" s="2" t="s">
        <v>26</v>
      </c>
      <c r="G8" s="10">
        <v>75</v>
      </c>
      <c r="H8" s="2">
        <v>650</v>
      </c>
      <c r="I8" s="88">
        <v>16.2</v>
      </c>
      <c r="J8" s="60" t="s">
        <v>231</v>
      </c>
      <c r="K8" s="2">
        <v>6.1</v>
      </c>
      <c r="L8" s="13">
        <v>0.84</v>
      </c>
      <c r="M8" s="88">
        <v>1.93</v>
      </c>
      <c r="N8" s="2">
        <v>10</v>
      </c>
      <c r="O8" s="2">
        <v>4000</v>
      </c>
      <c r="P8" s="2">
        <v>7.1</v>
      </c>
      <c r="Q8" s="2">
        <f>71/4000</f>
        <v>1.7749999999999998E-2</v>
      </c>
      <c r="R8" s="2">
        <v>1.0649999999999999</v>
      </c>
    </row>
    <row r="9" spans="1:20" ht="57.95">
      <c r="A9" s="88" t="s">
        <v>238</v>
      </c>
      <c r="B9" s="3">
        <v>45010</v>
      </c>
      <c r="C9" s="2" t="s">
        <v>385</v>
      </c>
      <c r="D9" s="2" t="s">
        <v>230</v>
      </c>
      <c r="E9" s="2" t="s">
        <v>25</v>
      </c>
      <c r="F9" s="2" t="s">
        <v>26</v>
      </c>
      <c r="G9" s="10">
        <v>75</v>
      </c>
      <c r="H9" s="2">
        <v>700</v>
      </c>
      <c r="I9" s="88">
        <v>16.2</v>
      </c>
      <c r="J9" s="60" t="s">
        <v>231</v>
      </c>
      <c r="K9" s="2">
        <v>6.1</v>
      </c>
      <c r="L9" s="13">
        <v>0.84</v>
      </c>
      <c r="M9" s="88">
        <v>1.93</v>
      </c>
      <c r="N9" s="2">
        <v>10</v>
      </c>
      <c r="O9" s="2">
        <v>4000</v>
      </c>
    </row>
    <row r="10" spans="1:20" ht="57.95">
      <c r="A10" s="88" t="s">
        <v>239</v>
      </c>
      <c r="B10" s="3">
        <v>45011</v>
      </c>
      <c r="C10" s="2" t="s">
        <v>385</v>
      </c>
      <c r="D10" s="2" t="s">
        <v>230</v>
      </c>
      <c r="E10" s="2" t="s">
        <v>25</v>
      </c>
      <c r="F10" s="2" t="s">
        <v>26</v>
      </c>
      <c r="G10" s="10">
        <v>75</v>
      </c>
      <c r="H10" s="2">
        <v>700</v>
      </c>
      <c r="I10" s="88">
        <v>17.3</v>
      </c>
      <c r="J10" s="60" t="s">
        <v>231</v>
      </c>
      <c r="K10" s="2">
        <v>6.1</v>
      </c>
      <c r="L10" s="13">
        <v>0.84</v>
      </c>
      <c r="M10" s="88">
        <v>2.06</v>
      </c>
      <c r="N10" s="2">
        <v>10</v>
      </c>
      <c r="O10" s="2">
        <v>4000</v>
      </c>
    </row>
    <row r="11" spans="1:20" ht="57.95">
      <c r="A11" s="25" t="s">
        <v>240</v>
      </c>
      <c r="B11" s="3">
        <v>45013</v>
      </c>
      <c r="C11" s="2" t="s">
        <v>385</v>
      </c>
      <c r="D11" s="2" t="s">
        <v>230</v>
      </c>
      <c r="E11" s="2" t="s">
        <v>25</v>
      </c>
      <c r="F11" s="2" t="s">
        <v>26</v>
      </c>
      <c r="G11" s="10">
        <v>75</v>
      </c>
      <c r="H11" s="2">
        <v>700</v>
      </c>
      <c r="I11" s="2">
        <v>18.399999999999999</v>
      </c>
      <c r="J11" s="60" t="s">
        <v>231</v>
      </c>
      <c r="K11" s="2">
        <v>6.1</v>
      </c>
      <c r="L11" s="13">
        <v>0.84</v>
      </c>
      <c r="M11" s="2">
        <v>2.2000000000000002</v>
      </c>
      <c r="N11" s="2">
        <v>10</v>
      </c>
      <c r="O11" s="2">
        <v>5000</v>
      </c>
      <c r="P11" s="2">
        <v>11.15</v>
      </c>
      <c r="Q11" s="2">
        <v>2.2499999999999999E-2</v>
      </c>
      <c r="R11" s="2">
        <v>1.35</v>
      </c>
    </row>
    <row r="12" spans="1:20" ht="57.95">
      <c r="A12" s="2" t="s">
        <v>241</v>
      </c>
      <c r="B12" s="3">
        <v>45015</v>
      </c>
      <c r="C12" s="2" t="s">
        <v>385</v>
      </c>
      <c r="D12" s="2" t="s">
        <v>230</v>
      </c>
      <c r="E12" s="2" t="s">
        <v>25</v>
      </c>
      <c r="F12" s="2" t="s">
        <v>26</v>
      </c>
      <c r="G12" s="10">
        <v>75</v>
      </c>
      <c r="H12" s="2">
        <v>700</v>
      </c>
      <c r="I12" s="2">
        <v>15.1</v>
      </c>
      <c r="J12" s="60" t="s">
        <v>231</v>
      </c>
      <c r="K12" s="2">
        <v>6.1</v>
      </c>
      <c r="L12" s="13">
        <v>0.84</v>
      </c>
      <c r="M12" s="2">
        <v>1.8</v>
      </c>
      <c r="N12" s="2">
        <v>10</v>
      </c>
      <c r="O12" s="2">
        <v>5000</v>
      </c>
    </row>
    <row r="13" spans="1:20" ht="57.95">
      <c r="A13" s="2" t="s">
        <v>242</v>
      </c>
      <c r="B13" s="3">
        <v>45016</v>
      </c>
      <c r="C13" s="2" t="s">
        <v>388</v>
      </c>
      <c r="D13" s="2" t="s">
        <v>230</v>
      </c>
      <c r="E13" s="2" t="s">
        <v>25</v>
      </c>
      <c r="F13" s="2" t="s">
        <v>26</v>
      </c>
      <c r="G13" s="2">
        <v>100</v>
      </c>
      <c r="H13" s="2">
        <v>700</v>
      </c>
      <c r="I13" s="2">
        <v>17.3</v>
      </c>
      <c r="J13" s="60" t="s">
        <v>231</v>
      </c>
      <c r="K13" s="2">
        <v>6.1</v>
      </c>
      <c r="L13" s="13">
        <v>0.84</v>
      </c>
      <c r="M13" s="2">
        <v>2.06</v>
      </c>
      <c r="N13" s="2">
        <v>10</v>
      </c>
      <c r="O13" s="2">
        <v>4000</v>
      </c>
    </row>
    <row r="14" spans="1:20" ht="57.95">
      <c r="A14" s="2" t="s">
        <v>243</v>
      </c>
      <c r="B14" s="3">
        <v>45017</v>
      </c>
      <c r="C14" s="2" t="s">
        <v>388</v>
      </c>
      <c r="D14" s="2" t="s">
        <v>230</v>
      </c>
      <c r="E14" s="2" t="s">
        <v>25</v>
      </c>
      <c r="F14" s="2" t="s">
        <v>26</v>
      </c>
      <c r="G14" s="10">
        <v>75</v>
      </c>
      <c r="H14" s="2">
        <v>700</v>
      </c>
      <c r="I14" s="2">
        <v>17.3</v>
      </c>
      <c r="J14" s="60" t="s">
        <v>231</v>
      </c>
      <c r="K14" s="2">
        <v>6.1</v>
      </c>
      <c r="L14" s="13">
        <v>0.84</v>
      </c>
      <c r="M14" s="2">
        <v>2.06</v>
      </c>
      <c r="N14" s="2">
        <v>10</v>
      </c>
      <c r="O14" s="2">
        <v>5000</v>
      </c>
    </row>
    <row r="15" spans="1:20" ht="57.95">
      <c r="A15" s="2" t="s">
        <v>245</v>
      </c>
      <c r="B15" s="3">
        <v>45018</v>
      </c>
      <c r="C15" s="2" t="s">
        <v>388</v>
      </c>
      <c r="D15" s="2" t="s">
        <v>230</v>
      </c>
      <c r="E15" s="2" t="s">
        <v>25</v>
      </c>
      <c r="F15" s="2" t="s">
        <v>26</v>
      </c>
      <c r="G15" s="10">
        <v>75</v>
      </c>
      <c r="H15" s="2">
        <v>650</v>
      </c>
      <c r="I15" s="2">
        <v>16.7</v>
      </c>
      <c r="J15" s="60" t="s">
        <v>231</v>
      </c>
      <c r="K15" s="2">
        <v>6.1</v>
      </c>
      <c r="L15" s="13">
        <v>0.84</v>
      </c>
      <c r="M15" s="2">
        <v>1.98</v>
      </c>
      <c r="N15" s="2">
        <v>10</v>
      </c>
      <c r="O15" s="2">
        <v>4000</v>
      </c>
    </row>
    <row r="16" spans="1:20" ht="57.95">
      <c r="A16" s="2" t="s">
        <v>329</v>
      </c>
      <c r="B16" s="3">
        <v>45223</v>
      </c>
      <c r="C16" s="2" t="s">
        <v>388</v>
      </c>
      <c r="D16" s="2" t="s">
        <v>230</v>
      </c>
      <c r="E16" s="2" t="s">
        <v>25</v>
      </c>
      <c r="F16" s="2" t="s">
        <v>26</v>
      </c>
      <c r="G16" s="10">
        <v>75</v>
      </c>
      <c r="H16" s="2" t="s">
        <v>389</v>
      </c>
      <c r="I16" s="86">
        <v>17.78</v>
      </c>
      <c r="J16" s="84" t="s">
        <v>330</v>
      </c>
      <c r="K16" s="2">
        <v>6.1</v>
      </c>
      <c r="L16" s="13">
        <v>0.84</v>
      </c>
      <c r="M16" s="19">
        <f>I16/L16/10</f>
        <v>2.1166666666666667</v>
      </c>
      <c r="N16" s="2">
        <v>10</v>
      </c>
      <c r="O16" s="2">
        <v>4500</v>
      </c>
    </row>
    <row r="17" spans="1:20">
      <c r="B17" s="3"/>
    </row>
    <row r="18" spans="1:20" ht="57.95">
      <c r="A18" s="2" t="s">
        <v>390</v>
      </c>
      <c r="B18" s="3">
        <v>45421</v>
      </c>
      <c r="C18" s="2" t="s">
        <v>391</v>
      </c>
      <c r="D18" s="2" t="s">
        <v>230</v>
      </c>
      <c r="E18" s="2" t="s">
        <v>25</v>
      </c>
      <c r="F18" s="2" t="s">
        <v>26</v>
      </c>
      <c r="G18" s="10">
        <v>75</v>
      </c>
      <c r="H18" s="2" t="s">
        <v>389</v>
      </c>
      <c r="I18" s="2">
        <v>14.22</v>
      </c>
      <c r="J18" s="84" t="s">
        <v>330</v>
      </c>
      <c r="K18" s="2">
        <v>6.1</v>
      </c>
      <c r="L18" s="13">
        <v>0.84</v>
      </c>
      <c r="M18" s="89">
        <f>I18/L18/10</f>
        <v>1.6928571428571431</v>
      </c>
      <c r="N18" s="2">
        <v>10</v>
      </c>
      <c r="O18" s="2">
        <v>10000</v>
      </c>
      <c r="P18" s="2">
        <v>26.7</v>
      </c>
      <c r="Q18" s="2">
        <v>2.6700000000000002E-2</v>
      </c>
      <c r="R18" s="2">
        <v>1.6</v>
      </c>
      <c r="T18" s="2" t="s">
        <v>392</v>
      </c>
    </row>
    <row r="19" spans="1:20" ht="57.95">
      <c r="A19" s="2" t="s">
        <v>393</v>
      </c>
      <c r="B19" s="3">
        <v>45428</v>
      </c>
      <c r="C19" s="2" t="s">
        <v>394</v>
      </c>
      <c r="D19" s="2" t="s">
        <v>230</v>
      </c>
      <c r="E19" s="2" t="s">
        <v>25</v>
      </c>
      <c r="F19" s="2" t="s">
        <v>26</v>
      </c>
      <c r="G19" s="10">
        <v>75</v>
      </c>
      <c r="H19" s="2" t="s">
        <v>389</v>
      </c>
      <c r="I19" s="2" t="s">
        <v>395</v>
      </c>
      <c r="J19" s="84" t="s">
        <v>330</v>
      </c>
      <c r="K19" s="2">
        <v>6.1</v>
      </c>
      <c r="L19" s="13">
        <v>0.84</v>
      </c>
      <c r="M19" s="2" t="s">
        <v>396</v>
      </c>
      <c r="N19" s="2">
        <v>10</v>
      </c>
      <c r="O19" s="2">
        <v>8000</v>
      </c>
      <c r="P19" s="2">
        <v>24.7</v>
      </c>
      <c r="Q19" s="90">
        <f>247/8000</f>
        <v>3.0875E-2</v>
      </c>
      <c r="R19" s="2">
        <v>1.8</v>
      </c>
      <c r="T19" s="2" t="s">
        <v>397</v>
      </c>
    </row>
    <row r="20" spans="1:20" ht="57.95">
      <c r="A20" s="2" t="s">
        <v>398</v>
      </c>
      <c r="B20" s="3">
        <v>45429</v>
      </c>
      <c r="D20" s="2" t="s">
        <v>230</v>
      </c>
      <c r="E20" s="2" t="s">
        <v>25</v>
      </c>
      <c r="F20" s="2" t="s">
        <v>26</v>
      </c>
      <c r="G20" s="10">
        <v>75</v>
      </c>
      <c r="H20" s="2" t="s">
        <v>389</v>
      </c>
      <c r="I20" s="2">
        <v>46.8</v>
      </c>
      <c r="J20" s="25" t="s">
        <v>31</v>
      </c>
      <c r="K20" s="2">
        <v>6.1</v>
      </c>
      <c r="L20" s="25">
        <v>2.2799999999999998</v>
      </c>
      <c r="M20" s="10">
        <v>2.0499999999999998</v>
      </c>
      <c r="N20" s="2">
        <v>10</v>
      </c>
      <c r="O20" s="2">
        <v>6000</v>
      </c>
      <c r="P20" s="2">
        <v>67.2</v>
      </c>
      <c r="Q20" s="90">
        <f>672/6000</f>
        <v>0.112</v>
      </c>
      <c r="R20" s="2">
        <v>6.7</v>
      </c>
    </row>
    <row r="21" spans="1:20" ht="57.95">
      <c r="A21" s="2" t="s">
        <v>399</v>
      </c>
      <c r="B21" s="3">
        <v>45442</v>
      </c>
      <c r="C21" s="2" t="s">
        <v>391</v>
      </c>
      <c r="D21" s="2" t="s">
        <v>230</v>
      </c>
      <c r="E21" s="2" t="s">
        <v>25</v>
      </c>
      <c r="F21" s="2" t="s">
        <v>26</v>
      </c>
      <c r="G21" s="10">
        <v>75</v>
      </c>
      <c r="H21" s="2" t="s">
        <v>389</v>
      </c>
      <c r="I21" s="2">
        <v>46.8</v>
      </c>
      <c r="J21" s="25" t="s">
        <v>31</v>
      </c>
      <c r="K21" s="2">
        <v>6.1</v>
      </c>
      <c r="L21" s="25">
        <v>2.2799999999999998</v>
      </c>
      <c r="M21" s="10">
        <v>2.0499999999999998</v>
      </c>
      <c r="N21" s="13">
        <v>5</v>
      </c>
      <c r="O21" s="2">
        <v>6000</v>
      </c>
      <c r="Q21" s="90"/>
    </row>
    <row r="22" spans="1:20" ht="57.95">
      <c r="A22" s="2" t="s">
        <v>400</v>
      </c>
      <c r="B22" s="3">
        <v>45442</v>
      </c>
      <c r="C22" s="2" t="s">
        <v>391</v>
      </c>
      <c r="D22" s="2" t="s">
        <v>230</v>
      </c>
      <c r="E22" s="2" t="s">
        <v>25</v>
      </c>
      <c r="F22" s="2" t="s">
        <v>26</v>
      </c>
      <c r="G22" s="10">
        <v>75</v>
      </c>
      <c r="H22" s="2" t="s">
        <v>389</v>
      </c>
      <c r="I22" s="2">
        <v>46.8</v>
      </c>
      <c r="J22" s="25" t="s">
        <v>31</v>
      </c>
      <c r="K22" s="2">
        <v>6.1</v>
      </c>
      <c r="L22" s="25">
        <v>2.2799999999999998</v>
      </c>
      <c r="M22" s="10">
        <v>2.0499999999999998</v>
      </c>
      <c r="N22" s="70">
        <v>2</v>
      </c>
      <c r="O22" s="2">
        <v>6000</v>
      </c>
      <c r="Q22" s="90"/>
    </row>
    <row r="23" spans="1:20" ht="57.95">
      <c r="A23" s="2" t="s">
        <v>401</v>
      </c>
      <c r="B23" s="3">
        <v>45448</v>
      </c>
      <c r="C23" s="2" t="s">
        <v>391</v>
      </c>
      <c r="D23" s="2" t="s">
        <v>230</v>
      </c>
      <c r="E23" s="2" t="s">
        <v>25</v>
      </c>
      <c r="F23" s="2" t="s">
        <v>26</v>
      </c>
      <c r="G23" s="13">
        <v>100</v>
      </c>
      <c r="H23" s="2" t="s">
        <v>389</v>
      </c>
      <c r="I23" s="2">
        <v>46.8</v>
      </c>
      <c r="J23" s="25" t="s">
        <v>31</v>
      </c>
      <c r="K23" s="2">
        <v>6.1</v>
      </c>
      <c r="L23" s="25">
        <v>2.2799999999999998</v>
      </c>
      <c r="M23" s="10">
        <v>2.0499999999999998</v>
      </c>
      <c r="N23" s="13">
        <v>5</v>
      </c>
      <c r="O23" s="2">
        <v>6000</v>
      </c>
    </row>
    <row r="24" spans="1:20" ht="57.95">
      <c r="A24" s="2" t="s">
        <v>402</v>
      </c>
      <c r="B24" s="3"/>
      <c r="C24" s="2" t="s">
        <v>403</v>
      </c>
      <c r="D24" s="2" t="s">
        <v>230</v>
      </c>
      <c r="E24" s="2" t="s">
        <v>25</v>
      </c>
      <c r="F24" s="2" t="s">
        <v>26</v>
      </c>
      <c r="G24" s="10">
        <v>75</v>
      </c>
      <c r="H24" s="94" t="s">
        <v>389</v>
      </c>
      <c r="I24" s="2">
        <v>46.8</v>
      </c>
      <c r="J24" s="25" t="s">
        <v>31</v>
      </c>
      <c r="K24" s="2">
        <v>6.1</v>
      </c>
      <c r="L24" s="25">
        <v>2.2799999999999998</v>
      </c>
      <c r="M24" s="10">
        <v>2.0499999999999998</v>
      </c>
      <c r="N24" s="13">
        <v>5</v>
      </c>
      <c r="O24" s="2">
        <v>6000</v>
      </c>
      <c r="P24" s="2">
        <v>58.82</v>
      </c>
      <c r="Q24" s="2">
        <v>9.8032999999999995E-2</v>
      </c>
      <c r="R24" s="2">
        <v>2.9409999999999998</v>
      </c>
    </row>
    <row r="25" spans="1:20" ht="57.95">
      <c r="A25" s="2" t="s">
        <v>404</v>
      </c>
      <c r="B25" s="3"/>
      <c r="C25" s="2" t="s">
        <v>405</v>
      </c>
      <c r="D25" s="2" t="s">
        <v>230</v>
      </c>
      <c r="E25" s="2" t="s">
        <v>25</v>
      </c>
      <c r="F25" s="2" t="s">
        <v>26</v>
      </c>
      <c r="G25" s="10">
        <v>75</v>
      </c>
      <c r="H25" s="91" t="s">
        <v>406</v>
      </c>
      <c r="I25" s="2">
        <v>46.8</v>
      </c>
      <c r="J25" s="25" t="s">
        <v>31</v>
      </c>
      <c r="K25" s="2">
        <v>6.1</v>
      </c>
      <c r="L25" s="25">
        <v>2.2799999999999998</v>
      </c>
      <c r="M25" s="10">
        <v>2.0499999999999998</v>
      </c>
      <c r="N25" s="13">
        <v>5</v>
      </c>
      <c r="O25" s="2">
        <v>6000</v>
      </c>
    </row>
    <row r="26" spans="1:20" ht="57.95">
      <c r="A26" s="2" t="s">
        <v>407</v>
      </c>
      <c r="B26" s="3">
        <v>45460</v>
      </c>
      <c r="C26" s="2" t="s">
        <v>405</v>
      </c>
      <c r="D26" s="2" t="s">
        <v>230</v>
      </c>
      <c r="E26" s="2" t="s">
        <v>25</v>
      </c>
      <c r="F26" s="2" t="s">
        <v>26</v>
      </c>
      <c r="G26" s="10">
        <v>75</v>
      </c>
      <c r="H26" s="94" t="s">
        <v>389</v>
      </c>
      <c r="I26" s="2">
        <v>36.5</v>
      </c>
      <c r="J26" s="25" t="s">
        <v>31</v>
      </c>
      <c r="K26" s="2">
        <v>6.1</v>
      </c>
      <c r="L26" s="25">
        <v>2.2799999999999998</v>
      </c>
      <c r="M26" s="91">
        <v>1.6</v>
      </c>
      <c r="N26" s="13">
        <v>5</v>
      </c>
      <c r="O26" s="2">
        <v>7000</v>
      </c>
      <c r="P26" s="2">
        <v>39.6</v>
      </c>
      <c r="Q26" s="2">
        <v>5.6599999999999998E-2</v>
      </c>
      <c r="R26" s="2">
        <v>1.6970000000000001</v>
      </c>
    </row>
    <row r="27" spans="1:20" ht="57.95">
      <c r="A27" s="2" t="s">
        <v>408</v>
      </c>
      <c r="B27" s="3">
        <v>45468</v>
      </c>
      <c r="C27" s="2" t="s">
        <v>409</v>
      </c>
      <c r="D27" s="2" t="s">
        <v>230</v>
      </c>
      <c r="E27" s="2" t="s">
        <v>25</v>
      </c>
      <c r="F27" s="2" t="s">
        <v>26</v>
      </c>
      <c r="G27" s="10">
        <v>75</v>
      </c>
      <c r="H27" s="18" t="s">
        <v>410</v>
      </c>
      <c r="I27" s="2">
        <v>36.5</v>
      </c>
      <c r="J27" s="25" t="s">
        <v>31</v>
      </c>
      <c r="K27" s="2">
        <v>6.1</v>
      </c>
      <c r="L27" s="25">
        <v>2.2799999999999998</v>
      </c>
      <c r="M27" s="91">
        <v>1.6</v>
      </c>
      <c r="N27" s="13">
        <v>5</v>
      </c>
      <c r="O27" s="2">
        <v>7000</v>
      </c>
    </row>
    <row r="28" spans="1:20" ht="57.95">
      <c r="A28" s="2" t="s">
        <v>411</v>
      </c>
      <c r="B28" s="3">
        <v>45469</v>
      </c>
      <c r="C28" s="2" t="s">
        <v>409</v>
      </c>
      <c r="D28" s="2" t="s">
        <v>230</v>
      </c>
      <c r="E28" s="2" t="s">
        <v>25</v>
      </c>
      <c r="F28" s="2" t="s">
        <v>26</v>
      </c>
      <c r="G28" s="10">
        <v>75</v>
      </c>
      <c r="H28" s="95" t="s">
        <v>412</v>
      </c>
      <c r="I28" s="2">
        <v>36.5</v>
      </c>
      <c r="J28" s="25" t="s">
        <v>31</v>
      </c>
      <c r="K28" s="2">
        <v>6.1</v>
      </c>
      <c r="L28" s="25">
        <v>2.2799999999999998</v>
      </c>
      <c r="M28" s="91">
        <v>1.6</v>
      </c>
      <c r="N28" s="13">
        <v>5</v>
      </c>
      <c r="O28" s="2">
        <v>7000</v>
      </c>
    </row>
    <row r="29" spans="1:20" ht="57.95">
      <c r="A29" s="2" t="s">
        <v>413</v>
      </c>
      <c r="B29" s="3"/>
      <c r="C29" s="2" t="s">
        <v>409</v>
      </c>
      <c r="D29" s="2" t="s">
        <v>230</v>
      </c>
      <c r="E29" s="2" t="s">
        <v>25</v>
      </c>
      <c r="F29" s="2" t="s">
        <v>26</v>
      </c>
      <c r="G29" s="93">
        <v>100</v>
      </c>
      <c r="H29" s="94" t="s">
        <v>389</v>
      </c>
      <c r="I29" s="2">
        <v>36.5</v>
      </c>
      <c r="J29" s="25" t="s">
        <v>31</v>
      </c>
      <c r="K29" s="2">
        <v>6.1</v>
      </c>
      <c r="L29" s="25">
        <v>2.2799999999999998</v>
      </c>
      <c r="M29" s="91">
        <v>1.6</v>
      </c>
      <c r="N29" s="13">
        <v>5</v>
      </c>
      <c r="O29" s="2">
        <v>7000</v>
      </c>
      <c r="P29" s="2">
        <v>36.799999999999997</v>
      </c>
      <c r="Q29" s="2">
        <v>5.2600000000000001E-2</v>
      </c>
      <c r="R29" s="2">
        <v>1.577</v>
      </c>
    </row>
    <row r="30" spans="1:20" ht="57.95">
      <c r="A30" s="2" t="s">
        <v>414</v>
      </c>
      <c r="B30" s="3"/>
      <c r="C30" s="2" t="s">
        <v>409</v>
      </c>
      <c r="D30" s="2" t="s">
        <v>230</v>
      </c>
      <c r="E30" s="2" t="s">
        <v>25</v>
      </c>
      <c r="F30" s="2" t="s">
        <v>26</v>
      </c>
      <c r="G30" s="10">
        <v>75</v>
      </c>
      <c r="H30" s="94" t="s">
        <v>389</v>
      </c>
      <c r="I30" s="2">
        <v>28.1</v>
      </c>
      <c r="J30" s="25" t="s">
        <v>31</v>
      </c>
      <c r="K30" s="2">
        <v>6.1</v>
      </c>
      <c r="L30" s="25">
        <v>2.2799999999999998</v>
      </c>
      <c r="M30" s="77">
        <v>1.23</v>
      </c>
      <c r="N30" s="13">
        <v>5</v>
      </c>
      <c r="O30" s="2">
        <v>7000</v>
      </c>
      <c r="P30" s="2">
        <v>33.1</v>
      </c>
      <c r="Q30" s="2">
        <v>4.7286000000000002E-2</v>
      </c>
      <c r="R30" s="2">
        <v>1.4185700000000001</v>
      </c>
    </row>
    <row r="31" spans="1:20" ht="57.95">
      <c r="A31" s="2" t="s">
        <v>415</v>
      </c>
      <c r="B31" s="3">
        <v>45472</v>
      </c>
      <c r="C31" s="2" t="s">
        <v>409</v>
      </c>
      <c r="D31" s="2" t="s">
        <v>230</v>
      </c>
      <c r="E31" s="2" t="s">
        <v>25</v>
      </c>
      <c r="F31" s="2" t="s">
        <v>26</v>
      </c>
      <c r="G31" s="13">
        <v>125</v>
      </c>
      <c r="H31" s="94" t="s">
        <v>389</v>
      </c>
      <c r="I31" s="2">
        <v>36.5</v>
      </c>
      <c r="J31" s="25" t="s">
        <v>31</v>
      </c>
      <c r="K31" s="2">
        <v>6.1</v>
      </c>
      <c r="L31" s="25">
        <v>2.2799999999999998</v>
      </c>
      <c r="M31" s="91">
        <v>1.6</v>
      </c>
      <c r="N31" s="13">
        <v>5</v>
      </c>
      <c r="O31" s="2">
        <v>12000</v>
      </c>
      <c r="P31" s="2">
        <v>65</v>
      </c>
      <c r="Q31" s="2">
        <v>5.3999999999999999E-2</v>
      </c>
      <c r="R31" s="2">
        <v>1.625</v>
      </c>
    </row>
    <row r="32" spans="1:20" ht="57.95">
      <c r="A32" s="2" t="s">
        <v>416</v>
      </c>
      <c r="B32" s="3">
        <v>45474</v>
      </c>
      <c r="C32" s="2" t="s">
        <v>409</v>
      </c>
      <c r="D32" s="2" t="s">
        <v>230</v>
      </c>
      <c r="E32" s="2" t="s">
        <v>25</v>
      </c>
      <c r="F32" s="2" t="s">
        <v>26</v>
      </c>
      <c r="G32" s="70">
        <v>50</v>
      </c>
      <c r="H32" s="94" t="s">
        <v>389</v>
      </c>
      <c r="I32" s="2">
        <v>36.5</v>
      </c>
      <c r="J32" s="25" t="s">
        <v>31</v>
      </c>
      <c r="K32" s="2">
        <v>6.1</v>
      </c>
      <c r="L32" s="25">
        <v>2.2799999999999998</v>
      </c>
      <c r="M32" s="91">
        <v>1.6</v>
      </c>
      <c r="N32" s="13">
        <v>5</v>
      </c>
      <c r="O32" s="2">
        <v>10000</v>
      </c>
      <c r="P32" s="2">
        <v>57.6</v>
      </c>
      <c r="Q32" s="2">
        <v>5.7599999999999998E-2</v>
      </c>
      <c r="R32" s="2">
        <v>1.728</v>
      </c>
    </row>
    <row r="33" spans="1:21" ht="57.95">
      <c r="A33" s="2" t="s">
        <v>417</v>
      </c>
      <c r="B33" s="3">
        <v>45476</v>
      </c>
      <c r="C33" s="2" t="s">
        <v>409</v>
      </c>
      <c r="D33" s="2" t="s">
        <v>230</v>
      </c>
      <c r="E33" s="2" t="s">
        <v>25</v>
      </c>
      <c r="F33" s="2" t="s">
        <v>26</v>
      </c>
      <c r="G33" s="10">
        <v>75</v>
      </c>
      <c r="H33" s="94" t="s">
        <v>389</v>
      </c>
      <c r="I33" s="2">
        <v>18.559999999999999</v>
      </c>
      <c r="J33" s="25" t="s">
        <v>31</v>
      </c>
      <c r="K33" s="2">
        <v>6.1</v>
      </c>
      <c r="L33" s="25">
        <v>2.2799999999999998</v>
      </c>
      <c r="M33" s="94">
        <v>0.8</v>
      </c>
      <c r="N33" s="13">
        <v>5</v>
      </c>
      <c r="O33" s="2">
        <v>10000</v>
      </c>
      <c r="P33" s="2">
        <v>19</v>
      </c>
      <c r="Q33" s="2">
        <v>1.9E-2</v>
      </c>
      <c r="R33" s="2">
        <v>0.56999999999999995</v>
      </c>
    </row>
    <row r="34" spans="1:21" ht="57.95">
      <c r="A34" s="2" t="s">
        <v>418</v>
      </c>
      <c r="B34" s="3">
        <v>45477</v>
      </c>
      <c r="C34" s="2" t="s">
        <v>409</v>
      </c>
      <c r="D34" s="2" t="s">
        <v>230</v>
      </c>
      <c r="E34" s="2" t="s">
        <v>25</v>
      </c>
      <c r="F34" s="2" t="s">
        <v>26</v>
      </c>
      <c r="G34" s="73">
        <v>150</v>
      </c>
      <c r="H34" s="94" t="s">
        <v>389</v>
      </c>
      <c r="I34" s="2">
        <v>36.5</v>
      </c>
      <c r="J34" s="25" t="s">
        <v>31</v>
      </c>
      <c r="K34" s="2">
        <v>6.1</v>
      </c>
      <c r="L34" s="25">
        <v>2.2799999999999998</v>
      </c>
      <c r="M34" s="91">
        <v>1.6</v>
      </c>
      <c r="N34" s="13">
        <v>5</v>
      </c>
      <c r="O34" s="2">
        <v>12000</v>
      </c>
      <c r="P34" s="2">
        <v>66.3</v>
      </c>
      <c r="Q34" s="2">
        <v>5.525E-2</v>
      </c>
      <c r="R34" s="2">
        <v>1.657</v>
      </c>
    </row>
    <row r="35" spans="1:21" ht="57.95">
      <c r="A35" s="2" t="s">
        <v>419</v>
      </c>
      <c r="B35" s="3">
        <v>45478</v>
      </c>
      <c r="C35" s="2" t="s">
        <v>409</v>
      </c>
      <c r="D35" s="2" t="s">
        <v>230</v>
      </c>
      <c r="E35" s="2" t="s">
        <v>25</v>
      </c>
      <c r="F35" s="2" t="s">
        <v>26</v>
      </c>
      <c r="G35" s="96">
        <v>175</v>
      </c>
      <c r="H35" s="94" t="s">
        <v>389</v>
      </c>
      <c r="I35" s="2">
        <v>36.5</v>
      </c>
      <c r="J35" s="25" t="s">
        <v>31</v>
      </c>
      <c r="K35" s="2">
        <v>6.1</v>
      </c>
      <c r="L35" s="25">
        <v>2.2799999999999998</v>
      </c>
      <c r="M35" s="91">
        <v>1.6</v>
      </c>
      <c r="N35" s="13">
        <v>5</v>
      </c>
      <c r="O35" s="2">
        <v>12000</v>
      </c>
      <c r="P35" s="2">
        <v>59.8</v>
      </c>
      <c r="Q35" s="2">
        <v>4.9829999999999999E-2</v>
      </c>
      <c r="R35" s="2">
        <v>1.4950000000000001</v>
      </c>
    </row>
    <row r="36" spans="1:21" ht="57.95">
      <c r="A36" s="2" t="s">
        <v>420</v>
      </c>
      <c r="B36" s="3">
        <v>45508</v>
      </c>
      <c r="C36" s="2" t="s">
        <v>409</v>
      </c>
      <c r="D36" s="2" t="s">
        <v>421</v>
      </c>
      <c r="E36" s="2" t="s">
        <v>25</v>
      </c>
      <c r="F36" s="2" t="s">
        <v>26</v>
      </c>
      <c r="G36" s="93">
        <v>100</v>
      </c>
      <c r="H36" s="94" t="s">
        <v>389</v>
      </c>
      <c r="I36" s="2">
        <v>36.5</v>
      </c>
      <c r="J36" s="25" t="s">
        <v>31</v>
      </c>
      <c r="K36" s="2">
        <v>6.1</v>
      </c>
      <c r="L36" s="25">
        <v>2.2799999999999998</v>
      </c>
      <c r="M36" s="91">
        <v>1.6</v>
      </c>
      <c r="N36" s="13">
        <v>5</v>
      </c>
      <c r="O36" s="2">
        <v>12357</v>
      </c>
      <c r="T36" s="2" t="s">
        <v>422</v>
      </c>
    </row>
    <row r="37" spans="1:21" ht="57.95">
      <c r="A37" s="2" t="s">
        <v>423</v>
      </c>
      <c r="B37" s="3">
        <v>45543</v>
      </c>
      <c r="C37" s="2" t="s">
        <v>409</v>
      </c>
      <c r="D37" s="98" t="s">
        <v>424</v>
      </c>
      <c r="E37" s="2" t="s">
        <v>25</v>
      </c>
      <c r="F37" s="2" t="s">
        <v>26</v>
      </c>
      <c r="G37" s="93">
        <v>100</v>
      </c>
      <c r="H37" s="94" t="s">
        <v>389</v>
      </c>
      <c r="I37" s="2">
        <v>36.5</v>
      </c>
      <c r="J37" s="25" t="s">
        <v>31</v>
      </c>
      <c r="K37" s="2">
        <v>6.1</v>
      </c>
      <c r="L37" s="25">
        <v>2.2799999999999998</v>
      </c>
      <c r="M37" s="91">
        <v>1.6</v>
      </c>
      <c r="N37" s="13">
        <v>5</v>
      </c>
      <c r="O37" s="2">
        <v>12357</v>
      </c>
      <c r="P37" s="2">
        <v>92.6</v>
      </c>
      <c r="Q37" s="2">
        <v>7.4899999999999994E-2</v>
      </c>
      <c r="R37" s="2">
        <v>2.25</v>
      </c>
      <c r="T37" s="2" t="s">
        <v>220</v>
      </c>
      <c r="U37" s="2" t="s">
        <v>425</v>
      </c>
    </row>
    <row r="38" spans="1:21" ht="57.95">
      <c r="A38" s="2" t="s">
        <v>426</v>
      </c>
      <c r="B38" s="3">
        <v>45545</v>
      </c>
      <c r="C38" s="2" t="s">
        <v>409</v>
      </c>
      <c r="D38" s="2" t="s">
        <v>421</v>
      </c>
      <c r="E38" s="2" t="s">
        <v>25</v>
      </c>
      <c r="F38" s="2" t="s">
        <v>26</v>
      </c>
      <c r="G38" s="93">
        <v>100</v>
      </c>
      <c r="H38" s="97" t="s">
        <v>427</v>
      </c>
      <c r="I38" s="2">
        <v>32.799999999999997</v>
      </c>
      <c r="J38" s="25" t="s">
        <v>31</v>
      </c>
      <c r="K38" s="2">
        <v>6.1</v>
      </c>
      <c r="L38" s="25">
        <v>2.2799999999999998</v>
      </c>
      <c r="M38" s="91">
        <v>1.6</v>
      </c>
      <c r="N38" s="13">
        <v>5</v>
      </c>
      <c r="O38" s="2">
        <v>12357</v>
      </c>
      <c r="P38" s="2">
        <v>81</v>
      </c>
      <c r="Q38" s="2">
        <v>6.5600000000000006E-2</v>
      </c>
      <c r="R38" s="2">
        <v>1.97</v>
      </c>
      <c r="U38" s="2" t="s">
        <v>425</v>
      </c>
    </row>
    <row r="39" spans="1:21" ht="57.95">
      <c r="A39" s="2" t="s">
        <v>428</v>
      </c>
      <c r="B39" s="3">
        <v>45546</v>
      </c>
      <c r="C39" s="2" t="s">
        <v>409</v>
      </c>
      <c r="D39" s="2" t="s">
        <v>421</v>
      </c>
      <c r="E39" s="2" t="s">
        <v>25</v>
      </c>
      <c r="F39" s="2" t="s">
        <v>26</v>
      </c>
      <c r="G39" s="93">
        <v>100</v>
      </c>
      <c r="H39" s="97" t="s">
        <v>427</v>
      </c>
      <c r="I39" s="2">
        <v>32.799999999999997</v>
      </c>
      <c r="J39" s="25" t="s">
        <v>31</v>
      </c>
      <c r="K39" s="2">
        <v>6.1</v>
      </c>
      <c r="L39" s="25">
        <v>2.2799999999999998</v>
      </c>
      <c r="M39" s="91">
        <v>1.6</v>
      </c>
      <c r="N39" s="13">
        <v>5</v>
      </c>
      <c r="O39" s="2">
        <v>12357</v>
      </c>
      <c r="P39" s="2">
        <v>69.2</v>
      </c>
      <c r="Q39" s="2">
        <v>5.6000000000000001E-2</v>
      </c>
      <c r="R39" s="2">
        <v>1.68</v>
      </c>
      <c r="U39" s="2" t="s">
        <v>425</v>
      </c>
    </row>
    <row r="40" spans="1:21" ht="57.95">
      <c r="A40" s="2" t="s">
        <v>429</v>
      </c>
      <c r="B40" s="3">
        <v>45547</v>
      </c>
      <c r="C40" s="2" t="s">
        <v>409</v>
      </c>
      <c r="D40" s="2" t="s">
        <v>421</v>
      </c>
      <c r="E40" s="2" t="s">
        <v>25</v>
      </c>
      <c r="F40" s="2" t="s">
        <v>26</v>
      </c>
      <c r="G40" s="93">
        <v>100</v>
      </c>
      <c r="H40" s="97" t="s">
        <v>427</v>
      </c>
      <c r="I40" s="2">
        <v>32.799999999999997</v>
      </c>
      <c r="J40" s="25" t="s">
        <v>31</v>
      </c>
      <c r="K40" s="2">
        <v>6.1</v>
      </c>
      <c r="L40" s="25">
        <v>2.2799999999999998</v>
      </c>
      <c r="M40" s="91">
        <v>1.6</v>
      </c>
      <c r="N40" s="13">
        <v>5</v>
      </c>
      <c r="O40" s="2">
        <v>12357</v>
      </c>
      <c r="P40" s="2">
        <v>69.5</v>
      </c>
      <c r="Q40" s="2">
        <v>5.6000000000000001E-2</v>
      </c>
      <c r="R40" s="2">
        <v>1.68</v>
      </c>
      <c r="U40" s="2" t="s">
        <v>430</v>
      </c>
    </row>
    <row r="41" spans="1:21" ht="57.95">
      <c r="A41" s="2" t="s">
        <v>431</v>
      </c>
      <c r="B41" s="3">
        <v>45548</v>
      </c>
      <c r="C41" s="2" t="s">
        <v>409</v>
      </c>
      <c r="D41" s="2" t="s">
        <v>421</v>
      </c>
      <c r="E41" s="2" t="s">
        <v>25</v>
      </c>
      <c r="F41" s="2" t="s">
        <v>26</v>
      </c>
      <c r="G41" s="93">
        <v>100</v>
      </c>
      <c r="H41" s="97" t="s">
        <v>427</v>
      </c>
      <c r="I41" s="2">
        <v>32.799999999999997</v>
      </c>
      <c r="J41" s="25" t="s">
        <v>31</v>
      </c>
      <c r="K41" s="2">
        <v>6.1</v>
      </c>
      <c r="L41" s="25">
        <v>2.2799999999999998</v>
      </c>
      <c r="M41" s="91">
        <v>1.6</v>
      </c>
      <c r="N41" s="13">
        <v>5</v>
      </c>
      <c r="O41" s="2">
        <v>12357</v>
      </c>
      <c r="P41" s="2">
        <v>71.3</v>
      </c>
      <c r="Q41" s="2">
        <v>5.8000000000000003E-2</v>
      </c>
      <c r="R41" s="2">
        <v>1.73</v>
      </c>
      <c r="U41" s="2" t="s">
        <v>430</v>
      </c>
    </row>
    <row r="42" spans="1:21" ht="57.95">
      <c r="A42" s="2" t="s">
        <v>432</v>
      </c>
      <c r="B42" s="3">
        <v>45548</v>
      </c>
      <c r="C42" s="2" t="s">
        <v>409</v>
      </c>
      <c r="D42" s="2" t="s">
        <v>421</v>
      </c>
      <c r="E42" s="2" t="s">
        <v>25</v>
      </c>
      <c r="F42" s="2" t="s">
        <v>26</v>
      </c>
      <c r="G42" s="93">
        <v>100</v>
      </c>
      <c r="H42" s="97" t="s">
        <v>427</v>
      </c>
      <c r="I42" s="2">
        <v>32.799999999999997</v>
      </c>
      <c r="J42" s="25" t="s">
        <v>31</v>
      </c>
      <c r="K42" s="2">
        <v>6.1</v>
      </c>
      <c r="L42" s="25">
        <v>2.2799999999999998</v>
      </c>
      <c r="M42" s="91">
        <v>1.6</v>
      </c>
      <c r="N42" s="10">
        <v>6.6</v>
      </c>
      <c r="O42" s="2">
        <v>12357</v>
      </c>
      <c r="P42" s="2">
        <v>71.8</v>
      </c>
      <c r="Q42" s="2">
        <v>5.8000000000000003E-2</v>
      </c>
      <c r="R42" s="2">
        <v>2.2999999999999998</v>
      </c>
      <c r="U42" s="2" t="s">
        <v>430</v>
      </c>
    </row>
    <row r="44" spans="1:21" ht="57.95">
      <c r="A44" s="2" t="s">
        <v>433</v>
      </c>
      <c r="C44" s="2" t="s">
        <v>434</v>
      </c>
      <c r="D44" s="2" t="s">
        <v>230</v>
      </c>
      <c r="E44" s="2" t="s">
        <v>25</v>
      </c>
      <c r="F44" s="2" t="s">
        <v>26</v>
      </c>
      <c r="G44" s="93">
        <v>100</v>
      </c>
      <c r="H44" s="94" t="s">
        <v>389</v>
      </c>
      <c r="I44" s="2">
        <v>36.5</v>
      </c>
      <c r="J44" s="25" t="s">
        <v>31</v>
      </c>
      <c r="K44" s="2">
        <v>6.1</v>
      </c>
      <c r="L44" s="25">
        <v>2.2799999999999998</v>
      </c>
      <c r="M44" s="91">
        <v>1.6</v>
      </c>
      <c r="N44" s="13">
        <v>5</v>
      </c>
      <c r="O44" s="2">
        <v>12000</v>
      </c>
    </row>
    <row r="45" spans="1:21" ht="57.95">
      <c r="A45" s="2" t="s">
        <v>435</v>
      </c>
      <c r="B45" s="3">
        <v>45491</v>
      </c>
      <c r="C45" s="2" t="s">
        <v>434</v>
      </c>
      <c r="D45" s="2" t="s">
        <v>230</v>
      </c>
      <c r="E45" s="2" t="s">
        <v>25</v>
      </c>
      <c r="F45" s="2" t="s">
        <v>26</v>
      </c>
      <c r="G45" s="93">
        <v>100</v>
      </c>
      <c r="H45" s="94" t="s">
        <v>389</v>
      </c>
      <c r="I45" s="2">
        <v>29.6</v>
      </c>
      <c r="J45" s="25" t="s">
        <v>31</v>
      </c>
      <c r="K45" s="2">
        <v>6.1</v>
      </c>
      <c r="L45" s="25">
        <v>2.2799999999999998</v>
      </c>
      <c r="M45" s="2">
        <v>1.3</v>
      </c>
      <c r="N45" s="13">
        <v>5</v>
      </c>
      <c r="O45" s="2">
        <v>13600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A1A84-BC6E-4E1B-85E0-C5BBA2DF9215}">
  <dimension ref="A1:V26"/>
  <sheetViews>
    <sheetView workbookViewId="0">
      <pane ySplit="1" topLeftCell="A8" activePane="bottomLeft" state="frozen"/>
      <selection pane="bottomLeft" activeCell="A14" sqref="A14"/>
    </sheetView>
  </sheetViews>
  <sheetFormatPr defaultRowHeight="14.45"/>
  <cols>
    <col min="2" max="2" width="10.42578125" customWidth="1"/>
    <col min="10" max="10" width="15.7109375" customWidth="1"/>
    <col min="22" max="22" width="23.85546875" customWidth="1"/>
  </cols>
  <sheetData>
    <row r="1" spans="1:22" ht="72.599999999999994">
      <c r="A1" s="2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436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99" t="s">
        <v>16</v>
      </c>
      <c r="R1" s="99"/>
      <c r="S1" s="2" t="s">
        <v>437</v>
      </c>
      <c r="T1" s="99" t="s">
        <v>362</v>
      </c>
      <c r="U1" s="99"/>
      <c r="V1" s="2" t="s">
        <v>21</v>
      </c>
    </row>
    <row r="2" spans="1:22" s="2" customFormat="1" ht="57.95">
      <c r="A2" s="2" t="s">
        <v>438</v>
      </c>
      <c r="B2" s="3">
        <v>44899</v>
      </c>
      <c r="C2" s="2" t="s">
        <v>91</v>
      </c>
      <c r="D2" s="2" t="s">
        <v>439</v>
      </c>
      <c r="E2" s="2" t="s">
        <v>25</v>
      </c>
      <c r="F2" s="2" t="s">
        <v>26</v>
      </c>
      <c r="G2" s="30">
        <v>1.9999999999999999E-6</v>
      </c>
      <c r="H2" s="16">
        <v>700</v>
      </c>
      <c r="I2" s="2">
        <v>38.76</v>
      </c>
      <c r="J2" s="13" t="s">
        <v>31</v>
      </c>
      <c r="K2" s="2">
        <v>6.1</v>
      </c>
      <c r="L2" s="13">
        <v>2.2799999999999998</v>
      </c>
      <c r="M2" s="12">
        <v>1.67</v>
      </c>
      <c r="N2" s="16">
        <v>1</v>
      </c>
      <c r="O2" s="2">
        <v>1000</v>
      </c>
    </row>
    <row r="3" spans="1:22" ht="57.95">
      <c r="A3" s="2" t="s">
        <v>440</v>
      </c>
      <c r="B3" s="3">
        <v>44900</v>
      </c>
      <c r="C3" s="2" t="s">
        <v>91</v>
      </c>
      <c r="D3" s="2" t="s">
        <v>439</v>
      </c>
      <c r="E3" s="2" t="s">
        <v>25</v>
      </c>
      <c r="F3" s="2" t="s">
        <v>26</v>
      </c>
      <c r="G3" s="30">
        <v>1.33E-3</v>
      </c>
      <c r="H3" s="16">
        <v>700</v>
      </c>
      <c r="I3" s="2">
        <v>38.76</v>
      </c>
      <c r="J3" s="13" t="s">
        <v>31</v>
      </c>
      <c r="K3" s="2">
        <v>6.1</v>
      </c>
      <c r="L3" s="13">
        <v>2.2799999999999998</v>
      </c>
      <c r="M3" s="12">
        <v>1.67</v>
      </c>
      <c r="N3" s="16">
        <v>1</v>
      </c>
      <c r="O3" s="2">
        <v>1000</v>
      </c>
      <c r="P3" s="2"/>
      <c r="Q3" s="2"/>
      <c r="R3" s="2"/>
      <c r="S3" s="2"/>
      <c r="T3" s="2"/>
      <c r="U3" s="2"/>
      <c r="V3" s="2"/>
    </row>
    <row r="4" spans="1:22" ht="57.95">
      <c r="A4" s="2" t="s">
        <v>441</v>
      </c>
      <c r="B4" s="3">
        <v>44901</v>
      </c>
      <c r="C4" s="2" t="s">
        <v>91</v>
      </c>
      <c r="D4" s="2" t="s">
        <v>439</v>
      </c>
      <c r="E4" s="2" t="s">
        <v>25</v>
      </c>
      <c r="F4" s="2" t="s">
        <v>26</v>
      </c>
      <c r="G4" s="31">
        <v>4.9999999999999998E-7</v>
      </c>
      <c r="H4" s="2">
        <v>750</v>
      </c>
      <c r="I4" s="2">
        <v>40.56</v>
      </c>
      <c r="J4" s="13" t="s">
        <v>31</v>
      </c>
      <c r="K4" s="2">
        <v>6.1</v>
      </c>
      <c r="L4" s="13">
        <v>2.2799999999999998</v>
      </c>
      <c r="M4" s="2">
        <v>1.78</v>
      </c>
      <c r="N4" s="16">
        <v>1</v>
      </c>
      <c r="O4" s="2">
        <v>1000</v>
      </c>
      <c r="P4" s="2"/>
      <c r="Q4" s="2"/>
      <c r="R4" s="2"/>
      <c r="S4" s="2"/>
      <c r="T4" s="2"/>
      <c r="U4" s="2"/>
      <c r="V4" s="2"/>
    </row>
    <row r="5" spans="1:22" ht="43.5">
      <c r="A5" s="2" t="s">
        <v>442</v>
      </c>
      <c r="B5" s="3">
        <v>44902</v>
      </c>
      <c r="C5" s="2" t="s">
        <v>443</v>
      </c>
      <c r="D5" s="2" t="s">
        <v>439</v>
      </c>
      <c r="E5" s="2" t="s">
        <v>25</v>
      </c>
      <c r="F5" s="2" t="s">
        <v>26</v>
      </c>
      <c r="G5" s="2" t="s">
        <v>444</v>
      </c>
      <c r="H5" s="2" t="s">
        <v>445</v>
      </c>
      <c r="I5" s="2" t="s">
        <v>446</v>
      </c>
      <c r="J5" s="13" t="s">
        <v>447</v>
      </c>
      <c r="K5" s="2">
        <v>6.1</v>
      </c>
      <c r="L5" s="2" t="s">
        <v>448</v>
      </c>
      <c r="M5" s="2" t="s">
        <v>449</v>
      </c>
      <c r="N5" s="16">
        <v>1</v>
      </c>
      <c r="O5" s="2">
        <v>1000</v>
      </c>
      <c r="P5" s="2"/>
      <c r="Q5" s="2"/>
      <c r="R5" s="2"/>
      <c r="S5" s="2"/>
      <c r="T5" s="2"/>
      <c r="U5" s="2"/>
      <c r="V5" s="2" t="s">
        <v>450</v>
      </c>
    </row>
    <row r="6" spans="1:22" ht="43.5">
      <c r="A6" s="2" t="s">
        <v>451</v>
      </c>
      <c r="B6" s="3">
        <v>44904</v>
      </c>
      <c r="C6" s="2" t="s">
        <v>443</v>
      </c>
      <c r="D6" s="2" t="s">
        <v>439</v>
      </c>
      <c r="E6" s="2" t="s">
        <v>25</v>
      </c>
      <c r="F6" s="2" t="s">
        <v>26</v>
      </c>
      <c r="G6" s="33">
        <v>0.01</v>
      </c>
      <c r="H6" s="2">
        <v>750</v>
      </c>
      <c r="I6" s="2">
        <v>38.76</v>
      </c>
      <c r="J6" s="13" t="s">
        <v>31</v>
      </c>
      <c r="K6" s="2">
        <v>6.1</v>
      </c>
      <c r="L6" s="13">
        <v>2.2799999999999998</v>
      </c>
      <c r="M6" s="2">
        <v>1.67</v>
      </c>
      <c r="N6" s="16">
        <v>1</v>
      </c>
      <c r="O6" s="2">
        <v>1000</v>
      </c>
      <c r="P6" s="2">
        <v>41.3</v>
      </c>
      <c r="Q6" s="2" t="s">
        <v>452</v>
      </c>
      <c r="R6" s="2" t="s">
        <v>453</v>
      </c>
      <c r="S6" s="2"/>
      <c r="T6" s="2"/>
      <c r="U6" s="2"/>
      <c r="V6" s="2"/>
    </row>
    <row r="7" spans="1:22" ht="43.5">
      <c r="A7" s="2" t="s">
        <v>454</v>
      </c>
      <c r="B7" s="3">
        <v>44905</v>
      </c>
      <c r="C7" s="2" t="s">
        <v>443</v>
      </c>
      <c r="D7" s="2" t="s">
        <v>439</v>
      </c>
      <c r="E7" s="2" t="s">
        <v>25</v>
      </c>
      <c r="F7" s="2" t="s">
        <v>26</v>
      </c>
      <c r="G7" s="32">
        <v>0.1</v>
      </c>
      <c r="H7" s="2">
        <v>750</v>
      </c>
      <c r="I7" s="2">
        <v>38.299999999999997</v>
      </c>
      <c r="J7" s="13" t="s">
        <v>31</v>
      </c>
      <c r="K7" s="2">
        <v>6.1</v>
      </c>
      <c r="L7" s="13">
        <v>2.2799999999999998</v>
      </c>
      <c r="M7" s="2">
        <v>1.67</v>
      </c>
      <c r="N7" s="16">
        <v>1</v>
      </c>
      <c r="O7" s="2">
        <v>1000</v>
      </c>
      <c r="P7" s="2">
        <v>23.7</v>
      </c>
      <c r="Q7" s="2" t="s">
        <v>455</v>
      </c>
      <c r="R7" s="2" t="s">
        <v>456</v>
      </c>
      <c r="S7" s="2"/>
      <c r="T7" s="2"/>
      <c r="U7" s="2"/>
      <c r="V7" s="2"/>
    </row>
    <row r="8" spans="1:22" ht="43.5">
      <c r="A8" s="2" t="s">
        <v>457</v>
      </c>
      <c r="B8" s="3">
        <v>44906</v>
      </c>
      <c r="C8" s="2" t="s">
        <v>443</v>
      </c>
      <c r="D8" s="2" t="s">
        <v>439</v>
      </c>
      <c r="E8" s="2" t="s">
        <v>25</v>
      </c>
      <c r="F8" s="2" t="s">
        <v>26</v>
      </c>
      <c r="G8" s="34">
        <v>1E-3</v>
      </c>
      <c r="H8" s="2">
        <v>750</v>
      </c>
      <c r="I8" s="2">
        <v>38.76</v>
      </c>
      <c r="J8" s="13" t="s">
        <v>31</v>
      </c>
      <c r="K8" s="2">
        <v>6.1</v>
      </c>
      <c r="L8" s="13">
        <v>2.2799999999999998</v>
      </c>
      <c r="M8" s="2">
        <v>1.67</v>
      </c>
      <c r="N8" s="16">
        <v>1</v>
      </c>
      <c r="O8" s="2">
        <v>1000</v>
      </c>
      <c r="P8" s="2">
        <v>34.5</v>
      </c>
      <c r="Q8" s="2" t="s">
        <v>458</v>
      </c>
      <c r="R8" s="2" t="s">
        <v>459</v>
      </c>
      <c r="S8" s="2"/>
      <c r="T8" s="2"/>
      <c r="U8" s="2"/>
      <c r="V8" s="2"/>
    </row>
    <row r="9" spans="1:22" ht="43.5">
      <c r="A9" s="2" t="s">
        <v>460</v>
      </c>
      <c r="B9" s="3">
        <v>44906</v>
      </c>
      <c r="C9" s="2" t="s">
        <v>443</v>
      </c>
      <c r="D9" s="2" t="s">
        <v>439</v>
      </c>
      <c r="E9" s="2" t="s">
        <v>25</v>
      </c>
      <c r="F9" s="2" t="s">
        <v>26</v>
      </c>
      <c r="G9" s="35">
        <v>1E-4</v>
      </c>
      <c r="H9" s="2">
        <v>750</v>
      </c>
      <c r="I9" s="2">
        <v>38.76</v>
      </c>
      <c r="J9" s="13" t="s">
        <v>31</v>
      </c>
      <c r="K9" s="2">
        <v>6.1</v>
      </c>
      <c r="L9" s="13">
        <v>2.2799999999999998</v>
      </c>
      <c r="M9" s="2">
        <v>1.67</v>
      </c>
      <c r="N9" s="16">
        <v>1</v>
      </c>
      <c r="O9" s="2">
        <v>1000</v>
      </c>
      <c r="P9" s="2">
        <v>36.200000000000003</v>
      </c>
      <c r="Q9" s="2" t="s">
        <v>461</v>
      </c>
      <c r="R9" s="2" t="s">
        <v>462</v>
      </c>
      <c r="S9" s="2"/>
      <c r="T9" s="2"/>
      <c r="U9" s="2"/>
      <c r="V9" s="2"/>
    </row>
    <row r="10" spans="1:22" ht="43.5">
      <c r="A10" s="2" t="s">
        <v>463</v>
      </c>
      <c r="B10" s="3">
        <v>44907</v>
      </c>
      <c r="C10" s="2" t="s">
        <v>443</v>
      </c>
      <c r="D10" s="2" t="s">
        <v>439</v>
      </c>
      <c r="E10" s="2" t="s">
        <v>25</v>
      </c>
      <c r="F10" s="2" t="s">
        <v>26</v>
      </c>
      <c r="G10" s="36">
        <v>1.0000000000000001E-5</v>
      </c>
      <c r="H10" s="2">
        <v>750</v>
      </c>
      <c r="I10" s="2">
        <v>38.76</v>
      </c>
      <c r="J10" s="13" t="s">
        <v>31</v>
      </c>
      <c r="K10" s="2">
        <v>6.1</v>
      </c>
      <c r="L10" s="13">
        <v>2.2799999999999998</v>
      </c>
      <c r="M10" s="2">
        <v>1.67</v>
      </c>
      <c r="N10" s="16">
        <v>1</v>
      </c>
      <c r="O10" s="2">
        <v>1000</v>
      </c>
      <c r="P10" s="2">
        <v>35.799999999999997</v>
      </c>
      <c r="Q10" s="2" t="s">
        <v>464</v>
      </c>
      <c r="R10" s="2" t="s">
        <v>465</v>
      </c>
      <c r="S10" s="2"/>
      <c r="T10" s="2"/>
      <c r="U10" s="2"/>
      <c r="V10" s="2"/>
    </row>
    <row r="11" spans="1:22" ht="43.5">
      <c r="A11" s="2" t="s">
        <v>466</v>
      </c>
      <c r="B11" s="3">
        <v>44908</v>
      </c>
      <c r="C11" s="2" t="s">
        <v>443</v>
      </c>
      <c r="D11" s="2" t="s">
        <v>439</v>
      </c>
      <c r="E11" s="2" t="s">
        <v>25</v>
      </c>
      <c r="F11" s="2" t="s">
        <v>26</v>
      </c>
      <c r="G11" s="31">
        <v>1.3999999999999999E-6</v>
      </c>
      <c r="H11" s="2">
        <v>750</v>
      </c>
      <c r="I11" s="2">
        <v>38.76</v>
      </c>
      <c r="J11" s="13" t="s">
        <v>31</v>
      </c>
      <c r="K11" s="2">
        <v>6.1</v>
      </c>
      <c r="L11" s="13">
        <v>2.2799999999999998</v>
      </c>
      <c r="M11" s="2">
        <v>1.67</v>
      </c>
      <c r="N11" s="16">
        <v>1</v>
      </c>
      <c r="O11" s="2">
        <v>1000</v>
      </c>
      <c r="P11" s="2">
        <v>33.1</v>
      </c>
      <c r="Q11" s="2" t="s">
        <v>467</v>
      </c>
      <c r="R11" s="2" t="s">
        <v>468</v>
      </c>
      <c r="S11" s="2"/>
      <c r="T11" s="2"/>
      <c r="U11" s="2"/>
      <c r="V11" s="2"/>
    </row>
    <row r="12" spans="1:22" ht="43.5">
      <c r="A12" s="2" t="s">
        <v>469</v>
      </c>
      <c r="B12" s="3">
        <v>44909</v>
      </c>
      <c r="C12" s="2" t="s">
        <v>443</v>
      </c>
      <c r="D12" s="2" t="s">
        <v>439</v>
      </c>
      <c r="E12" s="2" t="s">
        <v>25</v>
      </c>
      <c r="F12" s="2" t="s">
        <v>26</v>
      </c>
      <c r="G12" s="31">
        <v>9.9999999999999995E-7</v>
      </c>
      <c r="H12" s="2">
        <v>800</v>
      </c>
      <c r="I12" s="2">
        <v>38.76</v>
      </c>
      <c r="J12" s="13" t="s">
        <v>31</v>
      </c>
      <c r="K12" s="2">
        <v>6.1</v>
      </c>
      <c r="L12" s="13">
        <v>2.2799999999999998</v>
      </c>
      <c r="M12" s="2">
        <v>1.67</v>
      </c>
      <c r="N12" s="16">
        <v>1</v>
      </c>
      <c r="O12" s="2">
        <v>1000</v>
      </c>
      <c r="P12" s="2">
        <v>34.799999999999997</v>
      </c>
      <c r="Q12" s="2" t="s">
        <v>470</v>
      </c>
      <c r="R12" s="2" t="s">
        <v>471</v>
      </c>
      <c r="S12" s="2"/>
      <c r="T12" s="2"/>
      <c r="U12" s="2"/>
      <c r="V12" s="2"/>
    </row>
    <row r="13" spans="1:22" ht="29.1">
      <c r="A13" s="99" t="s">
        <v>472</v>
      </c>
      <c r="B13" s="3">
        <v>44910</v>
      </c>
      <c r="C13" s="2" t="s">
        <v>443</v>
      </c>
      <c r="D13" s="2" t="s">
        <v>92</v>
      </c>
      <c r="E13" s="2" t="s">
        <v>25</v>
      </c>
      <c r="F13" s="2" t="s">
        <v>26</v>
      </c>
      <c r="G13" s="31">
        <v>0.13300000000000001</v>
      </c>
      <c r="H13" s="2">
        <v>650</v>
      </c>
      <c r="I13" s="2">
        <v>42.4</v>
      </c>
      <c r="J13" s="13" t="s">
        <v>31</v>
      </c>
      <c r="K13" s="2">
        <v>6.1</v>
      </c>
      <c r="L13" s="13">
        <v>2.2799999999999998</v>
      </c>
      <c r="M13" s="2">
        <v>1.86</v>
      </c>
      <c r="N13" s="16">
        <v>1</v>
      </c>
      <c r="O13" s="2">
        <v>1000</v>
      </c>
      <c r="P13" s="2"/>
      <c r="Q13" s="2"/>
      <c r="R13" s="2"/>
      <c r="S13" s="2"/>
      <c r="T13" s="2"/>
      <c r="U13" s="2"/>
      <c r="V13" s="2"/>
    </row>
    <row r="14" spans="1:22" ht="43.5">
      <c r="A14" s="99"/>
      <c r="B14" s="3">
        <v>44910</v>
      </c>
      <c r="C14" s="2" t="s">
        <v>443</v>
      </c>
      <c r="D14" s="2" t="s">
        <v>439</v>
      </c>
      <c r="E14" s="2" t="s">
        <v>25</v>
      </c>
      <c r="F14" s="2" t="s">
        <v>26</v>
      </c>
      <c r="G14" s="31">
        <v>4.9999999999999998E-7</v>
      </c>
      <c r="H14" s="2">
        <v>780</v>
      </c>
      <c r="I14" s="2">
        <v>40.56</v>
      </c>
      <c r="J14" s="13" t="s">
        <v>31</v>
      </c>
      <c r="K14" s="2">
        <v>6.1</v>
      </c>
      <c r="L14" s="13">
        <v>2.2799999999999998</v>
      </c>
      <c r="M14" s="2">
        <v>1.78</v>
      </c>
      <c r="N14" s="16">
        <v>1</v>
      </c>
      <c r="O14" s="2">
        <v>1400</v>
      </c>
      <c r="P14" s="2"/>
      <c r="Q14" s="2"/>
      <c r="R14" s="2"/>
      <c r="S14" s="2"/>
      <c r="T14" s="2"/>
      <c r="U14" s="2"/>
      <c r="V14" s="2"/>
    </row>
    <row r="15" spans="1:22" ht="29.1">
      <c r="A15" s="99"/>
      <c r="B15" s="3">
        <v>44910</v>
      </c>
      <c r="C15" s="2" t="s">
        <v>443</v>
      </c>
      <c r="D15" s="2" t="s">
        <v>92</v>
      </c>
      <c r="E15" s="2" t="s">
        <v>25</v>
      </c>
      <c r="F15" s="2" t="s">
        <v>26</v>
      </c>
      <c r="G15" s="31">
        <v>0.13300000000000001</v>
      </c>
      <c r="H15" s="2">
        <v>650</v>
      </c>
      <c r="I15" s="2">
        <v>42.4</v>
      </c>
      <c r="J15" s="13" t="s">
        <v>31</v>
      </c>
      <c r="K15" s="2">
        <v>6.1</v>
      </c>
      <c r="L15" s="13">
        <v>2.2799999999999998</v>
      </c>
      <c r="M15" s="2">
        <v>1.86</v>
      </c>
      <c r="N15" s="16">
        <v>1</v>
      </c>
      <c r="O15" s="2">
        <v>2000</v>
      </c>
      <c r="P15" s="2"/>
      <c r="Q15" s="2"/>
      <c r="R15" s="2"/>
      <c r="S15" s="2"/>
      <c r="T15" s="2"/>
      <c r="U15" s="2"/>
      <c r="V15" s="2"/>
    </row>
    <row r="16" spans="1:2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</sheetData>
  <mergeCells count="3">
    <mergeCell ref="Q1:R1"/>
    <mergeCell ref="T1:U1"/>
    <mergeCell ref="A13:A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8E240-9E99-4B0A-A39F-4ED414756720}">
  <dimension ref="A1:V15"/>
  <sheetViews>
    <sheetView workbookViewId="0">
      <pane ySplit="1" topLeftCell="A11" activePane="bottomLeft" state="frozen"/>
      <selection pane="bottomLeft" activeCell="L18" sqref="L18"/>
    </sheetView>
  </sheetViews>
  <sheetFormatPr defaultRowHeight="14.45"/>
  <cols>
    <col min="2" max="2" width="13" customWidth="1"/>
    <col min="10" max="10" width="14.28515625" customWidth="1"/>
  </cols>
  <sheetData>
    <row r="1" spans="1:22" ht="72.599999999999994">
      <c r="A1" s="2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436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99" t="s">
        <v>16</v>
      </c>
      <c r="R1" s="99"/>
      <c r="S1" s="2" t="s">
        <v>437</v>
      </c>
      <c r="T1" s="99" t="s">
        <v>362</v>
      </c>
      <c r="U1" s="99"/>
      <c r="V1" s="2" t="s">
        <v>21</v>
      </c>
    </row>
    <row r="2" spans="1:22" ht="29.1">
      <c r="A2" s="2" t="s">
        <v>473</v>
      </c>
      <c r="B2" s="3">
        <v>44916</v>
      </c>
      <c r="C2" s="2" t="s">
        <v>474</v>
      </c>
      <c r="D2" s="2" t="s">
        <v>475</v>
      </c>
      <c r="E2" s="2" t="s">
        <v>25</v>
      </c>
      <c r="F2" s="2" t="s">
        <v>476</v>
      </c>
      <c r="G2" s="30">
        <v>0.04</v>
      </c>
      <c r="H2" s="38">
        <v>630</v>
      </c>
      <c r="I2" s="39">
        <v>34.200000000000003</v>
      </c>
      <c r="J2" s="13" t="s">
        <v>31</v>
      </c>
      <c r="K2" s="2">
        <v>6.1</v>
      </c>
      <c r="L2" s="13">
        <v>2.2799999999999998</v>
      </c>
      <c r="M2" s="12">
        <v>1.5</v>
      </c>
      <c r="N2" s="16">
        <v>5</v>
      </c>
      <c r="O2" s="2">
        <v>3000</v>
      </c>
      <c r="P2" s="2"/>
      <c r="Q2" s="2"/>
      <c r="R2" s="2"/>
      <c r="S2" s="2"/>
      <c r="T2" s="2"/>
      <c r="U2" s="2"/>
      <c r="V2" s="2"/>
    </row>
    <row r="3" spans="1:22" ht="29.1">
      <c r="A3" s="2" t="s">
        <v>477</v>
      </c>
      <c r="B3" s="3">
        <v>44919</v>
      </c>
      <c r="C3" s="2" t="s">
        <v>474</v>
      </c>
      <c r="D3" s="2" t="s">
        <v>475</v>
      </c>
      <c r="E3" s="2" t="s">
        <v>25</v>
      </c>
      <c r="F3" s="2" t="s">
        <v>476</v>
      </c>
      <c r="G3" s="30">
        <v>0.04</v>
      </c>
      <c r="H3" s="16">
        <v>700</v>
      </c>
      <c r="I3" s="39">
        <v>34.200000000000003</v>
      </c>
      <c r="J3" s="13" t="s">
        <v>31</v>
      </c>
      <c r="K3" s="2">
        <v>6.1</v>
      </c>
      <c r="L3" s="13">
        <v>2.2799999999999998</v>
      </c>
      <c r="M3" s="12">
        <v>1.5</v>
      </c>
      <c r="N3" s="16">
        <v>5</v>
      </c>
      <c r="O3" s="2">
        <v>3000</v>
      </c>
      <c r="P3" s="2"/>
      <c r="Q3" s="2"/>
      <c r="R3" s="2"/>
      <c r="S3" s="2"/>
      <c r="T3" s="2"/>
      <c r="U3" s="2"/>
      <c r="V3" s="2"/>
    </row>
    <row r="4" spans="1:22" ht="29.1">
      <c r="A4" s="2" t="s">
        <v>478</v>
      </c>
      <c r="B4" s="3">
        <v>44919</v>
      </c>
      <c r="C4" s="2" t="s">
        <v>474</v>
      </c>
      <c r="D4" s="2" t="s">
        <v>475</v>
      </c>
      <c r="E4" s="2" t="s">
        <v>25</v>
      </c>
      <c r="F4" s="2" t="s">
        <v>476</v>
      </c>
      <c r="G4" s="30">
        <v>0.04</v>
      </c>
      <c r="H4" s="37">
        <v>550</v>
      </c>
      <c r="I4" s="39">
        <v>34.200000000000003</v>
      </c>
      <c r="J4" s="13" t="s">
        <v>31</v>
      </c>
      <c r="K4" s="2">
        <v>6.1</v>
      </c>
      <c r="L4" s="13">
        <v>2.2799999999999998</v>
      </c>
      <c r="M4" s="12">
        <v>1.5</v>
      </c>
      <c r="N4" s="16">
        <v>5</v>
      </c>
      <c r="O4" s="2">
        <v>3000</v>
      </c>
      <c r="P4" s="2"/>
      <c r="Q4" s="2"/>
      <c r="R4" s="2"/>
      <c r="S4" s="2"/>
      <c r="T4" s="2"/>
      <c r="U4" s="2"/>
      <c r="V4" s="2"/>
    </row>
    <row r="5" spans="1:22" ht="29.1">
      <c r="A5" s="2" t="s">
        <v>479</v>
      </c>
      <c r="B5" s="3">
        <v>44920</v>
      </c>
      <c r="C5" s="2" t="s">
        <v>474</v>
      </c>
      <c r="D5" s="2" t="s">
        <v>475</v>
      </c>
      <c r="E5" s="2" t="s">
        <v>25</v>
      </c>
      <c r="F5" s="2" t="s">
        <v>476</v>
      </c>
      <c r="G5" s="30">
        <v>0.04</v>
      </c>
      <c r="H5" s="16">
        <v>700</v>
      </c>
      <c r="I5" s="2">
        <v>43.67</v>
      </c>
      <c r="J5" s="13" t="s">
        <v>31</v>
      </c>
      <c r="K5" s="2">
        <v>6.1</v>
      </c>
      <c r="L5" s="13">
        <v>2.2799999999999998</v>
      </c>
      <c r="M5" s="26">
        <v>1.9</v>
      </c>
      <c r="N5" s="16">
        <v>5</v>
      </c>
      <c r="O5" s="2">
        <v>3000</v>
      </c>
      <c r="P5" s="2"/>
      <c r="Q5" s="2"/>
      <c r="R5" s="2"/>
      <c r="S5" s="2"/>
      <c r="T5" s="2"/>
      <c r="U5" s="2"/>
      <c r="V5" s="2"/>
    </row>
    <row r="6" spans="1:22" ht="29.1">
      <c r="A6" s="2" t="s">
        <v>480</v>
      </c>
      <c r="B6" s="3">
        <v>44920</v>
      </c>
      <c r="C6" s="2" t="s">
        <v>474</v>
      </c>
      <c r="D6" s="2" t="s">
        <v>475</v>
      </c>
      <c r="E6" s="2" t="s">
        <v>25</v>
      </c>
      <c r="F6" s="2" t="s">
        <v>476</v>
      </c>
      <c r="G6" s="40">
        <v>9.3299999999999994E-2</v>
      </c>
      <c r="H6" s="16">
        <v>700</v>
      </c>
      <c r="I6" s="39">
        <v>34.200000000000003</v>
      </c>
      <c r="J6" s="13" t="s">
        <v>31</v>
      </c>
      <c r="K6" s="2">
        <v>6.1</v>
      </c>
      <c r="L6" s="13">
        <v>2.2799999999999998</v>
      </c>
      <c r="M6" s="12">
        <v>1.5</v>
      </c>
      <c r="N6" s="16">
        <v>5</v>
      </c>
      <c r="O6" s="2">
        <v>3000</v>
      </c>
      <c r="P6" s="2"/>
      <c r="Q6" s="2"/>
      <c r="R6" s="2"/>
      <c r="S6" s="2"/>
      <c r="T6" s="2"/>
      <c r="U6" s="2"/>
      <c r="V6" s="2"/>
    </row>
    <row r="7" spans="1:22" ht="29.1">
      <c r="A7" s="2" t="s">
        <v>481</v>
      </c>
      <c r="B7" s="3">
        <v>44922</v>
      </c>
      <c r="C7" s="2" t="s">
        <v>474</v>
      </c>
      <c r="D7" s="2" t="s">
        <v>475</v>
      </c>
      <c r="E7" s="2" t="s">
        <v>25</v>
      </c>
      <c r="F7" s="2" t="s">
        <v>476</v>
      </c>
      <c r="G7" s="30">
        <v>0.04</v>
      </c>
      <c r="H7" s="37">
        <v>550</v>
      </c>
      <c r="I7" s="39">
        <v>34.200000000000003</v>
      </c>
      <c r="J7" s="13" t="s">
        <v>31</v>
      </c>
      <c r="K7" s="2">
        <v>6.1</v>
      </c>
      <c r="L7" s="13">
        <v>2.2799999999999998</v>
      </c>
      <c r="M7" s="12">
        <v>1.5</v>
      </c>
      <c r="N7" s="37">
        <v>1</v>
      </c>
      <c r="O7" s="2">
        <v>3000</v>
      </c>
      <c r="P7" s="2">
        <v>66.8</v>
      </c>
      <c r="Q7" s="2" t="s">
        <v>482</v>
      </c>
      <c r="R7" s="2" t="s">
        <v>483</v>
      </c>
    </row>
    <row r="8" spans="1:22" ht="29.1">
      <c r="A8" s="2" t="s">
        <v>484</v>
      </c>
      <c r="B8" s="3">
        <v>44922</v>
      </c>
      <c r="C8" s="2" t="s">
        <v>474</v>
      </c>
      <c r="D8" s="2" t="s">
        <v>475</v>
      </c>
      <c r="E8" s="2" t="s">
        <v>25</v>
      </c>
      <c r="F8" s="2" t="s">
        <v>476</v>
      </c>
      <c r="G8" s="30">
        <v>0.04</v>
      </c>
      <c r="H8" s="38">
        <v>630</v>
      </c>
      <c r="I8" s="39">
        <v>34.200000000000003</v>
      </c>
      <c r="J8" s="13" t="s">
        <v>31</v>
      </c>
      <c r="K8" s="2">
        <v>6.1</v>
      </c>
      <c r="L8" s="13">
        <v>2.2799999999999998</v>
      </c>
      <c r="M8" s="12">
        <v>1.5</v>
      </c>
      <c r="N8" s="37">
        <v>1</v>
      </c>
      <c r="O8" s="2">
        <v>3000</v>
      </c>
      <c r="P8" s="2"/>
      <c r="Q8" s="2"/>
      <c r="R8" s="2"/>
    </row>
    <row r="9" spans="1:22" ht="29.1">
      <c r="A9" s="2" t="s">
        <v>485</v>
      </c>
      <c r="B9" s="3">
        <v>44923</v>
      </c>
      <c r="C9" s="2" t="s">
        <v>474</v>
      </c>
      <c r="D9" s="2" t="s">
        <v>475</v>
      </c>
      <c r="E9" s="2" t="s">
        <v>25</v>
      </c>
      <c r="F9" s="2" t="s">
        <v>476</v>
      </c>
      <c r="G9" s="30">
        <v>0.04</v>
      </c>
      <c r="H9" s="16">
        <v>730</v>
      </c>
      <c r="I9" s="39">
        <v>34.200000000000003</v>
      </c>
      <c r="J9" s="13" t="s">
        <v>31</v>
      </c>
      <c r="K9" s="2">
        <v>6.1</v>
      </c>
      <c r="L9" s="13">
        <v>2.2799999999999998</v>
      </c>
      <c r="M9" s="12">
        <v>1.5</v>
      </c>
      <c r="N9" s="37">
        <v>1</v>
      </c>
      <c r="O9" s="2">
        <v>3000</v>
      </c>
      <c r="P9" s="2">
        <v>68.2</v>
      </c>
      <c r="Q9" s="2" t="s">
        <v>486</v>
      </c>
      <c r="R9" s="2" t="s">
        <v>487</v>
      </c>
    </row>
    <row r="10" spans="1:22" ht="29.1">
      <c r="A10" s="2" t="s">
        <v>488</v>
      </c>
      <c r="B10" s="3">
        <v>44924</v>
      </c>
      <c r="C10" s="2" t="s">
        <v>474</v>
      </c>
      <c r="D10" s="2" t="s">
        <v>475</v>
      </c>
      <c r="E10" s="2" t="s">
        <v>25</v>
      </c>
      <c r="F10" s="2" t="s">
        <v>476</v>
      </c>
      <c r="G10" s="40">
        <v>9.3299999999999994E-2</v>
      </c>
      <c r="H10" s="38">
        <v>630</v>
      </c>
      <c r="I10" s="39">
        <v>34.200000000000003</v>
      </c>
      <c r="J10" s="13" t="s">
        <v>31</v>
      </c>
      <c r="K10" s="2">
        <v>6.1</v>
      </c>
      <c r="L10" s="13">
        <v>2.2799999999999998</v>
      </c>
      <c r="M10" s="12">
        <v>1.5</v>
      </c>
      <c r="N10" s="37">
        <v>1</v>
      </c>
      <c r="O10" s="2">
        <v>3000</v>
      </c>
      <c r="P10" s="2">
        <v>55</v>
      </c>
      <c r="Q10" s="2" t="s">
        <v>489</v>
      </c>
      <c r="R10" s="2" t="s">
        <v>490</v>
      </c>
    </row>
    <row r="11" spans="1:22" ht="29.1">
      <c r="A11" s="2" t="s">
        <v>491</v>
      </c>
      <c r="B11" s="3">
        <v>44925</v>
      </c>
      <c r="C11" s="2" t="s">
        <v>474</v>
      </c>
      <c r="D11" s="2" t="s">
        <v>475</v>
      </c>
      <c r="E11" s="2" t="s">
        <v>25</v>
      </c>
      <c r="F11" s="2" t="s">
        <v>476</v>
      </c>
      <c r="G11" s="41">
        <v>6.6661200000000002E-3</v>
      </c>
      <c r="H11" s="38">
        <v>630</v>
      </c>
      <c r="I11" s="39">
        <v>34.200000000000003</v>
      </c>
      <c r="J11" s="13" t="s">
        <v>31</v>
      </c>
      <c r="K11" s="2">
        <v>6.1</v>
      </c>
      <c r="L11" s="13">
        <v>2.2799999999999998</v>
      </c>
      <c r="M11" s="12">
        <v>1.5</v>
      </c>
      <c r="N11" s="37">
        <v>1</v>
      </c>
      <c r="O11" s="2">
        <v>3000</v>
      </c>
    </row>
    <row r="12" spans="1:22" ht="29.1">
      <c r="A12" s="2" t="s">
        <v>492</v>
      </c>
      <c r="B12" s="3">
        <v>44925</v>
      </c>
      <c r="C12" s="2" t="s">
        <v>474</v>
      </c>
      <c r="D12" s="2" t="s">
        <v>475</v>
      </c>
      <c r="E12" s="2" t="s">
        <v>25</v>
      </c>
      <c r="F12" s="2" t="s">
        <v>476</v>
      </c>
      <c r="G12" s="43">
        <v>6.6661200000000002E-4</v>
      </c>
      <c r="H12" s="38">
        <v>630</v>
      </c>
      <c r="I12" s="39">
        <v>34.200000000000003</v>
      </c>
      <c r="J12" s="13" t="s">
        <v>31</v>
      </c>
      <c r="K12" s="2">
        <v>6.1</v>
      </c>
      <c r="L12" s="13">
        <v>2.2799999999999998</v>
      </c>
      <c r="M12" s="12">
        <v>1.5</v>
      </c>
      <c r="N12" s="37">
        <v>1</v>
      </c>
      <c r="O12" s="2">
        <v>3000</v>
      </c>
    </row>
    <row r="13" spans="1:22" ht="29.1">
      <c r="A13" s="2" t="s">
        <v>493</v>
      </c>
      <c r="B13" s="3">
        <v>44926</v>
      </c>
      <c r="C13" s="2" t="s">
        <v>474</v>
      </c>
      <c r="D13" s="2" t="s">
        <v>475</v>
      </c>
      <c r="E13" s="2" t="s">
        <v>25</v>
      </c>
      <c r="F13" s="2" t="s">
        <v>476</v>
      </c>
      <c r="G13" s="42">
        <v>6.6699999999999995E-5</v>
      </c>
      <c r="H13" s="38">
        <v>630</v>
      </c>
      <c r="I13" s="39">
        <v>34.200000000000003</v>
      </c>
      <c r="J13" s="13" t="s">
        <v>31</v>
      </c>
      <c r="K13" s="2">
        <v>6.1</v>
      </c>
      <c r="L13" s="13">
        <v>2.2799999999999998</v>
      </c>
      <c r="M13" s="12">
        <v>1.5</v>
      </c>
      <c r="N13" s="37">
        <v>1</v>
      </c>
      <c r="O13" s="2">
        <v>3000</v>
      </c>
    </row>
    <row r="14" spans="1:22" ht="29.1">
      <c r="A14" s="2" t="s">
        <v>494</v>
      </c>
      <c r="B14" s="3">
        <v>44928</v>
      </c>
      <c r="C14" s="2" t="s">
        <v>474</v>
      </c>
      <c r="D14" s="2" t="s">
        <v>475</v>
      </c>
      <c r="E14" s="2" t="s">
        <v>25</v>
      </c>
      <c r="F14" s="2" t="s">
        <v>476</v>
      </c>
      <c r="G14" s="43">
        <v>6.6661200000000002E-4</v>
      </c>
      <c r="H14" s="38">
        <v>630</v>
      </c>
      <c r="I14" s="14">
        <v>23.1</v>
      </c>
      <c r="J14" s="13" t="s">
        <v>31</v>
      </c>
      <c r="K14" s="2">
        <v>6.1</v>
      </c>
      <c r="L14" s="13">
        <v>2.2799999999999998</v>
      </c>
      <c r="M14" s="45">
        <v>1</v>
      </c>
      <c r="N14" s="37">
        <v>1</v>
      </c>
      <c r="O14" s="2">
        <v>3000</v>
      </c>
    </row>
    <row r="15" spans="1:22" ht="29.1">
      <c r="A15" s="2" t="s">
        <v>495</v>
      </c>
      <c r="B15" s="3">
        <v>44929</v>
      </c>
      <c r="C15" s="2" t="s">
        <v>496</v>
      </c>
      <c r="D15" s="2" t="s">
        <v>475</v>
      </c>
      <c r="E15" s="2" t="s">
        <v>25</v>
      </c>
      <c r="F15" s="2" t="s">
        <v>476</v>
      </c>
      <c r="G15" s="43">
        <v>6.6661200000000002E-4</v>
      </c>
      <c r="H15" s="38">
        <v>630</v>
      </c>
      <c r="I15" s="14">
        <v>23.1</v>
      </c>
      <c r="J15" s="13" t="s">
        <v>31</v>
      </c>
      <c r="K15" s="2">
        <v>6.1</v>
      </c>
      <c r="L15" s="13">
        <v>2.2799999999999998</v>
      </c>
      <c r="M15" s="45">
        <v>1</v>
      </c>
      <c r="N15" s="37">
        <v>1</v>
      </c>
      <c r="O15" s="2">
        <v>3000</v>
      </c>
    </row>
  </sheetData>
  <mergeCells count="2">
    <mergeCell ref="Q1:R1"/>
    <mergeCell ref="T1:U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C0D7-8740-4029-A510-16DD957B8B55}">
  <dimension ref="A1:Q4"/>
  <sheetViews>
    <sheetView workbookViewId="0">
      <selection activeCell="R9" sqref="R9"/>
    </sheetView>
  </sheetViews>
  <sheetFormatPr defaultRowHeight="14.45"/>
  <cols>
    <col min="2" max="2" width="14.85546875" customWidth="1"/>
    <col min="13" max="13" width="10.140625" customWidth="1"/>
    <col min="14" max="14" width="10.42578125" customWidth="1"/>
    <col min="15" max="15" width="17.140625" customWidth="1"/>
  </cols>
  <sheetData>
    <row r="1" spans="1:17" s="2" customFormat="1" ht="57.95">
      <c r="A1" s="2" t="s">
        <v>2</v>
      </c>
      <c r="B1" s="2" t="s">
        <v>3</v>
      </c>
      <c r="C1" s="2" t="s">
        <v>5</v>
      </c>
      <c r="D1" s="2" t="s">
        <v>436</v>
      </c>
      <c r="E1" s="2" t="s">
        <v>497</v>
      </c>
      <c r="F1" s="2" t="s">
        <v>11</v>
      </c>
      <c r="G1" s="2" t="s">
        <v>12</v>
      </c>
      <c r="H1" s="2" t="s">
        <v>13</v>
      </c>
      <c r="I1" s="2" t="s">
        <v>498</v>
      </c>
      <c r="J1" s="2" t="s">
        <v>15</v>
      </c>
      <c r="K1" s="99" t="s">
        <v>16</v>
      </c>
      <c r="L1" s="99"/>
      <c r="M1" s="2" t="s">
        <v>499</v>
      </c>
      <c r="N1" s="2" t="s">
        <v>500</v>
      </c>
      <c r="O1" s="2" t="s">
        <v>501</v>
      </c>
      <c r="P1" s="99" t="s">
        <v>502</v>
      </c>
      <c r="Q1" s="99"/>
    </row>
    <row r="2" spans="1:17" s="2" customFormat="1" ht="29.1">
      <c r="A2" s="2" t="s">
        <v>503</v>
      </c>
      <c r="B2" s="2" t="s">
        <v>504</v>
      </c>
      <c r="C2" s="2" t="s">
        <v>26</v>
      </c>
      <c r="D2" s="31">
        <v>1.1000000000000001E-6</v>
      </c>
      <c r="E2" s="2">
        <v>650</v>
      </c>
      <c r="F2" s="2" t="s">
        <v>505</v>
      </c>
      <c r="G2" s="2">
        <v>1</v>
      </c>
      <c r="H2" s="2">
        <v>2</v>
      </c>
      <c r="I2" s="2">
        <v>53</v>
      </c>
      <c r="J2" s="2">
        <v>400</v>
      </c>
      <c r="K2" s="2" t="s">
        <v>506</v>
      </c>
      <c r="L2" s="2" t="s">
        <v>507</v>
      </c>
      <c r="M2" s="2">
        <v>0.22</v>
      </c>
      <c r="P2" t="s">
        <v>508</v>
      </c>
      <c r="Q2" s="44" t="s">
        <v>509</v>
      </c>
    </row>
    <row r="3" spans="1:17">
      <c r="A3" t="s">
        <v>510</v>
      </c>
      <c r="B3" s="2" t="s">
        <v>475</v>
      </c>
      <c r="C3" s="1" t="s">
        <v>511</v>
      </c>
      <c r="D3" s="31">
        <v>3.9996710999999997E-2</v>
      </c>
      <c r="E3" s="2">
        <v>630</v>
      </c>
      <c r="F3" s="2" t="s">
        <v>505</v>
      </c>
      <c r="G3" s="2">
        <v>0.9</v>
      </c>
      <c r="H3" s="2" t="s">
        <v>505</v>
      </c>
      <c r="I3" s="2" t="s">
        <v>505</v>
      </c>
      <c r="J3" s="2">
        <v>33</v>
      </c>
      <c r="O3" t="s">
        <v>512</v>
      </c>
      <c r="P3" t="s">
        <v>513</v>
      </c>
      <c r="Q3" t="s">
        <v>514</v>
      </c>
    </row>
    <row r="4" spans="1:17">
      <c r="A4" t="s">
        <v>510</v>
      </c>
      <c r="B4" s="2" t="s">
        <v>475</v>
      </c>
      <c r="C4" s="1" t="s">
        <v>511</v>
      </c>
      <c r="D4" s="2" t="s">
        <v>28</v>
      </c>
      <c r="E4" s="2">
        <v>630</v>
      </c>
      <c r="F4" s="2" t="s">
        <v>505</v>
      </c>
      <c r="G4" s="2">
        <v>0.9</v>
      </c>
      <c r="H4" s="2">
        <v>20</v>
      </c>
      <c r="I4" s="2" t="s">
        <v>505</v>
      </c>
      <c r="J4" s="2" t="s">
        <v>515</v>
      </c>
      <c r="O4" t="s">
        <v>516</v>
      </c>
    </row>
  </sheetData>
  <mergeCells count="2">
    <mergeCell ref="K1:L1"/>
    <mergeCell ref="P1:Q1"/>
  </mergeCells>
  <hyperlinks>
    <hyperlink ref="Q2" r:id="rId1" xr:uid="{39B79E2D-BDAC-4FCB-B55E-711E3DC5FC0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A6A7A-A518-40C2-AAFA-43EF9351804B}">
  <dimension ref="A1:M61"/>
  <sheetViews>
    <sheetView workbookViewId="0">
      <selection activeCell="I5" sqref="I5"/>
    </sheetView>
  </sheetViews>
  <sheetFormatPr defaultRowHeight="14.45"/>
  <cols>
    <col min="1" max="1" width="17.7109375" customWidth="1"/>
    <col min="3" max="3" width="14.85546875" customWidth="1"/>
    <col min="4" max="4" width="12.85546875" customWidth="1"/>
    <col min="9" max="9" width="23.5703125" customWidth="1"/>
    <col min="10" max="10" width="20.140625" customWidth="1"/>
    <col min="11" max="11" width="22.5703125" customWidth="1"/>
    <col min="12" max="12" width="21.85546875" customWidth="1"/>
    <col min="13" max="13" width="37.5703125" customWidth="1"/>
  </cols>
  <sheetData>
    <row r="1" spans="1:13" ht="57.95">
      <c r="A1" t="s">
        <v>2</v>
      </c>
      <c r="B1" t="s">
        <v>517</v>
      </c>
      <c r="C1" s="2" t="s">
        <v>6</v>
      </c>
      <c r="D1" s="2" t="s">
        <v>497</v>
      </c>
      <c r="E1" s="2" t="s">
        <v>11</v>
      </c>
      <c r="F1" s="2" t="s">
        <v>12</v>
      </c>
      <c r="G1" s="2" t="s">
        <v>13</v>
      </c>
      <c r="H1" s="2" t="s">
        <v>498</v>
      </c>
      <c r="I1" s="2" t="s">
        <v>16</v>
      </c>
      <c r="J1" s="2" t="s">
        <v>500</v>
      </c>
      <c r="K1" s="2" t="s">
        <v>501</v>
      </c>
      <c r="L1" s="113" t="s">
        <v>502</v>
      </c>
      <c r="M1" s="113"/>
    </row>
    <row r="2" spans="1:13">
      <c r="A2" t="s">
        <v>244</v>
      </c>
      <c r="B2" t="s">
        <v>518</v>
      </c>
      <c r="C2" s="1" t="s">
        <v>519</v>
      </c>
      <c r="D2" s="1" t="s">
        <v>520</v>
      </c>
      <c r="E2" s="1">
        <v>2.6</v>
      </c>
      <c r="F2" s="1">
        <v>2</v>
      </c>
      <c r="G2" s="1">
        <v>5</v>
      </c>
      <c r="H2" s="1">
        <v>50</v>
      </c>
      <c r="I2" s="1" t="s">
        <v>505</v>
      </c>
      <c r="J2" s="1" t="s">
        <v>521</v>
      </c>
      <c r="L2" t="s">
        <v>522</v>
      </c>
      <c r="M2" t="s">
        <v>523</v>
      </c>
    </row>
    <row r="3" spans="1:13">
      <c r="A3" t="s">
        <v>524</v>
      </c>
      <c r="B3" t="s">
        <v>505</v>
      </c>
      <c r="C3" s="1">
        <v>120</v>
      </c>
      <c r="D3" s="1">
        <v>680</v>
      </c>
      <c r="E3" s="1" t="s">
        <v>505</v>
      </c>
      <c r="F3" s="1">
        <v>2</v>
      </c>
      <c r="G3" s="1">
        <v>3</v>
      </c>
      <c r="H3" s="1">
        <v>60</v>
      </c>
      <c r="I3" s="1" t="s">
        <v>525</v>
      </c>
      <c r="J3" s="1" t="s">
        <v>505</v>
      </c>
      <c r="L3" t="s">
        <v>526</v>
      </c>
      <c r="M3" s="4" t="s">
        <v>527</v>
      </c>
    </row>
    <row r="4" spans="1:13">
      <c r="A4" s="9" t="s">
        <v>510</v>
      </c>
      <c r="B4" t="s">
        <v>518</v>
      </c>
      <c r="C4" s="1">
        <v>120</v>
      </c>
      <c r="D4" s="1">
        <v>1000</v>
      </c>
      <c r="E4" s="1" t="s">
        <v>505</v>
      </c>
      <c r="F4" s="1">
        <v>1.5</v>
      </c>
      <c r="G4" s="1">
        <v>2</v>
      </c>
      <c r="H4" s="1" t="s">
        <v>505</v>
      </c>
      <c r="I4" s="1" t="s">
        <v>505</v>
      </c>
      <c r="J4" s="1" t="s">
        <v>505</v>
      </c>
      <c r="L4" s="4" t="s">
        <v>528</v>
      </c>
      <c r="M4" s="4" t="s">
        <v>529</v>
      </c>
    </row>
    <row r="5" spans="1:13" ht="29.1">
      <c r="A5" s="9" t="s">
        <v>510</v>
      </c>
      <c r="B5" t="s">
        <v>518</v>
      </c>
      <c r="C5" s="1">
        <v>20</v>
      </c>
      <c r="D5" s="1">
        <v>600</v>
      </c>
      <c r="E5" s="1">
        <v>1</v>
      </c>
      <c r="F5" s="1" t="s">
        <v>530</v>
      </c>
      <c r="G5" s="1">
        <v>2</v>
      </c>
      <c r="H5" s="1" t="s">
        <v>505</v>
      </c>
      <c r="I5" s="2" t="s">
        <v>531</v>
      </c>
      <c r="J5" s="1" t="s">
        <v>505</v>
      </c>
      <c r="K5" s="4" t="s">
        <v>532</v>
      </c>
      <c r="L5" s="4" t="s">
        <v>533</v>
      </c>
      <c r="M5" s="4" t="s">
        <v>534</v>
      </c>
    </row>
    <row r="6" spans="1:13" ht="29.1">
      <c r="A6" s="8" t="s">
        <v>535</v>
      </c>
      <c r="B6" t="s">
        <v>518</v>
      </c>
      <c r="C6" s="1">
        <v>20</v>
      </c>
      <c r="D6" s="1">
        <v>600</v>
      </c>
      <c r="E6" s="1" t="s">
        <v>505</v>
      </c>
      <c r="F6" s="1" t="s">
        <v>536</v>
      </c>
      <c r="G6" s="1">
        <v>2</v>
      </c>
      <c r="H6" s="1">
        <v>66</v>
      </c>
      <c r="I6" s="1" t="s">
        <v>505</v>
      </c>
      <c r="J6" s="1" t="s">
        <v>537</v>
      </c>
      <c r="K6" s="4" t="s">
        <v>538</v>
      </c>
      <c r="L6" s="4" t="s">
        <v>539</v>
      </c>
      <c r="M6" s="4" t="s">
        <v>540</v>
      </c>
    </row>
    <row r="7" spans="1:13">
      <c r="A7" t="s">
        <v>541</v>
      </c>
      <c r="B7" t="s">
        <v>518</v>
      </c>
      <c r="C7" s="1">
        <v>20</v>
      </c>
      <c r="D7" s="1">
        <v>700</v>
      </c>
      <c r="E7" s="1" t="s">
        <v>505</v>
      </c>
      <c r="F7" s="1">
        <v>1</v>
      </c>
      <c r="G7" s="1"/>
      <c r="H7" s="1" t="s">
        <v>505</v>
      </c>
      <c r="I7" s="1"/>
      <c r="J7" s="1"/>
      <c r="L7" t="s">
        <v>542</v>
      </c>
      <c r="M7" s="4" t="s">
        <v>543</v>
      </c>
    </row>
    <row r="8" spans="1:13">
      <c r="A8" t="s">
        <v>244</v>
      </c>
      <c r="B8" t="s">
        <v>518</v>
      </c>
      <c r="C8" s="1" t="s">
        <v>519</v>
      </c>
      <c r="D8" s="1" t="s">
        <v>520</v>
      </c>
      <c r="E8" s="1">
        <v>2.6</v>
      </c>
      <c r="F8" s="1">
        <v>2</v>
      </c>
      <c r="G8" s="1">
        <v>5</v>
      </c>
      <c r="H8" s="1">
        <v>50</v>
      </c>
      <c r="I8" s="1" t="s">
        <v>505</v>
      </c>
      <c r="J8" s="1" t="s">
        <v>521</v>
      </c>
      <c r="L8" t="s">
        <v>544</v>
      </c>
      <c r="M8" s="4" t="s">
        <v>545</v>
      </c>
    </row>
    <row r="9" spans="1:13">
      <c r="A9" t="s">
        <v>503</v>
      </c>
      <c r="B9" t="s">
        <v>505</v>
      </c>
      <c r="C9" s="1" t="s">
        <v>546</v>
      </c>
      <c r="D9" s="1" t="s">
        <v>547</v>
      </c>
      <c r="E9" s="1" t="s">
        <v>505</v>
      </c>
      <c r="F9" s="1" t="s">
        <v>505</v>
      </c>
      <c r="G9" s="1">
        <v>3</v>
      </c>
      <c r="H9" s="1" t="s">
        <v>505</v>
      </c>
      <c r="I9" s="1" t="s">
        <v>548</v>
      </c>
      <c r="J9" s="1" t="s">
        <v>505</v>
      </c>
      <c r="L9" t="s">
        <v>549</v>
      </c>
      <c r="M9" s="4" t="s">
        <v>550</v>
      </c>
    </row>
    <row r="10" spans="1:13">
      <c r="C10" s="1"/>
      <c r="D10" s="1"/>
      <c r="E10" s="1"/>
      <c r="F10" s="1"/>
      <c r="G10" s="1"/>
      <c r="H10" s="1"/>
      <c r="I10" s="1"/>
      <c r="J10" s="1"/>
      <c r="M10" s="4"/>
    </row>
    <row r="11" spans="1:13">
      <c r="C11" s="1">
        <v>60</v>
      </c>
      <c r="D11" s="1"/>
      <c r="E11" s="1"/>
      <c r="F11" s="1"/>
      <c r="G11" s="1"/>
      <c r="H11" s="1"/>
      <c r="I11" s="1"/>
      <c r="J11" s="1"/>
      <c r="M11" s="1"/>
    </row>
    <row r="12" spans="1:13">
      <c r="C12" s="1"/>
      <c r="D12" s="1"/>
      <c r="E12" s="1"/>
      <c r="F12" s="1"/>
      <c r="G12" s="1"/>
      <c r="H12" s="1"/>
      <c r="I12" s="1"/>
      <c r="J12" s="1"/>
      <c r="M12" s="1"/>
    </row>
    <row r="13" spans="1:13">
      <c r="C13" s="1"/>
      <c r="D13" s="1"/>
      <c r="E13" s="1"/>
      <c r="F13" s="1"/>
      <c r="G13" s="1"/>
      <c r="H13" s="1"/>
      <c r="I13" s="1"/>
      <c r="J13" s="1"/>
      <c r="M13" s="1"/>
    </row>
    <row r="14" spans="1:13">
      <c r="C14" s="1"/>
      <c r="D14" s="1"/>
      <c r="E14" s="1"/>
      <c r="F14" s="1"/>
      <c r="G14" s="1"/>
      <c r="H14" s="1"/>
      <c r="I14" s="1"/>
      <c r="J14" s="1"/>
      <c r="M14" s="1"/>
    </row>
    <row r="15" spans="1:13">
      <c r="C15" s="1"/>
      <c r="D15" s="1"/>
      <c r="E15" s="1"/>
      <c r="F15" s="1"/>
      <c r="G15" s="1"/>
      <c r="H15" s="1"/>
      <c r="I15" s="1"/>
      <c r="J15" s="1"/>
      <c r="M15" s="1"/>
    </row>
    <row r="16" spans="1:13">
      <c r="C16" s="1"/>
      <c r="D16" s="1"/>
      <c r="E16" s="1"/>
      <c r="F16" s="1"/>
      <c r="G16" s="1"/>
      <c r="H16" s="1"/>
      <c r="I16" s="1"/>
      <c r="J16" s="1"/>
      <c r="M16" s="1"/>
    </row>
    <row r="17" spans="3:13">
      <c r="C17" s="1"/>
      <c r="D17" s="1"/>
      <c r="E17" s="1"/>
      <c r="F17" s="1"/>
      <c r="G17" s="1"/>
      <c r="H17" s="1"/>
      <c r="I17" s="1"/>
      <c r="J17" s="1"/>
      <c r="M17" s="1"/>
    </row>
    <row r="18" spans="3:13">
      <c r="C18" s="1"/>
      <c r="D18" s="1"/>
      <c r="E18" s="1"/>
      <c r="F18" s="1"/>
      <c r="G18" s="1"/>
      <c r="H18" s="1"/>
      <c r="I18" s="1"/>
      <c r="J18" s="1"/>
      <c r="M18" s="1"/>
    </row>
    <row r="19" spans="3:13">
      <c r="C19" s="1"/>
      <c r="D19" s="1"/>
      <c r="E19" s="1"/>
      <c r="F19" s="1"/>
      <c r="G19" s="1"/>
      <c r="H19" s="1"/>
      <c r="I19" s="1"/>
      <c r="J19" s="1"/>
      <c r="M19" s="1"/>
    </row>
    <row r="20" spans="3:13">
      <c r="C20" s="1"/>
      <c r="D20" s="1"/>
      <c r="E20" s="1"/>
      <c r="F20" s="1"/>
      <c r="G20" s="1"/>
      <c r="H20" s="1"/>
      <c r="I20" s="1"/>
      <c r="J20" s="1"/>
      <c r="M20" s="1"/>
    </row>
    <row r="21" spans="3:13">
      <c r="C21" s="1"/>
      <c r="D21" s="1"/>
      <c r="E21" s="1"/>
      <c r="F21" s="1"/>
      <c r="G21" s="1"/>
      <c r="H21" s="1"/>
      <c r="I21" s="1"/>
      <c r="J21" s="1"/>
      <c r="M21" s="1"/>
    </row>
    <row r="22" spans="3:13">
      <c r="C22" s="1"/>
      <c r="D22" s="1"/>
      <c r="E22" s="1"/>
      <c r="F22" s="1"/>
      <c r="G22" s="1"/>
      <c r="H22" s="1"/>
      <c r="I22" s="1"/>
      <c r="J22" s="1"/>
      <c r="M22" s="1"/>
    </row>
    <row r="23" spans="3:13">
      <c r="C23" s="1"/>
      <c r="D23" s="1"/>
      <c r="E23" s="1"/>
      <c r="F23" s="1"/>
      <c r="G23" s="1"/>
      <c r="H23" s="1"/>
      <c r="I23" s="1"/>
      <c r="J23" s="1"/>
      <c r="M23" s="1"/>
    </row>
    <row r="24" spans="3:13">
      <c r="C24" s="1"/>
      <c r="D24" s="1"/>
      <c r="E24" s="1"/>
      <c r="F24" s="1"/>
      <c r="G24" s="1"/>
      <c r="H24" s="1"/>
      <c r="I24" s="1"/>
      <c r="J24" s="1"/>
      <c r="M24" s="1"/>
    </row>
    <row r="25" spans="3:13">
      <c r="C25" s="1"/>
      <c r="D25" s="1"/>
      <c r="E25" s="1"/>
      <c r="F25" s="1"/>
      <c r="G25" s="1"/>
      <c r="H25" s="1"/>
      <c r="I25" s="1"/>
      <c r="J25" s="1"/>
      <c r="M25" s="1"/>
    </row>
    <row r="26" spans="3:13">
      <c r="C26" s="1"/>
      <c r="D26" s="1"/>
      <c r="E26" s="1"/>
      <c r="F26" s="1"/>
      <c r="G26" s="1"/>
      <c r="H26" s="1"/>
      <c r="I26" s="1"/>
      <c r="J26" s="1"/>
      <c r="M26" s="1"/>
    </row>
    <row r="27" spans="3:13">
      <c r="C27" s="1"/>
      <c r="D27" s="1"/>
      <c r="E27" s="1"/>
      <c r="F27" s="1"/>
      <c r="G27" s="1"/>
      <c r="H27" s="1"/>
      <c r="I27" s="1"/>
      <c r="J27" s="1"/>
      <c r="M27" s="1"/>
    </row>
    <row r="28" spans="3:13">
      <c r="C28" s="1"/>
      <c r="D28" s="1"/>
      <c r="E28" s="1"/>
      <c r="F28" s="1"/>
      <c r="G28" s="1"/>
      <c r="H28" s="1"/>
      <c r="I28" s="1"/>
      <c r="J28" s="1"/>
      <c r="M28" s="1"/>
    </row>
    <row r="29" spans="3:13">
      <c r="C29" s="1"/>
      <c r="D29" s="1"/>
      <c r="E29" s="1"/>
      <c r="F29" s="1"/>
      <c r="G29" s="1"/>
      <c r="H29" s="1"/>
      <c r="I29" s="1"/>
      <c r="J29" s="1"/>
      <c r="M29" s="1"/>
    </row>
    <row r="30" spans="3:13">
      <c r="C30" s="1"/>
      <c r="D30" s="1"/>
      <c r="E30" s="1"/>
      <c r="F30" s="1"/>
      <c r="G30" s="1"/>
      <c r="H30" s="1"/>
      <c r="I30" s="1"/>
      <c r="J30" s="1"/>
      <c r="M30" s="1"/>
    </row>
    <row r="31" spans="3:13">
      <c r="C31" s="1"/>
      <c r="D31" s="1"/>
      <c r="E31" s="1"/>
      <c r="F31" s="1"/>
      <c r="G31" s="1"/>
      <c r="H31" s="1"/>
      <c r="I31" s="1"/>
      <c r="J31" s="1"/>
      <c r="M31" s="1"/>
    </row>
    <row r="32" spans="3:13">
      <c r="C32" s="1"/>
      <c r="D32" s="1"/>
      <c r="E32" s="1"/>
      <c r="F32" s="1"/>
      <c r="G32" s="1"/>
      <c r="H32" s="1"/>
      <c r="I32" s="1"/>
      <c r="J32" s="1"/>
      <c r="M32" s="1"/>
    </row>
    <row r="33" spans="3:13">
      <c r="C33" s="1"/>
      <c r="D33" s="1"/>
      <c r="E33" s="1"/>
      <c r="F33" s="1"/>
      <c r="G33" s="1"/>
      <c r="H33" s="1"/>
      <c r="I33" s="1"/>
      <c r="J33" s="1"/>
      <c r="M33" s="1"/>
    </row>
    <row r="34" spans="3:13">
      <c r="C34" s="1"/>
      <c r="D34" s="1"/>
      <c r="E34" s="1"/>
      <c r="F34" s="1"/>
      <c r="G34" s="1"/>
      <c r="H34" s="1"/>
      <c r="I34" s="1"/>
      <c r="J34" s="1"/>
      <c r="M34" s="1"/>
    </row>
    <row r="35" spans="3:13">
      <c r="C35" s="1"/>
      <c r="D35" s="1"/>
      <c r="E35" s="1"/>
      <c r="F35" s="1"/>
      <c r="G35" s="1"/>
      <c r="H35" s="1"/>
      <c r="I35" s="1"/>
      <c r="J35" s="1"/>
      <c r="M35" s="1"/>
    </row>
    <row r="36" spans="3:13">
      <c r="C36" s="1"/>
      <c r="D36" s="1"/>
      <c r="E36" s="1"/>
      <c r="F36" s="1"/>
      <c r="G36" s="1"/>
      <c r="H36" s="1"/>
      <c r="I36" s="1"/>
      <c r="J36" s="1"/>
      <c r="M36" s="1"/>
    </row>
    <row r="37" spans="3:13">
      <c r="C37" s="1"/>
      <c r="D37" s="1"/>
      <c r="E37" s="1"/>
      <c r="F37" s="1"/>
      <c r="G37" s="1"/>
      <c r="H37" s="1"/>
      <c r="I37" s="1"/>
      <c r="J37" s="1"/>
      <c r="M37" s="1"/>
    </row>
    <row r="38" spans="3:13">
      <c r="C38" s="1"/>
      <c r="D38" s="1"/>
      <c r="E38" s="1"/>
      <c r="F38" s="1"/>
      <c r="G38" s="1"/>
      <c r="H38" s="1"/>
      <c r="I38" s="1"/>
      <c r="J38" s="1"/>
      <c r="M38" s="1"/>
    </row>
    <row r="39" spans="3:13">
      <c r="C39" s="1"/>
      <c r="D39" s="1"/>
      <c r="E39" s="1"/>
      <c r="F39" s="1"/>
      <c r="G39" s="1"/>
      <c r="H39" s="1"/>
      <c r="I39" s="1"/>
      <c r="J39" s="1"/>
      <c r="M39" s="1"/>
    </row>
    <row r="40" spans="3:13">
      <c r="C40" s="1"/>
      <c r="D40" s="1"/>
      <c r="E40" s="1"/>
      <c r="F40" s="1"/>
      <c r="G40" s="1"/>
      <c r="H40" s="1"/>
      <c r="I40" s="1"/>
      <c r="J40" s="1"/>
      <c r="M40" s="1"/>
    </row>
    <row r="41" spans="3:13">
      <c r="C41" s="1"/>
      <c r="D41" s="1"/>
      <c r="E41" s="1"/>
      <c r="F41" s="1"/>
      <c r="G41" s="1"/>
      <c r="H41" s="1"/>
      <c r="I41" s="1"/>
      <c r="J41" s="1"/>
      <c r="M41" s="1"/>
    </row>
    <row r="42" spans="3:13">
      <c r="C42" s="1"/>
      <c r="D42" s="1"/>
      <c r="E42" s="1"/>
      <c r="F42" s="1"/>
      <c r="G42" s="1"/>
      <c r="H42" s="1"/>
      <c r="I42" s="1"/>
      <c r="J42" s="1"/>
      <c r="M42" s="1"/>
    </row>
    <row r="43" spans="3:13">
      <c r="C43" s="1"/>
      <c r="D43" s="1"/>
      <c r="E43" s="1"/>
      <c r="F43" s="1"/>
      <c r="G43" s="1"/>
      <c r="H43" s="1"/>
      <c r="I43" s="1"/>
      <c r="J43" s="1"/>
      <c r="M43" s="1"/>
    </row>
    <row r="44" spans="3:13">
      <c r="C44" s="1"/>
      <c r="D44" s="1"/>
      <c r="E44" s="1"/>
      <c r="F44" s="1"/>
      <c r="G44" s="1"/>
      <c r="H44" s="1"/>
      <c r="I44" s="1"/>
      <c r="J44" s="1"/>
      <c r="M44" s="1"/>
    </row>
    <row r="45" spans="3:13">
      <c r="C45" s="1"/>
      <c r="D45" s="1"/>
      <c r="E45" s="1"/>
      <c r="F45" s="1"/>
      <c r="G45" s="1"/>
      <c r="H45" s="1"/>
      <c r="I45" s="1"/>
      <c r="J45" s="1"/>
      <c r="M45" s="1"/>
    </row>
    <row r="46" spans="3:13">
      <c r="C46" s="1"/>
      <c r="D46" s="1"/>
      <c r="E46" s="1"/>
      <c r="F46" s="1"/>
      <c r="G46" s="1"/>
      <c r="H46" s="1"/>
      <c r="I46" s="1"/>
      <c r="J46" s="1"/>
      <c r="M46" s="1"/>
    </row>
    <row r="47" spans="3:13">
      <c r="C47" s="1"/>
      <c r="D47" s="1"/>
      <c r="E47" s="1"/>
      <c r="F47" s="1"/>
      <c r="G47" s="1"/>
      <c r="H47" s="1"/>
      <c r="I47" s="1"/>
      <c r="J47" s="1"/>
      <c r="M47" s="1"/>
    </row>
    <row r="48" spans="3:13">
      <c r="C48" s="1"/>
      <c r="D48" s="1"/>
      <c r="E48" s="1"/>
      <c r="F48" s="1"/>
      <c r="G48" s="1"/>
      <c r="H48" s="1"/>
      <c r="I48" s="1"/>
      <c r="J48" s="1"/>
      <c r="M48" s="1"/>
    </row>
    <row r="49" spans="3:13">
      <c r="C49" s="1"/>
      <c r="D49" s="1"/>
      <c r="E49" s="1"/>
      <c r="F49" s="1"/>
      <c r="G49" s="1"/>
      <c r="H49" s="1"/>
      <c r="I49" s="1"/>
      <c r="J49" s="1"/>
      <c r="M49" s="1"/>
    </row>
    <row r="50" spans="3:13">
      <c r="C50" s="1"/>
      <c r="D50" s="1"/>
      <c r="E50" s="1"/>
      <c r="F50" s="1"/>
      <c r="G50" s="1"/>
      <c r="H50" s="1"/>
      <c r="I50" s="1"/>
      <c r="J50" s="1"/>
      <c r="M50" s="1"/>
    </row>
    <row r="51" spans="3:13">
      <c r="C51" s="1"/>
      <c r="D51" s="1"/>
      <c r="E51" s="1"/>
      <c r="F51" s="1"/>
      <c r="G51" s="1"/>
      <c r="H51" s="1"/>
      <c r="I51" s="1"/>
      <c r="J51" s="1"/>
      <c r="M51" s="1"/>
    </row>
    <row r="52" spans="3:13">
      <c r="C52" s="1"/>
      <c r="D52" s="1"/>
      <c r="E52" s="1"/>
      <c r="F52" s="1"/>
      <c r="G52" s="1"/>
      <c r="H52" s="1"/>
      <c r="I52" s="1"/>
      <c r="J52" s="1"/>
      <c r="M52" s="1"/>
    </row>
    <row r="53" spans="3:13">
      <c r="C53" s="1"/>
      <c r="D53" s="1"/>
      <c r="E53" s="1"/>
      <c r="F53" s="1"/>
      <c r="G53" s="1"/>
      <c r="H53" s="1"/>
      <c r="I53" s="1"/>
      <c r="J53" s="1"/>
      <c r="M53" s="1"/>
    </row>
    <row r="54" spans="3:13">
      <c r="C54" s="1"/>
      <c r="D54" s="1"/>
      <c r="E54" s="1"/>
      <c r="F54" s="1"/>
      <c r="G54" s="1"/>
      <c r="H54" s="1"/>
      <c r="I54" s="1"/>
      <c r="J54" s="1"/>
      <c r="M54" s="1"/>
    </row>
    <row r="55" spans="3:13">
      <c r="C55" s="1"/>
      <c r="D55" s="1"/>
      <c r="E55" s="1"/>
      <c r="F55" s="1"/>
      <c r="G55" s="1"/>
      <c r="H55" s="1"/>
      <c r="I55" s="1"/>
      <c r="J55" s="1"/>
      <c r="M55" s="1"/>
    </row>
    <row r="56" spans="3:13">
      <c r="C56" s="1"/>
      <c r="D56" s="1"/>
      <c r="E56" s="1"/>
      <c r="F56" s="1"/>
      <c r="G56" s="1"/>
      <c r="H56" s="1"/>
      <c r="I56" s="1"/>
      <c r="J56" s="1"/>
      <c r="M56" s="1"/>
    </row>
    <row r="57" spans="3:13">
      <c r="C57" s="1"/>
      <c r="D57" s="1"/>
      <c r="E57" s="1"/>
      <c r="F57" s="1"/>
      <c r="G57" s="1"/>
      <c r="H57" s="1"/>
      <c r="I57" s="1"/>
      <c r="J57" s="1"/>
      <c r="M57" s="1"/>
    </row>
    <row r="58" spans="3:13">
      <c r="C58" s="1"/>
      <c r="D58" s="1"/>
      <c r="E58" s="1"/>
      <c r="F58" s="1"/>
      <c r="G58" s="1"/>
      <c r="H58" s="1"/>
      <c r="I58" s="1"/>
      <c r="J58" s="1"/>
      <c r="M58" s="1"/>
    </row>
    <row r="59" spans="3:13">
      <c r="C59" s="1"/>
      <c r="D59" s="1"/>
      <c r="E59" s="1"/>
      <c r="F59" s="1"/>
      <c r="G59" s="1"/>
      <c r="H59" s="1"/>
      <c r="I59" s="1"/>
      <c r="J59" s="1"/>
      <c r="M59" s="1"/>
    </row>
    <row r="60" spans="3:13">
      <c r="C60" s="1"/>
      <c r="D60" s="1"/>
      <c r="E60" s="1"/>
      <c r="F60" s="1"/>
      <c r="G60" s="1"/>
      <c r="H60" s="1"/>
      <c r="I60" s="1"/>
      <c r="J60" s="1"/>
      <c r="M60" s="1"/>
    </row>
    <row r="61" spans="3:13">
      <c r="C61" s="1"/>
      <c r="D61" s="1"/>
      <c r="E61" s="1"/>
      <c r="F61" s="1"/>
      <c r="G61" s="1"/>
      <c r="H61" s="1"/>
      <c r="I61" s="1"/>
      <c r="J61" s="1"/>
      <c r="M61" s="1"/>
    </row>
  </sheetData>
  <mergeCells count="1">
    <mergeCell ref="L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Liyan Wu</dc:creator>
  <cp:keywords/>
  <dc:description/>
  <cp:lastModifiedBy/>
  <cp:revision/>
  <dcterms:created xsi:type="dcterms:W3CDTF">2022-05-08T17:53:54Z</dcterms:created>
  <dcterms:modified xsi:type="dcterms:W3CDTF">2024-09-17T20:15:04Z</dcterms:modified>
  <cp:category/>
  <cp:contentStatus/>
</cp:coreProperties>
</file>