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towers\"/>
    </mc:Choice>
  </mc:AlternateContent>
  <xr:revisionPtr revIDLastSave="0" documentId="13_ncr:1_{302E9137-A6DA-4C68-A52D-D6A97482A61E}" xr6:coauthVersionLast="45" xr6:coauthVersionMax="45" xr10:uidLastSave="{00000000-0000-0000-0000-000000000000}"/>
  <bookViews>
    <workbookView xWindow="-120" yWindow="-120" windowWidth="38640" windowHeight="21240" xr2:uid="{77B776D3-CB80-430E-BB3F-2CE5DE630DB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" i="1" l="1"/>
  <c r="K21" i="1"/>
  <c r="K17" i="1"/>
  <c r="K11" i="1"/>
  <c r="K10" i="1"/>
  <c r="K8" i="1"/>
  <c r="K7" i="1"/>
  <c r="K5" i="1"/>
  <c r="K4" i="1"/>
  <c r="N57" i="1" l="1"/>
  <c r="P57" i="1" s="1"/>
  <c r="N58" i="1"/>
  <c r="P58" i="1" s="1"/>
  <c r="N38" i="1"/>
  <c r="N39" i="1"/>
  <c r="N40" i="1"/>
  <c r="N41" i="1"/>
  <c r="N42" i="1"/>
  <c r="N35" i="1"/>
  <c r="N36" i="1"/>
  <c r="N37" i="1"/>
  <c r="N43" i="1"/>
  <c r="N44" i="1"/>
  <c r="N45" i="1"/>
  <c r="N46" i="1"/>
  <c r="N47" i="1"/>
  <c r="N48" i="1"/>
  <c r="N49" i="1"/>
  <c r="N50" i="1"/>
  <c r="N51" i="1"/>
  <c r="N52" i="1"/>
  <c r="P52" i="1" s="1"/>
  <c r="N53" i="1"/>
  <c r="P53" i="1" s="1"/>
  <c r="N54" i="1"/>
  <c r="P54" i="1" s="1"/>
  <c r="N55" i="1"/>
  <c r="P55" i="1" s="1"/>
  <c r="N56" i="1"/>
  <c r="M58" i="1"/>
  <c r="O58" i="1" s="1"/>
  <c r="M57" i="1"/>
  <c r="O57" i="1" s="1"/>
  <c r="M56" i="1"/>
  <c r="O56" i="1" s="1"/>
  <c r="P56" i="1"/>
  <c r="M55" i="1"/>
  <c r="O55" i="1" s="1"/>
  <c r="M54" i="1"/>
  <c r="O54" i="1" s="1"/>
  <c r="M53" i="1"/>
  <c r="O53" i="1" s="1"/>
  <c r="M52" i="1"/>
  <c r="O52" i="1" s="1"/>
  <c r="M50" i="1" l="1"/>
  <c r="M51" i="1"/>
  <c r="N34" i="1" l="1"/>
  <c r="M34" i="1"/>
  <c r="M36" i="1"/>
  <c r="M39" i="1" l="1"/>
  <c r="M38" i="1"/>
  <c r="M44" i="1" l="1"/>
  <c r="M42" i="1"/>
  <c r="M49" i="1"/>
  <c r="M47" i="1"/>
  <c r="N30" i="1"/>
  <c r="N24" i="1"/>
  <c r="M31" i="1"/>
  <c r="O31" i="1" s="1"/>
  <c r="N31" i="1"/>
  <c r="P31" i="1" s="1"/>
  <c r="M30" i="1"/>
  <c r="M28" i="1"/>
  <c r="O28" i="1" s="1"/>
  <c r="N28" i="1"/>
  <c r="P28" i="1" s="1"/>
  <c r="M27" i="1"/>
  <c r="N27" i="1"/>
  <c r="M24" i="1"/>
  <c r="M25" i="1"/>
  <c r="N25" i="1"/>
  <c r="N33" i="1" l="1"/>
  <c r="N11" i="1"/>
  <c r="N23" i="1" l="1"/>
  <c r="N32" i="1" l="1"/>
  <c r="N2" i="1"/>
  <c r="N3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6" i="1"/>
  <c r="N29" i="1"/>
  <c r="M46" i="1" l="1"/>
  <c r="M45" i="1"/>
  <c r="P45" i="1" l="1"/>
  <c r="O45" i="1"/>
  <c r="P3" i="1"/>
  <c r="M11" i="1"/>
  <c r="M12" i="1"/>
  <c r="M13" i="1"/>
  <c r="M14" i="1"/>
  <c r="M15" i="1"/>
  <c r="M16" i="1"/>
  <c r="M17" i="1"/>
  <c r="M18" i="1"/>
  <c r="M19" i="1"/>
  <c r="M20" i="1"/>
  <c r="M21" i="1"/>
  <c r="M22" i="1"/>
  <c r="M9" i="1"/>
  <c r="M10" i="1"/>
  <c r="M7" i="1"/>
  <c r="M8" i="1"/>
  <c r="M5" i="1"/>
  <c r="M4" i="1"/>
  <c r="P12" i="1" l="1"/>
  <c r="M41" i="1"/>
  <c r="P40" i="1"/>
  <c r="M3" i="1"/>
  <c r="M6" i="1"/>
  <c r="M23" i="1"/>
  <c r="M26" i="1"/>
  <c r="M29" i="1"/>
  <c r="M32" i="1"/>
  <c r="M33" i="1"/>
  <c r="M35" i="1"/>
  <c r="M37" i="1"/>
  <c r="M40" i="1"/>
  <c r="O40" i="1" s="1"/>
  <c r="M43" i="1"/>
  <c r="M48" i="1"/>
  <c r="M2" i="1"/>
  <c r="O2" i="1" l="1"/>
  <c r="P2" i="1"/>
  <c r="P20" i="1"/>
  <c r="O3" i="1"/>
  <c r="O32" i="1"/>
  <c r="P32" i="1"/>
  <c r="O19" i="1"/>
  <c r="P19" i="1"/>
  <c r="O12" i="1"/>
  <c r="O22" i="1"/>
  <c r="P22" i="1"/>
  <c r="O21" i="1" l="1"/>
  <c r="P21" i="1"/>
  <c r="O9" i="1"/>
  <c r="P9" i="1"/>
  <c r="O20" i="1"/>
  <c r="O51" i="1"/>
  <c r="P27" i="1"/>
  <c r="O14" i="1"/>
  <c r="P39" i="1"/>
  <c r="P47" i="1"/>
  <c r="O44" i="1"/>
  <c r="P5" i="1"/>
  <c r="O38" i="1"/>
  <c r="P38" i="1"/>
  <c r="O43" i="1"/>
  <c r="O37" i="1"/>
  <c r="P37" i="1"/>
  <c r="P6" i="1"/>
  <c r="O24" i="1"/>
  <c r="P24" i="1"/>
  <c r="P10" i="1"/>
  <c r="O10" i="1"/>
  <c r="P50" i="1"/>
  <c r="O50" i="1"/>
  <c r="P23" i="1"/>
  <c r="O23" i="1"/>
  <c r="O41" i="1"/>
  <c r="P41" i="1"/>
  <c r="O26" i="1"/>
  <c r="P26" i="1"/>
  <c r="O35" i="1"/>
  <c r="P35" i="1"/>
  <c r="O46" i="1"/>
  <c r="P46" i="1"/>
  <c r="P43" i="1"/>
  <c r="O48" i="1"/>
  <c r="P48" i="1"/>
  <c r="O4" i="1"/>
  <c r="P4" i="1"/>
  <c r="P13" i="1"/>
  <c r="O13" i="1"/>
  <c r="P11" i="1"/>
  <c r="O11" i="1"/>
  <c r="O29" i="1"/>
  <c r="P29" i="1"/>
  <c r="P42" i="1" l="1"/>
  <c r="O42" i="1"/>
  <c r="P34" i="1"/>
  <c r="O34" i="1"/>
  <c r="P30" i="1"/>
  <c r="O30" i="1"/>
  <c r="P17" i="1"/>
  <c r="O17" i="1"/>
  <c r="P49" i="1"/>
  <c r="O49" i="1"/>
  <c r="O33" i="1"/>
  <c r="P51" i="1"/>
  <c r="O39" i="1"/>
  <c r="O5" i="1"/>
  <c r="P33" i="1"/>
  <c r="O27" i="1"/>
  <c r="O47" i="1"/>
  <c r="P14" i="1"/>
  <c r="P44" i="1"/>
  <c r="O16" i="1"/>
  <c r="P25" i="1"/>
  <c r="O25" i="1"/>
  <c r="O6" i="1"/>
  <c r="P16" i="1"/>
  <c r="P15" i="1" l="1"/>
  <c r="O15" i="1"/>
  <c r="P18" i="1"/>
  <c r="O18" i="1"/>
  <c r="O7" i="1"/>
  <c r="P7" i="1"/>
  <c r="P8" i="1"/>
  <c r="O8" i="1"/>
  <c r="O36" i="1"/>
  <c r="P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owersList" type="4" refreshedVersion="0" background="1">
    <webPr xml="1" sourceData="1" url="C:\Users\m3\Documents\GitHub\TowerDefense\towers\TowersList.xml" htmlTables="1" htmlFormat="all"/>
  </connection>
  <connection id="2" xr16:uid="{00000000-0015-0000-FFFF-FFFF01000000}" name="TowersList1" type="4" refreshedVersion="0" background="1">
    <webPr xml="1" sourceData="1" url="C:\Users\m3\Documents\GitHub\TowerDefense\towers\TowersList.xml" htmlTables="1" htmlFormat="all"/>
  </connection>
  <connection id="3" xr16:uid="{00000000-0015-0000-FFFF-FFFF02000000}" name="TowersList2" type="4" refreshedVersion="0" background="1">
    <webPr xml="1" sourceData="1" url="C:\Users\m3\Documents\GitHub\TowerDefense\towers\TowersList.xml" htmlTables="1" htmlFormat="all"/>
  </connection>
  <connection id="4" xr16:uid="{A691AC1E-105E-4818-9B56-80960F8968BC}" name="TowersList3" type="4" refreshedVersion="0" background="1">
    <webPr xml="1" sourceData="1" url="C:\Users\spec\Documents\GitHub\TowerDefense\towers\TowersList.xml" htmlTables="1" htmlFormat="all"/>
  </connection>
</connections>
</file>

<file path=xl/sharedStrings.xml><?xml version="1.0" encoding="utf-8"?>
<sst xmlns="http://schemas.openxmlformats.org/spreadsheetml/2006/main" count="361" uniqueCount="213">
  <si>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</si>
  <si>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</si>
  <si>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</si>
  <si>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</si>
  <si>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</si>
  <si>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</si>
  <si>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</si>
  <si>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</si>
  <si>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</si>
  <si>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Range</t>
  </si>
  <si>
    <t>Dmg</t>
  </si>
  <si>
    <t>Cost</t>
  </si>
  <si>
    <t>Type</t>
  </si>
  <si>
    <t># of Targets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</si>
  <si>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</si>
  <si>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</si>
  <si>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</si>
  <si>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</si>
  <si>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</si>
  <si>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</si>
  <si>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</si>
  <si>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</si>
  <si>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</si>
  <si>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</si>
  <si>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Total Cost</t>
  </si>
  <si>
    <t>Name</t>
  </si>
  <si>
    <t>pierce</t>
  </si>
  <si>
    <t>normal</t>
  </si>
  <si>
    <t>heavy</t>
  </si>
  <si>
    <t>Lightning</t>
  </si>
  <si>
    <t>Multishooter</t>
  </si>
  <si>
    <t>bulletSpeed</t>
  </si>
  <si>
    <t>bulletFrame</t>
  </si>
  <si>
    <t>G/M.DPS</t>
  </si>
  <si>
    <t>towerFrame</t>
  </si>
  <si>
    <t>fireSoundString</t>
  </si>
  <si>
    <t>tDescription</t>
  </si>
  <si>
    <t>Archer</t>
  </si>
  <si>
    <t>Swordsman</t>
  </si>
  <si>
    <t>Samurai</t>
  </si>
  <si>
    <t>Death Knight</t>
  </si>
  <si>
    <t>Knight</t>
  </si>
  <si>
    <t>Paladin</t>
  </si>
  <si>
    <t>Commander</t>
  </si>
  <si>
    <t>General</t>
  </si>
  <si>
    <t>Warleader</t>
  </si>
  <si>
    <t>Scorched Earth</t>
  </si>
  <si>
    <t>Magma Thrower</t>
  </si>
  <si>
    <t>Frozen Pond</t>
  </si>
  <si>
    <t>Demo</t>
  </si>
  <si>
    <t>swordhit</t>
  </si>
  <si>
    <t>Your basic warrior.  Can be seen in nearly all fantasy tales.  Has a soft side under all that armor.</t>
  </si>
  <si>
    <t>arrowShot</t>
  </si>
  <si>
    <t>Big, explodey, splash guy.  Hits more than one unit if they're close.</t>
  </si>
  <si>
    <t>Hits 3 people at once.  Great vs groups, weak vs low numbers.</t>
  </si>
  <si>
    <t>Throws large fireballs that explode in an AoE and deal 5 burning damage to all caught for 3 seconds.  Slow attack speed. Might be OP.</t>
  </si>
  <si>
    <t>I dare you to touch it.  Electricity travels fast and far.  Hey, what's this knob do?</t>
  </si>
  <si>
    <t>Goes *Pew* *Pew* *Pew*.  Enemies think it's too hot.  We think it's justtt right.</t>
  </si>
  <si>
    <t>It's a Knight in shining armor.  Gives a debuff that increases enemy's damage taken by 10% for 2 seconds. Tips fedora a lot.</t>
  </si>
  <si>
    <t>Guns are sort of unfair against the metal armor the creeps wear.  That's why it shoots pellets.  It still hurts tho.</t>
  </si>
  <si>
    <t>Takes fire and throws it, like some sort of throwing flame machine.</t>
  </si>
  <si>
    <t>flame</t>
  </si>
  <si>
    <t>Bigger, badder, and hits 2 guys now.  This tower likes fire.</t>
  </si>
  <si>
    <t>Demolitionist.  More damage, more explosions.  What'd you expect?</t>
  </si>
  <si>
    <t>default</t>
  </si>
  <si>
    <t>Warrior</t>
  </si>
  <si>
    <t>Fire Tower</t>
  </si>
  <si>
    <t>Ice Tower</t>
  </si>
  <si>
    <t>Fire Spout</t>
  </si>
  <si>
    <t>maxHits</t>
  </si>
  <si>
    <t>Calls upon Elven spirits to increase nearby towers attack speed by 10%.</t>
  </si>
  <si>
    <t>Our hero.  Applies -2 armor for 3 seconds on hit.</t>
  </si>
  <si>
    <t>Samurai.  Hits fast and heavy.</t>
  </si>
  <si>
    <t>Each strike will provide 5% increased attack speed to adjacent towers for 2 seconds.</t>
  </si>
  <si>
    <t>Icicle</t>
  </si>
  <si>
    <t>Master Swordsman</t>
  </si>
  <si>
    <t>Shoots ice spikes.  Long range, single target.  Slows 18% and reduces armor by 1 for 2 seconds.</t>
  </si>
  <si>
    <t>Death Knight.  Each hit increases enemy damage taken by 15% for 2 seconds.  xXxEdgeLordxXx</t>
  </si>
  <si>
    <t>Mars</t>
  </si>
  <si>
    <t>Triple Spout</t>
  </si>
  <si>
    <t>Incinerator</t>
  </si>
  <si>
    <t>Solar Flare</t>
  </si>
  <si>
    <t>Inferno</t>
  </si>
  <si>
    <t>Hits 3 people now.  Wow, what a unique and non-linear upgrade path this tower goes.</t>
  </si>
  <si>
    <t>Hot Spot</t>
  </si>
  <si>
    <t>Bigger fireball, longer range.  Burn deals 15 damage per second for 3 seconds.</t>
  </si>
  <si>
    <t>Yeti</t>
  </si>
  <si>
    <t>Blizzard</t>
  </si>
  <si>
    <t>MegaZap</t>
  </si>
  <si>
    <t>Death Ray</t>
  </si>
  <si>
    <t>Artillery</t>
  </si>
  <si>
    <t>Machine Gun</t>
  </si>
  <si>
    <t>Snow Cannon</t>
  </si>
  <si>
    <t>upgradeOne</t>
  </si>
  <si>
    <t>upgradeTwo</t>
  </si>
  <si>
    <t>upgradeThree</t>
  </si>
  <si>
    <t>targeting</t>
  </si>
  <si>
    <t>All</t>
  </si>
  <si>
    <t>ScorchedEarth</t>
  </si>
  <si>
    <t>FireSpout</t>
  </si>
  <si>
    <t>MagmaThrower</t>
  </si>
  <si>
    <t>MasterSwordsman</t>
  </si>
  <si>
    <t>RoyalBowman</t>
  </si>
  <si>
    <t>TripleSpout</t>
  </si>
  <si>
    <t>SnowCannon</t>
  </si>
  <si>
    <t>FrozenPond</t>
  </si>
  <si>
    <t>DeathKnight</t>
  </si>
  <si>
    <t>Demolitionist</t>
  </si>
  <si>
    <t>HotSpot</t>
  </si>
  <si>
    <t>Goes BRRRRRRRRRR.</t>
  </si>
  <si>
    <t>MachineGun</t>
  </si>
  <si>
    <t>5 people??  This is madness!  This is an outrage!</t>
  </si>
  <si>
    <t>DeathRay</t>
  </si>
  <si>
    <t>Hail</t>
  </si>
  <si>
    <t>Shoots 2 spikes at once, slows by 18%, armor reduced by 1 on each target.</t>
  </si>
  <si>
    <t>Ice Maker</t>
  </si>
  <si>
    <t>IceMaker</t>
  </si>
  <si>
    <t>Increased range &amp; splash.  Make way for big ar-tillery!!</t>
  </si>
  <si>
    <t>Icey.  Cold.  Refreshing.  Slows by 25% to small area for 2 seconds.</t>
  </si>
  <si>
    <t>Frozen Pond.  Slows in a small AoE around it by 28% and does light damage</t>
  </si>
  <si>
    <t>Burns the ground in a 1 block AoE (melee range) dealing 36 damage a second to anything it can.  Strong.</t>
  </si>
  <si>
    <t>72 damage a second to anything in melee range.</t>
  </si>
  <si>
    <t>Ice everywhere.  Slows everything in area by 34%.</t>
  </si>
  <si>
    <t>Chain</t>
  </si>
  <si>
    <t>MultiChain</t>
  </si>
  <si>
    <t>Chains 3 additional enemies</t>
  </si>
  <si>
    <t>Chains 4 additional enemies.</t>
  </si>
  <si>
    <t>Requires a ransom of 1 million dollars.  Thinks that's a lot.</t>
  </si>
  <si>
    <t>skillOne</t>
  </si>
  <si>
    <t>skillTwo</t>
  </si>
  <si>
    <t>skillThree</t>
  </si>
  <si>
    <t>skillFour</t>
  </si>
  <si>
    <t>hit,brittle,2,3</t>
  </si>
  <si>
    <t>hit,penitence,.1,2</t>
  </si>
  <si>
    <t>hit,penitence,.15,2</t>
  </si>
  <si>
    <t>hit,burn,5,3</t>
  </si>
  <si>
    <t>hit,burn,15,3</t>
  </si>
  <si>
    <t>hit,slow,.25,2</t>
  </si>
  <si>
    <t>hit,slow,.18,2</t>
  </si>
  <si>
    <t>hit,slow,.28,.5</t>
  </si>
  <si>
    <t>hit,slow,.34,.5</t>
  </si>
  <si>
    <t>hit,slow,.28,3</t>
  </si>
  <si>
    <t>hit,brittle,1,2</t>
  </si>
  <si>
    <t>Skilled with poisons.  28% slow + 20 dps for 5 seconds.</t>
  </si>
  <si>
    <t>hit,poison,.28,20,5</t>
  </si>
  <si>
    <t>time,atkSpdBuff,.10,2,4,2</t>
  </si>
  <si>
    <t>time,dmgBuff,.12,2,4,2</t>
  </si>
  <si>
    <t>ID</t>
  </si>
  <si>
    <t>hit,chain,3,6,.2,75,fire</t>
  </si>
  <si>
    <t>hit,chain,4,6,.2,75,fire</t>
  </si>
  <si>
    <t>Demonologist</t>
  </si>
  <si>
    <t>Lucifer</t>
  </si>
  <si>
    <t>Bloodhound</t>
  </si>
  <si>
    <t>Borks in evil.</t>
  </si>
  <si>
    <t>Gooey</t>
  </si>
  <si>
    <t>Yuckkkkkkkkkkk</t>
  </si>
  <si>
    <t>Feral Beast</t>
  </si>
  <si>
    <t>Winged Curse</t>
  </si>
  <si>
    <t>WingedCurse</t>
  </si>
  <si>
    <t>FeralBeast</t>
  </si>
  <si>
    <t>https://game-icons.net/1x1/lorc/batwing-emblem.html</t>
  </si>
  <si>
    <t>https://game-icons.net/1x1/lorc/sharped-teeth-skull.html</t>
  </si>
  <si>
    <t>https://game-icons.net/1x1/lorc/death-zone.html</t>
  </si>
  <si>
    <t>Lorc</t>
  </si>
  <si>
    <t>https://game-icons.net/1x1/skoll/fangs.html</t>
  </si>
  <si>
    <t>Skoll</t>
  </si>
  <si>
    <t>https://game-icons.net/1x1/delapouite/woman-elf-face.html</t>
  </si>
  <si>
    <t>https://game-icons.net/1x1/delapouite/evil-love.html</t>
  </si>
  <si>
    <t>https://game-icons.net/1x1/delapouite/frozen-ring.html</t>
  </si>
  <si>
    <t>Delapouite</t>
  </si>
  <si>
    <t>Midnight Ceremony</t>
  </si>
  <si>
    <t>https://game-icons.net/1x1/lorc/lit-candelabra.html</t>
  </si>
  <si>
    <t>MidnightCeremony</t>
  </si>
  <si>
    <t>The Demonologist.  Carries around a funny looking book.  Really likes dead things.</t>
  </si>
  <si>
    <t>hit,poison,0,40,5</t>
  </si>
  <si>
    <t>Applies a 10% dmg taken increase to all enemies it hits.  Hits everyone, does medium damage.</t>
  </si>
  <si>
    <t>hit,burn,20,3</t>
  </si>
  <si>
    <t>Low-range.  Like it's hot.  But not too hot.</t>
  </si>
  <si>
    <t>hit,burn,8,3</t>
  </si>
  <si>
    <t>sbed</t>
  </si>
  <si>
    <t>https://game-icons.net/1x1/sbed/poison.html</t>
  </si>
  <si>
    <t>Poison</t>
  </si>
  <si>
    <t>CC BY 3.0</t>
  </si>
  <si>
    <t>bghex</t>
  </si>
  <si>
    <t>https://game-icons.net/1x1/lorc/scales.html</t>
  </si>
  <si>
    <t>Penitence</t>
  </si>
  <si>
    <t>https://game-icons.net/1x1/lorc/helmet-head-shot.html</t>
  </si>
  <si>
    <t>Stun</t>
  </si>
  <si>
    <t>hit,stun,.15,1</t>
  </si>
  <si>
    <t>A warrior on drugs.  Hits hard, and fast, and has a 15% chance to stun for 1 second.</t>
  </si>
  <si>
    <t>Let loose the hounds of war with a 20% damage boost on nearby towers (range 2).</t>
  </si>
  <si>
    <t>time,dmgBuff,.20,2,4,2</t>
  </si>
  <si>
    <t>The Archer.  Everyone's favorite starting class.  If this tower could crouch and be stealth, it might crit, but it can't, so it doesn't.</t>
  </si>
  <si>
    <t>Tier</t>
  </si>
  <si>
    <t>The Royal Bowman.  A larger range, stronger archer.</t>
  </si>
  <si>
    <t>Shots have a 20% chance to crit, dealing a second attack for 100% weapon damage.</t>
  </si>
  <si>
    <t>hit,crit,.2,1</t>
  </si>
  <si>
    <t>hit,poison,.8,5,3</t>
  </si>
  <si>
    <t>Hits two targets at once.  Applies 5 dmg every second for 3 seconds and slows by 8%.</t>
  </si>
  <si>
    <t>In the shadows you'll find him.  Throwing daggers, hurting people.  Triple shot, same crit.</t>
  </si>
  <si>
    <t>Sure to kill whoever he's aiming for.  20% chance for 3x crit.</t>
  </si>
  <si>
    <t>hit,crit,.2,2</t>
  </si>
  <si>
    <t>hit,poison,.13,10,2</t>
  </si>
  <si>
    <t>Makes a big, poisonous splash when he attacks.  Slows 13% and 10 dmg for 2 seconds.</t>
  </si>
  <si>
    <t>Likes to shout a lot of motivational things.  Nearby towers strangely reply to it. DmgUp 12% to nearby towers (range 2)</t>
  </si>
  <si>
    <t>This master of swordsmanship has the ability to bash an enemy and stun them for 2 seconds.</t>
  </si>
  <si>
    <t>hit,stun,.15,2</t>
  </si>
  <si>
    <t>A sweet serenade for those unknowing participants to death's song.</t>
  </si>
  <si>
    <t>4</t>
  </si>
  <si>
    <t>Hunts down his prey and.. well, this game is kid friendly, so let's just say it's not good.  Poisons 40dps for 5 seconds, but has low damage.</t>
  </si>
  <si>
    <t>Bigger splash &amp; range, still slows 25%.</t>
  </si>
  <si>
    <t>Splash range &amp; range slightly bigger still.</t>
  </si>
  <si>
    <t>Big Yeti mele hits with 28% slow for 3 seconds.  Low-ranged!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</si>
</sst>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DFF1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2" fillId="11" borderId="0" xfId="0" applyNumberFormat="1" applyFont="1" applyFill="1"/>
    <xf numFmtId="49" fontId="0" fillId="3" borderId="0" xfId="0" applyNumberFormat="1" applyFill="1"/>
    <xf numFmtId="0" fontId="0" fillId="0" borderId="0" xfId="0" applyNumberFormat="1" applyFill="1"/>
    <xf numFmtId="0" fontId="0" fillId="0" borderId="0" xfId="0" applyFill="1" applyBorder="1"/>
    <xf numFmtId="2" fontId="1" fillId="0" borderId="0" xfId="0" applyNumberFormat="1" applyFont="1"/>
    <xf numFmtId="2" fontId="0" fillId="6" borderId="0" xfId="0" applyNumberFormat="1" applyFill="1"/>
    <xf numFmtId="2" fontId="0" fillId="0" borderId="0" xfId="0" applyNumberFormat="1"/>
    <xf numFmtId="2" fontId="0" fillId="5" borderId="0" xfId="0" applyNumberFormat="1" applyFill="1"/>
    <xf numFmtId="0" fontId="0" fillId="12" borderId="0" xfId="0" applyFill="1"/>
    <xf numFmtId="0" fontId="3" fillId="0" borderId="0" xfId="1"/>
  </cellXfs>
  <cellStyles count="2">
    <cellStyle name="Hyperlink" xfId="1" builtinId="8"/>
    <cellStyle name="Normal" xfId="0" builtinId="0"/>
  </cellStyles>
  <dxfs count="13">
    <dxf>
      <numFmt numFmtId="2" formatCode="0.00"/>
      <fill>
        <patternFill patternType="solid">
          <fgColor indexed="64"/>
          <bgColor theme="7" tint="0.39997558519241921"/>
        </patternFill>
      </fill>
    </dxf>
    <dxf>
      <numFmt numFmtId="2" formatCode="0.00"/>
      <fill>
        <patternFill patternType="solid">
          <fgColor indexed="64"/>
          <bgColor theme="7" tint="0.39997558519241921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numFmt numFmtId="30" formatCode="@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DFF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string" name="Name" form="unqualified"/>
                  <xsd:element minOccurs="0" nillable="true" type="xsd:integer" name="AoE" form="unqualified"/>
                  <xsd:element minOccurs="0" nillable="true" type="xsd:integer" name="Range" form="unqualified"/>
                  <xsd:element minOccurs="0" nillable="true" type="xsd:integer" name="of_Targets" form="unqualified"/>
                  <xsd:element minOccurs="0" nillable="true" type="xsd:integer" name="Dmg" form="unqualified"/>
                  <xsd:element minOccurs="0" nillable="true" type="xsd:integer" name="Atk_Speed" form="unqualified"/>
                  <xsd:element minOccurs="0" nillable="true" type="xsd:integer" name="Cost" form="unqualified"/>
                  <xsd:element minOccurs="0" nillable="true" type="xsd:string" name="Type" form="unqualified"/>
                  <xsd:element minOccurs="0" nillable="true" type="xsd:integer" name="bulletFrame" form="unqualified"/>
                  <xsd:element minOccurs="0" nillable="true" type="xsd:integer" name="bulletSpeed" form="unqualified"/>
                  <xsd:element minOccurs="0" nillable="true" type="xsd:integer" name="towerFrame" form="unqualified"/>
                  <xsd:element minOccurs="0" nillable="true" type="xsd:string" name="fireSoundString" form="unqualified"/>
                  <xsd:element minOccurs="0" nillable="true" type="xsd:string" name="tDescription" form="unqualified"/>
                  <xsd:element minOccurs="0" nillable="true" type="xsd:string" name="upgradeOne" form="unqualified"/>
                  <xsd:element minOccurs="0" nillable="true" type="xsd:string" name="upgradeTwo" form="unqualified"/>
                  <xsd:element minOccurs="0" nillable="true" type="xsd:string" name="upgradeThree" form="unqualified"/>
                  <xsd:element minOccurs="0" nillable="true" type="xsd:string" name="skillOne" form="unqualified"/>
                  <xsd:element minOccurs="0" nillable="true" type="xsd:string" name="skillTwo" form="unqualified"/>
                  <xsd:element minOccurs="0" nillable="true" type="xsd:string" name="skillThree" form="unqualified"/>
                  <xsd:element minOccurs="0" nillable="true" type="xsd:string" name="skillFour" form="unqualified"/>
                  <xsd:element minOccurs="0" nillable="true" type="xsd:string" name="targeting" form="unqualified"/>
                </xsd:all>
              </xsd:complexType>
            </xsd:element>
          </xsd:sequence>
        </xsd:complexType>
      </xsd:element>
    </xsd:schema>
  </Schema>
  <Map ID="4" Name="TowerList" RootElement="Root" SchemaID="Schema2" ShowImportExportValidationErrors="false" AutoFit="true" Append="false" PreserveSortAFLayout="true" PreserveFormat="true">
    <DataBinding FileBinding="true" ConnectionID="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BA424-C6F6-4A20-B1B0-375AB36E248B}" name="Table1" displayName="Table1" ref="A1:AC58" tableType="xml" totalsRowShown="0" headerRowDxfId="11" connectionId="4">
  <autoFilter ref="A1:AC58" xr:uid="{7E13DCAC-A1A1-4793-A40C-C0AAEFCA7A3B}"/>
  <sortState xmlns:xlrd2="http://schemas.microsoft.com/office/spreadsheetml/2017/richdata2" ref="A2:AC58">
    <sortCondition ref="A2:A58"/>
  </sortState>
  <tableColumns count="29">
    <tableColumn id="28" xr3:uid="{0B968059-2AC4-4D53-B7AA-C17CD74FEE7C}" uniqueName="28" name="ID" dataDxfId="10"/>
    <tableColumn id="29" xr3:uid="{167549F5-68A9-4EFE-B754-17071D6A1987}" uniqueName="29" name="Tier" dataDxfId="9"/>
    <tableColumn id="2" xr3:uid="{BD04A9ED-09E4-4C2F-9A1E-376D27897506}" uniqueName="Name" name="Name">
      <xmlColumnPr mapId="4" xpath="/Root/Row/Name" xmlDataType="string"/>
    </tableColumn>
    <tableColumn id="1" xr3:uid="{DBB8675E-7724-4CE7-AC9D-3B5B328DB5AC}" uniqueName="AoE" name="maxHits" dataDxfId="8"/>
    <tableColumn id="3" xr3:uid="{CB4E03FE-21CD-4530-A347-9FF12F372BD1}" uniqueName="AoE" name="AoE">
      <xmlColumnPr mapId="4" xpath="/Root/Row/AoE" xmlDataType="integer"/>
    </tableColumn>
    <tableColumn id="4" xr3:uid="{34A04DB4-B101-4D53-AA48-F1BAEB4D37E1}" uniqueName="Range" name="Range">
      <xmlColumnPr mapId="4" xpath="/Root/Row/Range" xmlDataType="integer"/>
    </tableColumn>
    <tableColumn id="5" xr3:uid="{B9C30279-F32E-41E3-B3B1-374F41B7EA21}" uniqueName="of_Targets" name="# of Targets">
      <xmlColumnPr mapId="4" xpath="/Root/Row/of_Targets" xmlDataType="integer"/>
    </tableColumn>
    <tableColumn id="6" xr3:uid="{C158085E-F6FA-4A44-B100-6EA300E835B5}" uniqueName="Dmg" name="Dmg" dataDxfId="7">
      <xmlColumnPr mapId="4" xpath="/Root/Row/Dmg" xmlDataType="integer"/>
    </tableColumn>
    <tableColumn id="7" xr3:uid="{1207337A-E6BF-4DD9-AB32-5D838856DA34}" uniqueName="Atk_Speed" name="Atk Speed" dataDxfId="6">
      <xmlColumnPr mapId="4" xpath="/Root/Row/Atk_Speed" xmlDataType="integer"/>
    </tableColumn>
    <tableColumn id="8" xr3:uid="{EB7D4130-A460-4772-B3AD-98C34232A5B7}" uniqueName="Cost" name="Cost" dataDxfId="5">
      <xmlColumnPr mapId="4" xpath="/Root/Row/Cost" xmlDataType="integer"/>
    </tableColumn>
    <tableColumn id="9" xr3:uid="{CDADC387-2692-4651-A063-1A76B0415D0D}" uniqueName="bulletFrame" name="Total Cost" dataDxfId="4"/>
    <tableColumn id="10" xr3:uid="{960B1B92-4605-4C0A-9012-0A2C4A9B7786}" uniqueName="Type" name="Type">
      <xmlColumnPr mapId="4" xpath="/Root/Row/Type" xmlDataType="string"/>
    </tableColumn>
    <tableColumn id="12" xr3:uid="{F406916D-AC1F-4D7C-91E2-3C08BF8F9390}" uniqueName="towerFrame" name="Min DPS" dataDxfId="3">
      <calculatedColumnFormula>SUM(H2*(24/I2))</calculatedColumnFormula>
    </tableColumn>
    <tableColumn id="13" xr3:uid="{3165D01F-EC46-48DE-8129-008D610D5BB8}" uniqueName="fireSoundString" name="Max DPS" dataDxfId="2">
      <calculatedColumnFormula>SUM(H2*(24/I2))*G2</calculatedColumnFormula>
    </tableColumn>
    <tableColumn id="14" xr3:uid="{79A19EDE-9D24-4FD1-BD5F-613A5DE27DA6}" uniqueName="tDescription" name="Gold per Min DPS" dataDxfId="1">
      <calculatedColumnFormula>SUM(K2/M2)</calculatedColumnFormula>
    </tableColumn>
    <tableColumn id="15" xr3:uid="{A26755EC-DC65-4209-BFD6-9F0002BCD397}" uniqueName="upgradeOne" name="G/M.DPS" dataDxfId="0">
      <calculatedColumnFormula>SUM(K2/N2)</calculatedColumnFormula>
    </tableColumn>
    <tableColumn id="16" xr3:uid="{C3F60BD1-F34D-480E-93CD-521D41E09EB5}" uniqueName="bulletFrame" name="bulletFrame">
      <xmlColumnPr mapId="4" xpath="/Root/Row/bulletFrame" xmlDataType="integer"/>
    </tableColumn>
    <tableColumn id="17" xr3:uid="{D6FE27F0-9BA9-4042-A2FB-7EB813A3CD4E}" uniqueName="bulletSpeed" name="bulletSpeed">
      <xmlColumnPr mapId="4" xpath="/Root/Row/bulletSpeed" xmlDataType="integer"/>
    </tableColumn>
    <tableColumn id="18" xr3:uid="{3D7ECFAE-69C7-4D3F-B8EF-DE3456EED59C}" uniqueName="towerFrame" name="towerFrame">
      <xmlColumnPr mapId="4" xpath="/Root/Row/towerFrame" xmlDataType="integer"/>
    </tableColumn>
    <tableColumn id="19" xr3:uid="{483C72D6-B33C-452D-BE8F-E524D370C58C}" uniqueName="fireSoundString" name="fireSoundString">
      <xmlColumnPr mapId="4" xpath="/Root/Row/fireSoundString" xmlDataType="string"/>
    </tableColumn>
    <tableColumn id="20" xr3:uid="{3624DC5F-C196-4453-A4C0-CB17DCE76751}" uniqueName="tDescription" name="tDescription">
      <xmlColumnPr mapId="4" xpath="/Root/Row/tDescription" xmlDataType="string"/>
    </tableColumn>
    <tableColumn id="11" xr3:uid="{1B12F4CC-722E-4BFB-9EA8-7BC8CB93A247}" uniqueName="upgradeOne" name="upgradeOne">
      <xmlColumnPr mapId="4" xpath="/Root/Row/upgradeOne" xmlDataType="string"/>
    </tableColumn>
    <tableColumn id="21" xr3:uid="{95D68C7E-6AEC-4AC2-B5B4-1E2C3EDE848C}" uniqueName="upgradeTwo" name="upgradeTwo">
      <xmlColumnPr mapId="4" xpath="/Root/Row/upgradeTwo" xmlDataType="string"/>
    </tableColumn>
    <tableColumn id="22" xr3:uid="{9DBC30FB-5F26-4DBD-945C-43FD0F36F2A8}" uniqueName="upgradeThree" name="upgradeThree">
      <xmlColumnPr mapId="4" xpath="/Root/Row/upgradeThree" xmlDataType="string"/>
    </tableColumn>
    <tableColumn id="23" xr3:uid="{E256A08A-04FD-4A56-951F-6AF7E250751B}" uniqueName="targeting" name="targeting">
      <xmlColumnPr mapId="4" xpath="/Root/Row/targeting" xmlDataType="string"/>
    </tableColumn>
    <tableColumn id="24" xr3:uid="{14F20794-1BBA-4281-97D1-1B39B6A60726}" uniqueName="skillOne" name="skillOne">
      <xmlColumnPr mapId="4" xpath="/Root/Row/skillOne" xmlDataType="string"/>
    </tableColumn>
    <tableColumn id="25" xr3:uid="{FAF0774D-00DD-4CE6-B71C-583ACCEF47B3}" uniqueName="skillTwo" name="skillTwo">
      <xmlColumnPr mapId="4" xpath="/Root/Row/skillTwo" xmlDataType="string"/>
    </tableColumn>
    <tableColumn id="26" xr3:uid="{7333556A-ED46-4116-BAE2-72C5F5C79C7D}" uniqueName="skillThree" name="skillThree">
      <xmlColumnPr mapId="4" xpath="/Root/Row/skillThree" xmlDataType="string"/>
    </tableColumn>
    <tableColumn id="27" xr3:uid="{3E110F20-4559-4331-BCD4-B34F6EF3F7B2}" uniqueName="skillFour" name="skillFour">
      <xmlColumnPr mapId="4" xpath="/Root/Row/skillFou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ame-icons.net/1x1/lorc/lit-candelabra.html" TargetMode="External"/><Relationship Id="rId3" Type="http://schemas.openxmlformats.org/officeDocument/2006/relationships/hyperlink" Target="https://game-icons.net/1x1/skoll/fangs.html" TargetMode="External"/><Relationship Id="rId7" Type="http://schemas.openxmlformats.org/officeDocument/2006/relationships/hyperlink" Target="https://game-icons.net/1x1/lorc/batwing-emblem.html" TargetMode="External"/><Relationship Id="rId2" Type="http://schemas.openxmlformats.org/officeDocument/2006/relationships/hyperlink" Target="https://game-icons.net/1x1/delapouite/evil-love.html" TargetMode="External"/><Relationship Id="rId1" Type="http://schemas.openxmlformats.org/officeDocument/2006/relationships/hyperlink" Target="https://game-icons.net/1x1/delapouite/frozen-ring.html" TargetMode="External"/><Relationship Id="rId6" Type="http://schemas.openxmlformats.org/officeDocument/2006/relationships/hyperlink" Target="https://game-icons.net/1x1/lorc/sharped-teeth-skull.html" TargetMode="External"/><Relationship Id="rId11" Type="http://schemas.openxmlformats.org/officeDocument/2006/relationships/hyperlink" Target="https://game-icons.net/1x1/lorc/helmet-head-shot.html" TargetMode="External"/><Relationship Id="rId5" Type="http://schemas.openxmlformats.org/officeDocument/2006/relationships/hyperlink" Target="https://game-icons.net/1x1/lorc/death-zone.html" TargetMode="External"/><Relationship Id="rId10" Type="http://schemas.openxmlformats.org/officeDocument/2006/relationships/hyperlink" Target="https://game-icons.net/1x1/lorc/scales.html" TargetMode="External"/><Relationship Id="rId4" Type="http://schemas.openxmlformats.org/officeDocument/2006/relationships/hyperlink" Target="https://game-icons.net/1x1/delapouite/woman-elf-face.html" TargetMode="External"/><Relationship Id="rId9" Type="http://schemas.openxmlformats.org/officeDocument/2006/relationships/hyperlink" Target="https://game-icons.net/1x1/sbed/pois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sheetPr codeName="Sheet1"/>
  <dimension ref="A1:AC58"/>
  <sheetViews>
    <sheetView tabSelected="1" zoomScale="85" zoomScaleNormal="85" workbookViewId="0">
      <pane xSplit="3" topLeftCell="D1" activePane="topRight" state="frozen"/>
      <selection activeCell="A19" sqref="A19"/>
      <selection pane="topRight" activeCell="Z12" sqref="Z12"/>
    </sheetView>
  </sheetViews>
  <sheetFormatPr defaultRowHeight="15" x14ac:dyDescent="0.25"/>
  <cols>
    <col min="1" max="1" width="5.7109375" bestFit="1" customWidth="1"/>
    <col min="2" max="2" width="5.7109375" customWidth="1"/>
    <col min="3" max="3" width="19" bestFit="1" customWidth="1"/>
    <col min="4" max="4" width="10.85546875" bestFit="1" customWidth="1"/>
    <col min="5" max="5" width="7" bestFit="1" customWidth="1"/>
    <col min="6" max="6" width="9" bestFit="1" customWidth="1"/>
    <col min="7" max="7" width="13.7109375" bestFit="1" customWidth="1"/>
    <col min="8" max="8" width="7.85546875" bestFit="1" customWidth="1"/>
    <col min="9" max="9" width="12.28515625" bestFit="1" customWidth="1"/>
    <col min="10" max="10" width="7.42578125" bestFit="1" customWidth="1"/>
    <col min="11" max="11" width="12.140625" bestFit="1" customWidth="1"/>
    <col min="12" max="12" width="7.85546875" bestFit="1" customWidth="1"/>
    <col min="13" max="13" width="10.85546875" style="21" bestFit="1" customWidth="1"/>
    <col min="14" max="14" width="11.42578125" style="21" bestFit="1" customWidth="1"/>
    <col min="15" max="15" width="19" style="21" bestFit="1" customWidth="1"/>
    <col min="16" max="16" width="11.5703125" style="21" bestFit="1" customWidth="1"/>
    <col min="17" max="19" width="14.140625" bestFit="1" customWidth="1"/>
    <col min="20" max="20" width="17.28515625" bestFit="1" customWidth="1"/>
    <col min="21" max="21" width="28.85546875" customWidth="1"/>
    <col min="22" max="22" width="18.5703125" bestFit="1" customWidth="1"/>
    <col min="23" max="23" width="18.42578125" bestFit="1" customWidth="1"/>
    <col min="24" max="24" width="15.85546875" bestFit="1" customWidth="1"/>
    <col min="25" max="25" width="11.42578125" bestFit="1" customWidth="1"/>
    <col min="26" max="26" width="23.85546875" bestFit="1" customWidth="1"/>
    <col min="27" max="27" width="12.85546875" bestFit="1" customWidth="1"/>
    <col min="28" max="28" width="12" bestFit="1" customWidth="1"/>
    <col min="29" max="30" width="10.85546875" bestFit="1" customWidth="1"/>
  </cols>
  <sheetData>
    <row r="1" spans="1:29" x14ac:dyDescent="0.25">
      <c r="A1" s="6" t="s">
        <v>147</v>
      </c>
      <c r="B1" s="6" t="s">
        <v>193</v>
      </c>
      <c r="C1" s="6" t="s">
        <v>25</v>
      </c>
      <c r="D1" s="6" t="s">
        <v>69</v>
      </c>
      <c r="E1" s="7" t="s">
        <v>18</v>
      </c>
      <c r="F1" s="7" t="s">
        <v>9</v>
      </c>
      <c r="G1" s="7" t="s">
        <v>13</v>
      </c>
      <c r="H1" s="8" t="s">
        <v>10</v>
      </c>
      <c r="I1" s="9" t="s">
        <v>17</v>
      </c>
      <c r="J1" s="10" t="s">
        <v>11</v>
      </c>
      <c r="K1" s="10" t="s">
        <v>24</v>
      </c>
      <c r="L1" s="6" t="s">
        <v>12</v>
      </c>
      <c r="M1" s="19" t="s">
        <v>16</v>
      </c>
      <c r="N1" s="19" t="s">
        <v>22</v>
      </c>
      <c r="O1" s="19" t="s">
        <v>23</v>
      </c>
      <c r="P1" s="19" t="s">
        <v>33</v>
      </c>
      <c r="Q1" s="6" t="s">
        <v>32</v>
      </c>
      <c r="R1" s="6" t="s">
        <v>31</v>
      </c>
      <c r="S1" s="6" t="s">
        <v>34</v>
      </c>
      <c r="T1" s="6" t="s">
        <v>35</v>
      </c>
      <c r="U1" s="6" t="s">
        <v>36</v>
      </c>
      <c r="V1" s="7" t="s">
        <v>93</v>
      </c>
      <c r="W1" s="7" t="s">
        <v>94</v>
      </c>
      <c r="X1" s="7" t="s">
        <v>95</v>
      </c>
      <c r="Y1" s="7" t="s">
        <v>96</v>
      </c>
      <c r="Z1" s="7" t="s">
        <v>128</v>
      </c>
      <c r="AA1" s="7" t="s">
        <v>129</v>
      </c>
      <c r="AB1" s="7" t="s">
        <v>130</v>
      </c>
      <c r="AC1" s="7" t="s">
        <v>131</v>
      </c>
    </row>
    <row r="2" spans="1:29" x14ac:dyDescent="0.25">
      <c r="A2" s="17">
        <v>1</v>
      </c>
      <c r="B2" s="17">
        <v>1</v>
      </c>
      <c r="C2" s="11" t="s">
        <v>37</v>
      </c>
      <c r="D2" s="4"/>
      <c r="E2">
        <v>0</v>
      </c>
      <c r="F2">
        <v>103</v>
      </c>
      <c r="G2">
        <v>1</v>
      </c>
      <c r="H2" s="1">
        <v>13</v>
      </c>
      <c r="I2" s="2">
        <v>18</v>
      </c>
      <c r="J2" s="3">
        <v>40</v>
      </c>
      <c r="K2" s="3">
        <v>40</v>
      </c>
      <c r="L2" s="4" t="s">
        <v>26</v>
      </c>
      <c r="M2" s="22">
        <f>SUM(H2*(24/I2))</f>
        <v>17.333333333333332</v>
      </c>
      <c r="N2" s="22">
        <f>SUM(H2*(24/I2))*G2</f>
        <v>17.333333333333332</v>
      </c>
      <c r="O2" s="20">
        <f>SUM(K2/M2)</f>
        <v>2.3076923076923079</v>
      </c>
      <c r="P2" s="20">
        <f>SUM(K2/N2)</f>
        <v>2.3076923076923079</v>
      </c>
      <c r="Q2" s="5">
        <v>5</v>
      </c>
      <c r="R2" s="5">
        <v>20</v>
      </c>
      <c r="S2" s="5">
        <v>2</v>
      </c>
      <c r="T2" s="4" t="s">
        <v>52</v>
      </c>
      <c r="U2" s="4" t="s">
        <v>192</v>
      </c>
      <c r="V2" s="4" t="s">
        <v>0</v>
      </c>
      <c r="W2" s="4" t="s">
        <v>3</v>
      </c>
      <c r="X2" s="4" t="s">
        <v>102</v>
      </c>
      <c r="Z2" s="4"/>
      <c r="AA2" s="4"/>
      <c r="AB2" s="4"/>
      <c r="AC2" s="4"/>
    </row>
    <row r="3" spans="1:29" x14ac:dyDescent="0.25">
      <c r="A3" s="17">
        <v>2</v>
      </c>
      <c r="B3" s="17">
        <v>2</v>
      </c>
      <c r="C3" s="11" t="s">
        <v>0</v>
      </c>
      <c r="D3" s="4"/>
      <c r="E3">
        <v>0</v>
      </c>
      <c r="F3">
        <v>108</v>
      </c>
      <c r="G3">
        <v>1</v>
      </c>
      <c r="H3" s="1">
        <v>44</v>
      </c>
      <c r="I3" s="2">
        <v>17</v>
      </c>
      <c r="J3" s="3">
        <v>115</v>
      </c>
      <c r="K3" s="3">
        <v>155</v>
      </c>
      <c r="L3" s="4" t="s">
        <v>26</v>
      </c>
      <c r="M3" s="22">
        <f>SUM(H3*(24/I3))</f>
        <v>62.117647058823536</v>
      </c>
      <c r="N3" s="22">
        <f>SUM(H3*(24/I3))*G3</f>
        <v>62.117647058823536</v>
      </c>
      <c r="O3" s="20">
        <f>SUM(K3/M3)</f>
        <v>2.4952651515151514</v>
      </c>
      <c r="P3" s="20">
        <f>SUM(K3/N3)</f>
        <v>2.4952651515151514</v>
      </c>
      <c r="Q3" s="5">
        <v>5</v>
      </c>
      <c r="R3" s="5">
        <v>30</v>
      </c>
      <c r="S3" s="5">
        <v>9</v>
      </c>
      <c r="T3" s="4" t="s">
        <v>52</v>
      </c>
      <c r="U3" s="4" t="s">
        <v>195</v>
      </c>
      <c r="V3" s="4" t="s">
        <v>4</v>
      </c>
      <c r="W3" s="4" t="s">
        <v>1</v>
      </c>
      <c r="Y3" s="4"/>
      <c r="Z3" t="s">
        <v>196</v>
      </c>
      <c r="AA3" s="4"/>
      <c r="AB3" s="4"/>
      <c r="AC3" s="4"/>
    </row>
    <row r="4" spans="1:29" x14ac:dyDescent="0.25">
      <c r="A4" s="17">
        <v>3</v>
      </c>
      <c r="B4" s="17">
        <v>3</v>
      </c>
      <c r="C4" s="11" t="s">
        <v>4</v>
      </c>
      <c r="D4" s="4"/>
      <c r="E4">
        <v>0</v>
      </c>
      <c r="F4">
        <v>108</v>
      </c>
      <c r="G4">
        <v>3</v>
      </c>
      <c r="H4" s="1">
        <v>47</v>
      </c>
      <c r="I4" s="2">
        <v>16</v>
      </c>
      <c r="J4" s="3">
        <v>185</v>
      </c>
      <c r="K4" s="3">
        <f>SUM(155+Table1[[#This Row],[Cost]])</f>
        <v>340</v>
      </c>
      <c r="L4" s="4" t="s">
        <v>26</v>
      </c>
      <c r="M4" s="22">
        <f>SUM(H4*(24/I4))</f>
        <v>70.5</v>
      </c>
      <c r="N4" s="22">
        <f>SUM(H4*(24/I4))*G4</f>
        <v>211.5</v>
      </c>
      <c r="O4" s="20">
        <f>SUM(K4/M4)</f>
        <v>4.8226950354609928</v>
      </c>
      <c r="P4" s="20">
        <f>SUM(K4/N4)</f>
        <v>1.6075650118203311</v>
      </c>
      <c r="Q4" s="5">
        <v>5</v>
      </c>
      <c r="R4" s="5">
        <v>30</v>
      </c>
      <c r="S4" s="5">
        <v>22</v>
      </c>
      <c r="T4" s="4" t="s">
        <v>52</v>
      </c>
      <c r="U4" s="4" t="s">
        <v>199</v>
      </c>
      <c r="V4" s="4"/>
      <c r="W4" s="4"/>
      <c r="X4" s="4"/>
      <c r="Y4" s="4"/>
      <c r="Z4" s="4" t="s">
        <v>196</v>
      </c>
      <c r="AA4" s="4"/>
      <c r="AB4" s="4"/>
      <c r="AC4" s="4"/>
    </row>
    <row r="5" spans="1:29" x14ac:dyDescent="0.25">
      <c r="A5" s="17">
        <v>4</v>
      </c>
      <c r="B5" s="17">
        <v>3</v>
      </c>
      <c r="C5" s="11" t="s">
        <v>1</v>
      </c>
      <c r="D5" s="4"/>
      <c r="E5">
        <v>0</v>
      </c>
      <c r="F5">
        <v>108</v>
      </c>
      <c r="G5">
        <v>3</v>
      </c>
      <c r="H5" s="1">
        <v>70</v>
      </c>
      <c r="I5" s="2">
        <v>22</v>
      </c>
      <c r="J5" s="3">
        <v>175</v>
      </c>
      <c r="K5" s="3">
        <f>SUM(155+Table1[[#This Row],[Cost]])</f>
        <v>330</v>
      </c>
      <c r="L5" s="4" t="s">
        <v>27</v>
      </c>
      <c r="M5" s="22">
        <f>SUM(H5*(24/I5))</f>
        <v>76.36363636363636</v>
      </c>
      <c r="N5" s="22">
        <f>SUM(H5*(24/I5))*G5</f>
        <v>229.09090909090907</v>
      </c>
      <c r="O5" s="20">
        <f>SUM(K5/M5)</f>
        <v>4.3214285714285721</v>
      </c>
      <c r="P5" s="20">
        <f>SUM(K5/N5)</f>
        <v>1.4404761904761907</v>
      </c>
      <c r="Q5" s="5">
        <v>5</v>
      </c>
      <c r="R5" s="5">
        <v>30</v>
      </c>
      <c r="S5" s="5">
        <v>23</v>
      </c>
      <c r="T5" s="4" t="s">
        <v>52</v>
      </c>
      <c r="U5" s="4" t="s">
        <v>200</v>
      </c>
      <c r="W5" s="4"/>
      <c r="X5" s="4"/>
      <c r="Y5" s="4"/>
      <c r="Z5" s="4" t="s">
        <v>201</v>
      </c>
      <c r="AA5" s="4"/>
      <c r="AB5" s="4"/>
      <c r="AC5" s="4"/>
    </row>
    <row r="6" spans="1:29" x14ac:dyDescent="0.25">
      <c r="A6" s="17">
        <v>5</v>
      </c>
      <c r="B6" s="17">
        <v>2</v>
      </c>
      <c r="C6" s="11" t="s">
        <v>2</v>
      </c>
      <c r="D6" s="4"/>
      <c r="E6">
        <v>0</v>
      </c>
      <c r="F6">
        <v>120</v>
      </c>
      <c r="G6">
        <v>1</v>
      </c>
      <c r="H6" s="1">
        <v>60</v>
      </c>
      <c r="I6" s="2">
        <v>16</v>
      </c>
      <c r="J6" s="3">
        <v>135</v>
      </c>
      <c r="K6" s="3">
        <v>175</v>
      </c>
      <c r="L6" s="4" t="s">
        <v>26</v>
      </c>
      <c r="M6" s="22">
        <f>SUM(H6*(24/I6))</f>
        <v>90</v>
      </c>
      <c r="N6" s="22">
        <f>SUM(H6*(24/I6))*G6</f>
        <v>90</v>
      </c>
      <c r="O6" s="20">
        <f>SUM(K6/M6)</f>
        <v>1.9444444444444444</v>
      </c>
      <c r="P6" s="20">
        <f>SUM(K6/N6)</f>
        <v>1.9444444444444444</v>
      </c>
      <c r="Q6" s="5">
        <v>5</v>
      </c>
      <c r="R6" s="5">
        <v>20</v>
      </c>
      <c r="S6" s="5">
        <v>10</v>
      </c>
      <c r="T6" s="4" t="s">
        <v>52</v>
      </c>
      <c r="U6" s="4" t="s">
        <v>194</v>
      </c>
      <c r="V6" s="4" t="s">
        <v>5</v>
      </c>
      <c r="W6" s="4" t="s">
        <v>6</v>
      </c>
      <c r="X6" s="4"/>
      <c r="Y6" s="4"/>
      <c r="Z6" s="4"/>
      <c r="AA6" s="4"/>
      <c r="AB6" s="4"/>
      <c r="AC6" s="4"/>
    </row>
    <row r="7" spans="1:29" x14ac:dyDescent="0.25">
      <c r="A7" s="17">
        <v>6</v>
      </c>
      <c r="B7" s="17">
        <v>3</v>
      </c>
      <c r="C7" s="11" t="s">
        <v>5</v>
      </c>
      <c r="D7" s="4"/>
      <c r="E7">
        <v>0</v>
      </c>
      <c r="F7">
        <v>120</v>
      </c>
      <c r="G7">
        <v>1</v>
      </c>
      <c r="H7" s="1">
        <v>110</v>
      </c>
      <c r="I7" s="2">
        <v>18</v>
      </c>
      <c r="J7" s="3">
        <v>180</v>
      </c>
      <c r="K7" s="3">
        <f>SUM(175+Table1[[#This Row],[Cost]])</f>
        <v>355</v>
      </c>
      <c r="L7" s="4" t="s">
        <v>27</v>
      </c>
      <c r="M7" s="22">
        <f>SUM(H7*(24/I7))</f>
        <v>146.66666666666666</v>
      </c>
      <c r="N7" s="22">
        <f>SUM(H7*(24/I7))*G7</f>
        <v>146.66666666666666</v>
      </c>
      <c r="O7" s="20">
        <f>SUM(K7/M7)</f>
        <v>2.4204545454545454</v>
      </c>
      <c r="P7" s="20">
        <f>SUM(K7/N7)</f>
        <v>2.4204545454545454</v>
      </c>
      <c r="Q7" s="5">
        <v>5</v>
      </c>
      <c r="R7" s="5">
        <v>30</v>
      </c>
      <c r="S7" s="5">
        <v>29</v>
      </c>
      <c r="T7" s="4" t="s">
        <v>52</v>
      </c>
      <c r="U7" s="4" t="s">
        <v>70</v>
      </c>
      <c r="V7" s="4"/>
      <c r="W7" s="4"/>
      <c r="X7" s="4"/>
      <c r="Y7" s="4"/>
      <c r="Z7" s="4" t="s">
        <v>145</v>
      </c>
      <c r="AA7" s="4"/>
      <c r="AB7" s="4"/>
      <c r="AC7" s="4"/>
    </row>
    <row r="8" spans="1:29" x14ac:dyDescent="0.25">
      <c r="A8" s="17">
        <v>7</v>
      </c>
      <c r="B8" s="17">
        <v>3</v>
      </c>
      <c r="C8" s="11" t="s">
        <v>6</v>
      </c>
      <c r="D8" s="4"/>
      <c r="E8">
        <v>0</v>
      </c>
      <c r="F8">
        <v>120</v>
      </c>
      <c r="G8">
        <v>1</v>
      </c>
      <c r="H8" s="1">
        <v>120</v>
      </c>
      <c r="I8" s="2">
        <v>16</v>
      </c>
      <c r="J8" s="3">
        <v>190</v>
      </c>
      <c r="K8" s="3">
        <f>SUM(175+Table1[[#This Row],[Cost]])</f>
        <v>365</v>
      </c>
      <c r="L8" s="4" t="s">
        <v>27</v>
      </c>
      <c r="M8" s="22">
        <f>SUM(H8*(24/I8))</f>
        <v>180</v>
      </c>
      <c r="N8" s="22">
        <f>SUM(H8*(24/I8))*G8</f>
        <v>180</v>
      </c>
      <c r="O8" s="20">
        <f>SUM(K8/M8)</f>
        <v>2.0277777777777777</v>
      </c>
      <c r="P8" s="20">
        <f>SUM(K8/N8)</f>
        <v>2.0277777777777777</v>
      </c>
      <c r="Q8" s="5">
        <v>5</v>
      </c>
      <c r="R8" s="5">
        <v>30</v>
      </c>
      <c r="S8" s="5">
        <v>27</v>
      </c>
      <c r="T8" s="4" t="s">
        <v>52</v>
      </c>
      <c r="U8" s="4" t="s">
        <v>71</v>
      </c>
      <c r="V8" s="4"/>
      <c r="W8" s="4"/>
      <c r="X8" s="4"/>
      <c r="Y8" s="4"/>
      <c r="Z8" s="4" t="s">
        <v>132</v>
      </c>
      <c r="AA8" s="4"/>
      <c r="AB8" s="4"/>
      <c r="AC8" s="4"/>
    </row>
    <row r="9" spans="1:29" x14ac:dyDescent="0.25">
      <c r="A9" s="17">
        <v>8</v>
      </c>
      <c r="B9" s="17">
        <v>2</v>
      </c>
      <c r="C9" s="11" t="s">
        <v>3</v>
      </c>
      <c r="D9" s="4"/>
      <c r="E9">
        <v>0</v>
      </c>
      <c r="F9">
        <v>108</v>
      </c>
      <c r="G9">
        <v>2</v>
      </c>
      <c r="H9" s="1">
        <v>22</v>
      </c>
      <c r="I9" s="2">
        <v>20</v>
      </c>
      <c r="J9" s="3">
        <v>80</v>
      </c>
      <c r="K9" s="3">
        <v>120</v>
      </c>
      <c r="L9" s="4" t="s">
        <v>26</v>
      </c>
      <c r="M9" s="22">
        <f>SUM(H9*(24/I9))</f>
        <v>26.4</v>
      </c>
      <c r="N9" s="22">
        <f>SUM(H9*(24/I9))*G9</f>
        <v>52.8</v>
      </c>
      <c r="O9" s="20">
        <f>SUM(K9/M9)</f>
        <v>4.5454545454545459</v>
      </c>
      <c r="P9" s="20">
        <f>SUM(K9/N9)</f>
        <v>2.2727272727272729</v>
      </c>
      <c r="Q9" s="5">
        <v>5</v>
      </c>
      <c r="R9" s="5">
        <v>30</v>
      </c>
      <c r="S9" s="5">
        <v>11</v>
      </c>
      <c r="T9" s="4" t="s">
        <v>52</v>
      </c>
      <c r="U9" s="4" t="s">
        <v>198</v>
      </c>
      <c r="V9" s="4" t="s">
        <v>7</v>
      </c>
      <c r="W9" s="4" t="s">
        <v>8</v>
      </c>
      <c r="X9" s="4"/>
      <c r="Y9" s="4"/>
      <c r="Z9" s="4" t="s">
        <v>197</v>
      </c>
      <c r="AA9" s="4"/>
      <c r="AB9" s="4"/>
      <c r="AC9" s="4"/>
    </row>
    <row r="10" spans="1:29" x14ac:dyDescent="0.25">
      <c r="A10" s="17">
        <v>9</v>
      </c>
      <c r="B10" s="17">
        <v>3</v>
      </c>
      <c r="C10" s="11" t="s">
        <v>7</v>
      </c>
      <c r="D10" s="4"/>
      <c r="E10">
        <v>0</v>
      </c>
      <c r="F10">
        <v>103</v>
      </c>
      <c r="G10">
        <v>1</v>
      </c>
      <c r="H10" s="1">
        <v>165</v>
      </c>
      <c r="I10" s="2">
        <v>16</v>
      </c>
      <c r="J10" s="3">
        <v>240</v>
      </c>
      <c r="K10" s="3">
        <f>SUM(120+Table1[[#This Row],[Cost]])</f>
        <v>360</v>
      </c>
      <c r="L10" s="4" t="s">
        <v>26</v>
      </c>
      <c r="M10" s="22">
        <f>SUM(H10*(24/I10))</f>
        <v>247.5</v>
      </c>
      <c r="N10" s="22">
        <f>SUM(H10*(24/I10))*G10</f>
        <v>247.5</v>
      </c>
      <c r="O10" s="20">
        <f>SUM(K10/M10)</f>
        <v>1.4545454545454546</v>
      </c>
      <c r="P10" s="20">
        <f>SUM(K10/N10)</f>
        <v>1.4545454545454546</v>
      </c>
      <c r="Q10" s="5">
        <v>5</v>
      </c>
      <c r="R10" s="5">
        <v>30</v>
      </c>
      <c r="S10" s="5">
        <v>32</v>
      </c>
      <c r="T10" s="4" t="s">
        <v>52</v>
      </c>
      <c r="U10" s="4" t="s">
        <v>143</v>
      </c>
      <c r="V10" s="4"/>
      <c r="W10" s="4"/>
      <c r="X10" s="4"/>
      <c r="Y10" s="4"/>
      <c r="Z10" s="4" t="s">
        <v>144</v>
      </c>
      <c r="AA10" s="4"/>
      <c r="AB10" s="4"/>
      <c r="AC10" s="4"/>
    </row>
    <row r="11" spans="1:29" x14ac:dyDescent="0.25">
      <c r="A11" s="17">
        <v>10</v>
      </c>
      <c r="B11" s="17">
        <v>3</v>
      </c>
      <c r="C11" s="11" t="s">
        <v>8</v>
      </c>
      <c r="D11" s="5">
        <v>5</v>
      </c>
      <c r="E11">
        <v>40</v>
      </c>
      <c r="F11">
        <v>103</v>
      </c>
      <c r="G11">
        <v>1</v>
      </c>
      <c r="H11" s="1">
        <v>57</v>
      </c>
      <c r="I11" s="2">
        <v>28</v>
      </c>
      <c r="J11" s="3">
        <v>200</v>
      </c>
      <c r="K11" s="3">
        <f>SUM(120+Table1[[#This Row],[Cost]])</f>
        <v>320</v>
      </c>
      <c r="L11" s="4" t="s">
        <v>27</v>
      </c>
      <c r="M11" s="22">
        <f>SUM(H11*(24/I11))</f>
        <v>48.857142857142854</v>
      </c>
      <c r="N11" s="22">
        <f>SUM(H11*(24/I11))*D11</f>
        <v>244.28571428571428</v>
      </c>
      <c r="O11" s="20">
        <f>SUM(K11/M11)</f>
        <v>6.5497076023391818</v>
      </c>
      <c r="P11" s="20">
        <f>SUM(K11/N11)</f>
        <v>1.3099415204678364</v>
      </c>
      <c r="Q11" s="5">
        <v>5</v>
      </c>
      <c r="R11" s="5">
        <v>30</v>
      </c>
      <c r="S11" s="5">
        <v>31</v>
      </c>
      <c r="T11" s="4" t="s">
        <v>52</v>
      </c>
      <c r="U11" s="4" t="s">
        <v>203</v>
      </c>
      <c r="V11" s="4"/>
      <c r="W11" s="4"/>
      <c r="X11" s="4"/>
      <c r="Y11" s="4"/>
      <c r="Z11" s="4" t="s">
        <v>202</v>
      </c>
      <c r="AA11" s="4"/>
      <c r="AB11" s="4"/>
      <c r="AC11" s="4"/>
    </row>
    <row r="12" spans="1:29" x14ac:dyDescent="0.25">
      <c r="A12" s="17">
        <v>11</v>
      </c>
      <c r="B12" s="17">
        <v>1</v>
      </c>
      <c r="C12" s="12" t="s">
        <v>65</v>
      </c>
      <c r="D12" s="4"/>
      <c r="E12">
        <v>0</v>
      </c>
      <c r="F12">
        <v>50</v>
      </c>
      <c r="G12">
        <v>1</v>
      </c>
      <c r="H12" s="1">
        <v>17</v>
      </c>
      <c r="I12" s="2">
        <v>22</v>
      </c>
      <c r="J12" s="3">
        <v>30</v>
      </c>
      <c r="K12" s="3">
        <v>30</v>
      </c>
      <c r="L12" s="4" t="s">
        <v>27</v>
      </c>
      <c r="M12" s="22">
        <f>SUM(H12*(24/I12))</f>
        <v>18.545454545454543</v>
      </c>
      <c r="N12" s="22">
        <f>SUM(H12*(24/I12))*G12</f>
        <v>18.545454545454543</v>
      </c>
      <c r="O12" s="20">
        <f>SUM(K12/M12)</f>
        <v>1.6176470588235297</v>
      </c>
      <c r="P12" s="20">
        <f>SUM(K12/N12)</f>
        <v>1.6176470588235297</v>
      </c>
      <c r="Q12" s="5">
        <v>8</v>
      </c>
      <c r="R12" s="5">
        <v>50</v>
      </c>
      <c r="S12" s="5">
        <v>1</v>
      </c>
      <c r="T12" s="4" t="s">
        <v>50</v>
      </c>
      <c r="U12" s="4" t="s">
        <v>51</v>
      </c>
      <c r="V12" s="4" t="s">
        <v>38</v>
      </c>
      <c r="W12" s="4" t="s">
        <v>41</v>
      </c>
      <c r="X12" s="4" t="s">
        <v>43</v>
      </c>
      <c r="Y12" s="4"/>
      <c r="AA12" s="4"/>
      <c r="AB12" s="4"/>
      <c r="AC12" s="4"/>
    </row>
    <row r="13" spans="1:29" x14ac:dyDescent="0.25">
      <c r="A13" s="17">
        <v>12</v>
      </c>
      <c r="B13" s="17">
        <v>2</v>
      </c>
      <c r="C13" s="12" t="s">
        <v>38</v>
      </c>
      <c r="D13" s="4"/>
      <c r="E13">
        <v>0</v>
      </c>
      <c r="F13">
        <v>50</v>
      </c>
      <c r="G13">
        <v>1</v>
      </c>
      <c r="H13" s="1">
        <v>60</v>
      </c>
      <c r="I13" s="2">
        <v>20</v>
      </c>
      <c r="J13" s="3">
        <v>80</v>
      </c>
      <c r="K13" s="3">
        <v>110</v>
      </c>
      <c r="L13" s="4" t="s">
        <v>28</v>
      </c>
      <c r="M13" s="22">
        <f>SUM(H13*(24/I13))</f>
        <v>72</v>
      </c>
      <c r="N13" s="22">
        <f>SUM(H13*(24/I13))*G13</f>
        <v>72</v>
      </c>
      <c r="O13" s="20">
        <f>SUM(K13/M13)</f>
        <v>1.5277777777777777</v>
      </c>
      <c r="P13" s="20">
        <f>SUM(K13/N13)</f>
        <v>1.5277777777777777</v>
      </c>
      <c r="Q13" s="5">
        <v>8</v>
      </c>
      <c r="R13" s="5">
        <v>50</v>
      </c>
      <c r="S13" s="5">
        <v>7</v>
      </c>
      <c r="T13" s="4" t="s">
        <v>50</v>
      </c>
      <c r="U13" s="4" t="s">
        <v>189</v>
      </c>
      <c r="V13" s="4" t="s">
        <v>39</v>
      </c>
      <c r="W13" s="4" t="s">
        <v>101</v>
      </c>
      <c r="Y13" s="4"/>
      <c r="Z13" s="4" t="s">
        <v>188</v>
      </c>
      <c r="AA13" s="4"/>
      <c r="AB13" s="4"/>
      <c r="AC13" s="4"/>
    </row>
    <row r="14" spans="1:29" x14ac:dyDescent="0.25">
      <c r="A14" s="17">
        <v>13</v>
      </c>
      <c r="B14" s="17">
        <v>3</v>
      </c>
      <c r="C14" s="12" t="s">
        <v>39</v>
      </c>
      <c r="D14" s="4"/>
      <c r="E14">
        <v>0</v>
      </c>
      <c r="F14">
        <v>50</v>
      </c>
      <c r="G14">
        <v>1</v>
      </c>
      <c r="H14" s="1">
        <v>120</v>
      </c>
      <c r="I14" s="2">
        <v>12</v>
      </c>
      <c r="J14" s="3">
        <v>170</v>
      </c>
      <c r="K14" s="3">
        <v>280</v>
      </c>
      <c r="L14" s="4" t="s">
        <v>28</v>
      </c>
      <c r="M14" s="22">
        <f>SUM(H14*(24/I14))</f>
        <v>240</v>
      </c>
      <c r="N14" s="22">
        <f>SUM(H14*(24/I14))*G14</f>
        <v>240</v>
      </c>
      <c r="O14" s="20">
        <f>SUM(K14/M14)</f>
        <v>1.1666666666666667</v>
      </c>
      <c r="P14" s="20">
        <f>SUM(K14/N14)</f>
        <v>1.1666666666666667</v>
      </c>
      <c r="Q14" s="5">
        <v>8</v>
      </c>
      <c r="R14" s="5">
        <v>50</v>
      </c>
      <c r="S14" s="5">
        <v>24</v>
      </c>
      <c r="T14" s="4" t="s">
        <v>50</v>
      </c>
      <c r="U14" s="4" t="s">
        <v>72</v>
      </c>
      <c r="V14" s="4"/>
      <c r="W14" s="4"/>
      <c r="X14" s="4"/>
      <c r="Y14" s="4"/>
      <c r="Z14" s="4"/>
      <c r="AA14" s="4"/>
      <c r="AB14" s="4"/>
      <c r="AC14" s="4"/>
    </row>
    <row r="15" spans="1:29" x14ac:dyDescent="0.25">
      <c r="A15" s="17">
        <v>14</v>
      </c>
      <c r="B15" s="17">
        <v>3</v>
      </c>
      <c r="C15" s="12" t="s">
        <v>75</v>
      </c>
      <c r="D15" s="4"/>
      <c r="E15">
        <v>0</v>
      </c>
      <c r="F15">
        <v>50</v>
      </c>
      <c r="G15">
        <v>1</v>
      </c>
      <c r="H15" s="1">
        <v>180</v>
      </c>
      <c r="I15" s="2">
        <v>17</v>
      </c>
      <c r="J15" s="3">
        <v>220</v>
      </c>
      <c r="K15" s="3">
        <v>330</v>
      </c>
      <c r="L15" s="4" t="s">
        <v>27</v>
      </c>
      <c r="M15" s="22">
        <f>SUM(H15*(24/I15))</f>
        <v>254.11764705882354</v>
      </c>
      <c r="N15" s="22">
        <f>SUM(H15*(24/I15))*G15</f>
        <v>254.11764705882354</v>
      </c>
      <c r="O15" s="20">
        <f>SUM(K15/M15)</f>
        <v>1.2986111111111112</v>
      </c>
      <c r="P15" s="20">
        <f>SUM(K15/N15)</f>
        <v>1.2986111111111112</v>
      </c>
      <c r="Q15" s="5">
        <v>8</v>
      </c>
      <c r="R15" s="5">
        <v>50</v>
      </c>
      <c r="S15" s="5">
        <v>25</v>
      </c>
      <c r="T15" s="4" t="s">
        <v>50</v>
      </c>
      <c r="U15" s="4" t="s">
        <v>205</v>
      </c>
      <c r="V15" s="4"/>
      <c r="W15" s="4"/>
      <c r="X15" s="4"/>
      <c r="Y15" s="4"/>
      <c r="Z15" s="4" t="s">
        <v>206</v>
      </c>
      <c r="AA15" s="4"/>
      <c r="AB15" s="4"/>
      <c r="AC15" s="4"/>
    </row>
    <row r="16" spans="1:29" x14ac:dyDescent="0.25">
      <c r="A16" s="17">
        <v>15</v>
      </c>
      <c r="B16" s="17">
        <v>2</v>
      </c>
      <c r="C16" s="12" t="s">
        <v>41</v>
      </c>
      <c r="D16" s="4"/>
      <c r="E16">
        <v>0</v>
      </c>
      <c r="F16">
        <v>50</v>
      </c>
      <c r="G16">
        <v>1</v>
      </c>
      <c r="H16" s="1">
        <v>66</v>
      </c>
      <c r="I16" s="2">
        <v>20</v>
      </c>
      <c r="J16" s="3">
        <v>115</v>
      </c>
      <c r="K16" s="3">
        <v>145</v>
      </c>
      <c r="L16" s="4" t="s">
        <v>27</v>
      </c>
      <c r="M16" s="22">
        <f>SUM(H16*(24/I16))</f>
        <v>79.2</v>
      </c>
      <c r="N16" s="22">
        <f>SUM(H16*(24/I16))*G16</f>
        <v>79.2</v>
      </c>
      <c r="O16" s="20">
        <f>SUM(K16/M16)</f>
        <v>1.8308080808080807</v>
      </c>
      <c r="P16" s="20">
        <f>SUM(K16/N16)</f>
        <v>1.8308080808080807</v>
      </c>
      <c r="Q16" s="5">
        <v>8</v>
      </c>
      <c r="R16" s="5">
        <v>50</v>
      </c>
      <c r="S16" s="5">
        <v>6</v>
      </c>
      <c r="T16" s="4" t="s">
        <v>50</v>
      </c>
      <c r="U16" s="4" t="s">
        <v>58</v>
      </c>
      <c r="V16" s="4" t="s">
        <v>106</v>
      </c>
      <c r="W16" s="4"/>
      <c r="X16" s="4"/>
      <c r="Y16" s="4"/>
      <c r="Z16" s="4" t="s">
        <v>133</v>
      </c>
      <c r="AA16" s="4"/>
      <c r="AB16" s="4"/>
      <c r="AC16" s="4"/>
    </row>
    <row r="17" spans="1:29" x14ac:dyDescent="0.25">
      <c r="A17" s="17">
        <v>16</v>
      </c>
      <c r="B17" s="17">
        <v>3</v>
      </c>
      <c r="C17" s="12" t="s">
        <v>40</v>
      </c>
      <c r="D17" s="4"/>
      <c r="E17">
        <v>0</v>
      </c>
      <c r="F17">
        <v>50</v>
      </c>
      <c r="G17">
        <v>1</v>
      </c>
      <c r="H17" s="1">
        <v>150</v>
      </c>
      <c r="I17" s="2">
        <v>16</v>
      </c>
      <c r="J17" s="3">
        <v>190</v>
      </c>
      <c r="K17" s="3">
        <f>SUM(145+Table1[[#This Row],[Cost]])</f>
        <v>335</v>
      </c>
      <c r="L17" s="4" t="s">
        <v>27</v>
      </c>
      <c r="M17" s="22">
        <f>SUM(H17*(24/I17))</f>
        <v>225</v>
      </c>
      <c r="N17" s="22">
        <f>SUM(H17*(24/I17))*G17</f>
        <v>225</v>
      </c>
      <c r="O17" s="20">
        <f>SUM(K17/M17)</f>
        <v>1.4888888888888889</v>
      </c>
      <c r="P17" s="20">
        <f>SUM(K17/N17)</f>
        <v>1.4888888888888889</v>
      </c>
      <c r="Q17" s="5">
        <v>8</v>
      </c>
      <c r="R17" s="5">
        <v>50</v>
      </c>
      <c r="S17" s="5">
        <v>26</v>
      </c>
      <c r="T17" s="4" t="s">
        <v>50</v>
      </c>
      <c r="U17" s="4" t="s">
        <v>77</v>
      </c>
      <c r="V17" s="4"/>
      <c r="W17" s="4"/>
      <c r="X17" s="4"/>
      <c r="Y17" s="4"/>
      <c r="Z17" s="4" t="s">
        <v>134</v>
      </c>
      <c r="AA17" s="4"/>
      <c r="AB17" s="4"/>
      <c r="AC17" s="4"/>
    </row>
    <row r="18" spans="1:29" x14ac:dyDescent="0.25">
      <c r="A18" s="17">
        <v>17</v>
      </c>
      <c r="B18" s="17">
        <v>3</v>
      </c>
      <c r="C18" s="12" t="s">
        <v>42</v>
      </c>
      <c r="D18" s="4"/>
      <c r="E18">
        <v>0</v>
      </c>
      <c r="F18">
        <v>50</v>
      </c>
      <c r="G18">
        <v>1</v>
      </c>
      <c r="H18" s="1">
        <v>120</v>
      </c>
      <c r="I18" s="2">
        <v>16</v>
      </c>
      <c r="J18" s="3">
        <v>240</v>
      </c>
      <c r="K18" s="3">
        <v>385</v>
      </c>
      <c r="L18" s="4" t="s">
        <v>27</v>
      </c>
      <c r="M18" s="22">
        <f>SUM(H18*(24/I18))</f>
        <v>180</v>
      </c>
      <c r="N18" s="22">
        <f>SUM(H18*(24/I18))*G18</f>
        <v>180</v>
      </c>
      <c r="O18" s="20">
        <f>SUM(K18/M18)</f>
        <v>2.1388888888888888</v>
      </c>
      <c r="P18" s="20">
        <f>SUM(K18/N18)</f>
        <v>2.1388888888888888</v>
      </c>
      <c r="Q18" s="5">
        <v>8</v>
      </c>
      <c r="R18" s="5">
        <v>50</v>
      </c>
      <c r="S18" s="5">
        <v>1</v>
      </c>
      <c r="T18" s="4" t="s">
        <v>50</v>
      </c>
      <c r="U18" s="4" t="s">
        <v>73</v>
      </c>
      <c r="V18" s="4"/>
      <c r="W18" s="4"/>
      <c r="X18" s="4"/>
      <c r="Y18" s="4"/>
      <c r="Z18" s="4"/>
      <c r="AA18" s="4"/>
      <c r="AB18" s="4"/>
      <c r="AC18" s="4"/>
    </row>
    <row r="19" spans="1:29" x14ac:dyDescent="0.25">
      <c r="A19" s="17">
        <v>18</v>
      </c>
      <c r="B19" s="17">
        <v>2</v>
      </c>
      <c r="C19" s="12" t="s">
        <v>43</v>
      </c>
      <c r="D19" s="4"/>
      <c r="E19">
        <v>0</v>
      </c>
      <c r="F19">
        <v>50</v>
      </c>
      <c r="G19">
        <v>1</v>
      </c>
      <c r="H19" s="1">
        <v>70</v>
      </c>
      <c r="I19" s="2">
        <v>18</v>
      </c>
      <c r="J19" s="3">
        <v>160</v>
      </c>
      <c r="K19" s="3">
        <v>190</v>
      </c>
      <c r="L19" s="4" t="s">
        <v>27</v>
      </c>
      <c r="M19" s="22">
        <f>SUM(H19*(24/I19))</f>
        <v>93.333333333333329</v>
      </c>
      <c r="N19" s="22">
        <f>SUM(H19*(24/I19))*G19</f>
        <v>93.333333333333329</v>
      </c>
      <c r="O19" s="20">
        <f>SUM(K19/M19)</f>
        <v>2.035714285714286</v>
      </c>
      <c r="P19" s="20">
        <f>SUM(K19/N19)</f>
        <v>2.035714285714286</v>
      </c>
      <c r="Q19" s="5">
        <v>8</v>
      </c>
      <c r="R19" s="5">
        <v>50</v>
      </c>
      <c r="S19" s="5">
        <v>8</v>
      </c>
      <c r="T19" s="4" t="s">
        <v>50</v>
      </c>
      <c r="U19" s="4" t="s">
        <v>204</v>
      </c>
      <c r="V19" s="4" t="s">
        <v>45</v>
      </c>
      <c r="W19" s="4"/>
      <c r="X19" s="4"/>
      <c r="Y19" s="4"/>
      <c r="Z19" s="4" t="s">
        <v>146</v>
      </c>
      <c r="AA19" s="4"/>
      <c r="AB19" s="4"/>
      <c r="AC19" s="4"/>
    </row>
    <row r="20" spans="1:29" x14ac:dyDescent="0.25">
      <c r="A20" s="17">
        <v>19</v>
      </c>
      <c r="B20" s="17">
        <v>3</v>
      </c>
      <c r="C20" s="12" t="s">
        <v>44</v>
      </c>
      <c r="D20" s="4"/>
      <c r="E20">
        <v>0</v>
      </c>
      <c r="F20">
        <v>50</v>
      </c>
      <c r="G20">
        <v>1</v>
      </c>
      <c r="H20" s="1">
        <v>1</v>
      </c>
      <c r="I20" s="2">
        <v>24</v>
      </c>
      <c r="J20" s="3">
        <v>1</v>
      </c>
      <c r="K20" s="3">
        <v>191</v>
      </c>
      <c r="L20" s="4" t="s">
        <v>27</v>
      </c>
      <c r="M20" s="22">
        <f>SUM(H20*(24/I20))</f>
        <v>1</v>
      </c>
      <c r="N20" s="22">
        <f>SUM(H20*(24/I20))*G20</f>
        <v>1</v>
      </c>
      <c r="O20" s="20">
        <f>SUM(K20/M20)</f>
        <v>191</v>
      </c>
      <c r="P20" s="20">
        <f>SUM(K20/N20)</f>
        <v>191</v>
      </c>
      <c r="Q20" s="5">
        <v>8</v>
      </c>
      <c r="R20" s="5">
        <v>50</v>
      </c>
      <c r="S20" s="5">
        <v>1</v>
      </c>
      <c r="T20" s="4" t="s">
        <v>50</v>
      </c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A21" s="17">
        <v>20</v>
      </c>
      <c r="B21" s="17">
        <v>3</v>
      </c>
      <c r="C21" s="12" t="s">
        <v>45</v>
      </c>
      <c r="D21" s="4"/>
      <c r="E21">
        <v>0</v>
      </c>
      <c r="F21">
        <v>50</v>
      </c>
      <c r="G21">
        <v>1</v>
      </c>
      <c r="H21" s="1">
        <v>174</v>
      </c>
      <c r="I21" s="2">
        <v>18</v>
      </c>
      <c r="J21" s="3">
        <v>280</v>
      </c>
      <c r="K21" s="3">
        <f>SUM(190+Table1[[#This Row],[Cost]])</f>
        <v>470</v>
      </c>
      <c r="L21" s="4" t="s">
        <v>28</v>
      </c>
      <c r="M21" s="22">
        <f>SUM(H21*(24/I21))</f>
        <v>232</v>
      </c>
      <c r="N21" s="22">
        <f>SUM(H21*(24/I21))*G21</f>
        <v>232</v>
      </c>
      <c r="O21" s="20">
        <f>SUM(K21/M21)</f>
        <v>2.0258620689655173</v>
      </c>
      <c r="P21" s="20">
        <f>SUM(K21/N21)</f>
        <v>2.0258620689655173</v>
      </c>
      <c r="Q21" s="5">
        <v>8</v>
      </c>
      <c r="R21" s="5">
        <v>50</v>
      </c>
      <c r="S21" s="5">
        <v>53</v>
      </c>
      <c r="T21" s="4" t="s">
        <v>50</v>
      </c>
      <c r="U21" s="4" t="s">
        <v>190</v>
      </c>
      <c r="V21" s="4"/>
      <c r="W21" s="4"/>
      <c r="X21" s="4"/>
      <c r="Y21" s="4"/>
      <c r="Z21" s="4" t="s">
        <v>191</v>
      </c>
      <c r="AA21" s="4"/>
      <c r="AB21" s="4"/>
      <c r="AC21" s="4"/>
    </row>
    <row r="22" spans="1:29" collapsed="1" x14ac:dyDescent="0.25">
      <c r="A22" s="17">
        <v>21</v>
      </c>
      <c r="B22" s="17">
        <v>1</v>
      </c>
      <c r="C22" s="13" t="s">
        <v>66</v>
      </c>
      <c r="D22" s="4"/>
      <c r="E22">
        <v>0</v>
      </c>
      <c r="F22">
        <v>75</v>
      </c>
      <c r="G22">
        <v>1</v>
      </c>
      <c r="H22" s="1">
        <v>4</v>
      </c>
      <c r="I22" s="2">
        <v>4</v>
      </c>
      <c r="J22" s="3">
        <v>55</v>
      </c>
      <c r="K22" s="3">
        <v>55</v>
      </c>
      <c r="L22" s="4" t="s">
        <v>14</v>
      </c>
      <c r="M22" s="22">
        <f>SUM(H22*(24/I22))</f>
        <v>24</v>
      </c>
      <c r="N22" s="22">
        <f>SUM(H22*(24/I22))*G22</f>
        <v>24</v>
      </c>
      <c r="O22" s="20">
        <f>SUM(K22/M22)</f>
        <v>2.2916666666666665</v>
      </c>
      <c r="P22" s="20">
        <f>SUM(K22/N22)</f>
        <v>2.2916666666666665</v>
      </c>
      <c r="Q22" s="5">
        <v>2</v>
      </c>
      <c r="R22" s="5">
        <v>8</v>
      </c>
      <c r="S22" s="5">
        <v>3</v>
      </c>
      <c r="T22" s="4" t="s">
        <v>61</v>
      </c>
      <c r="U22" s="4" t="s">
        <v>60</v>
      </c>
      <c r="V22" s="4" t="s">
        <v>98</v>
      </c>
      <c r="W22" s="4" t="s">
        <v>99</v>
      </c>
      <c r="X22" s="4" t="s">
        <v>100</v>
      </c>
      <c r="Y22" s="4"/>
      <c r="Z22" s="4"/>
      <c r="AA22" s="4"/>
      <c r="AB22" s="4"/>
      <c r="AC22" s="4"/>
    </row>
    <row r="23" spans="1:29" x14ac:dyDescent="0.25">
      <c r="A23" s="17">
        <v>22</v>
      </c>
      <c r="B23" s="17">
        <v>2</v>
      </c>
      <c r="C23" s="13" t="s">
        <v>46</v>
      </c>
      <c r="D23" s="5">
        <v>5</v>
      </c>
      <c r="E23">
        <v>0</v>
      </c>
      <c r="F23">
        <v>50</v>
      </c>
      <c r="G23">
        <v>1</v>
      </c>
      <c r="H23" s="1">
        <v>12</v>
      </c>
      <c r="I23" s="2">
        <v>8</v>
      </c>
      <c r="J23" s="3">
        <v>155</v>
      </c>
      <c r="K23" s="3">
        <v>210</v>
      </c>
      <c r="L23" s="4" t="s">
        <v>14</v>
      </c>
      <c r="M23" s="22">
        <f>SUM(H23*(24/I23))</f>
        <v>36</v>
      </c>
      <c r="N23" s="22">
        <f>SUM(H23*(24/I23))*D23</f>
        <v>180</v>
      </c>
      <c r="O23" s="20">
        <f>SUM(K23/M23)</f>
        <v>5.833333333333333</v>
      </c>
      <c r="P23" s="20">
        <f>SUM(K23/N23)</f>
        <v>1.1666666666666667</v>
      </c>
      <c r="Q23" s="5">
        <v>0</v>
      </c>
      <c r="R23" s="5">
        <v>50</v>
      </c>
      <c r="S23" s="5">
        <v>14</v>
      </c>
      <c r="T23" s="4" t="s">
        <v>64</v>
      </c>
      <c r="U23" s="4" t="s">
        <v>120</v>
      </c>
      <c r="V23" s="4" t="s">
        <v>78</v>
      </c>
      <c r="W23" s="4"/>
      <c r="X23" s="4"/>
      <c r="Y23" s="4" t="s">
        <v>97</v>
      </c>
      <c r="Z23" s="4"/>
      <c r="AA23" s="4"/>
      <c r="AB23" s="4"/>
      <c r="AC23" s="4"/>
    </row>
    <row r="24" spans="1:29" x14ac:dyDescent="0.25">
      <c r="A24" s="17">
        <v>23</v>
      </c>
      <c r="B24" s="17">
        <v>3</v>
      </c>
      <c r="C24" s="13" t="s">
        <v>78</v>
      </c>
      <c r="D24" s="5">
        <v>5</v>
      </c>
      <c r="E24">
        <v>0</v>
      </c>
      <c r="F24">
        <v>50</v>
      </c>
      <c r="G24">
        <v>1</v>
      </c>
      <c r="H24" s="1">
        <v>24</v>
      </c>
      <c r="I24" s="2">
        <v>8</v>
      </c>
      <c r="J24" s="3">
        <v>210</v>
      </c>
      <c r="K24" s="3">
        <v>420</v>
      </c>
      <c r="L24" s="4" t="s">
        <v>14</v>
      </c>
      <c r="M24" s="22">
        <f>SUM(H24*(24/I24))</f>
        <v>72</v>
      </c>
      <c r="N24" s="22">
        <f>SUM(H24*(24/I24))*D24</f>
        <v>360</v>
      </c>
      <c r="O24" s="20">
        <f>SUM(K24/M24)</f>
        <v>5.833333333333333</v>
      </c>
      <c r="P24" s="20">
        <f>SUM(K24/N24)</f>
        <v>1.1666666666666667</v>
      </c>
      <c r="Q24" s="5">
        <v>0</v>
      </c>
      <c r="R24" s="5">
        <v>50</v>
      </c>
      <c r="S24" s="5">
        <v>33</v>
      </c>
      <c r="T24" s="4" t="s">
        <v>64</v>
      </c>
      <c r="U24" s="4" t="s">
        <v>121</v>
      </c>
      <c r="V24" s="4"/>
      <c r="W24" s="4"/>
      <c r="X24" s="4"/>
      <c r="Y24" s="4" t="s">
        <v>97</v>
      </c>
      <c r="Z24" s="4"/>
      <c r="AA24" s="4"/>
      <c r="AB24" s="4"/>
      <c r="AC24" s="4"/>
    </row>
    <row r="25" spans="1:29" x14ac:dyDescent="0.25">
      <c r="A25" s="17">
        <v>24</v>
      </c>
      <c r="B25" s="17">
        <v>3</v>
      </c>
      <c r="C25" s="13" t="s">
        <v>81</v>
      </c>
      <c r="D25" s="4"/>
      <c r="H25" s="1"/>
      <c r="I25" s="2"/>
      <c r="J25" s="3"/>
      <c r="K25" s="3">
        <v>210</v>
      </c>
      <c r="L25" s="4" t="s">
        <v>14</v>
      </c>
      <c r="M25" s="22" t="e">
        <f>SUM(H25*(24/I25))</f>
        <v>#DIV/0!</v>
      </c>
      <c r="N25" s="22" t="e">
        <f>SUM(H25*(24/I25))*G25</f>
        <v>#DIV/0!</v>
      </c>
      <c r="O25" s="20" t="e">
        <f>SUM(K25/M25)</f>
        <v>#DIV/0!</v>
      </c>
      <c r="P25" s="20" t="e">
        <f>SUM(K25/N25)</f>
        <v>#DIV/0!</v>
      </c>
      <c r="Q25" s="5"/>
      <c r="R25" s="5"/>
      <c r="S25" s="5"/>
      <c r="T25" s="4"/>
      <c r="U25" s="4"/>
      <c r="V25" s="4"/>
      <c r="W25" s="4"/>
      <c r="X25" s="4"/>
      <c r="Y25" s="4" t="s">
        <v>97</v>
      </c>
      <c r="Z25" s="4"/>
      <c r="AA25" s="4"/>
      <c r="AB25" s="4"/>
      <c r="AC25" s="4"/>
    </row>
    <row r="26" spans="1:29" x14ac:dyDescent="0.25">
      <c r="A26" s="17">
        <v>25</v>
      </c>
      <c r="B26" s="17">
        <v>2</v>
      </c>
      <c r="C26" s="13" t="s">
        <v>68</v>
      </c>
      <c r="D26" s="4"/>
      <c r="E26">
        <v>0</v>
      </c>
      <c r="F26">
        <v>85</v>
      </c>
      <c r="G26">
        <v>2</v>
      </c>
      <c r="H26" s="1">
        <v>12</v>
      </c>
      <c r="I26" s="2">
        <v>6</v>
      </c>
      <c r="J26" s="3">
        <v>100</v>
      </c>
      <c r="K26" s="3">
        <v>155</v>
      </c>
      <c r="L26" s="4" t="s">
        <v>14</v>
      </c>
      <c r="M26" s="22">
        <f>SUM(H26*(24/I26))</f>
        <v>48</v>
      </c>
      <c r="N26" s="22">
        <f>SUM(H26*(24/I26))*G26</f>
        <v>96</v>
      </c>
      <c r="O26" s="20">
        <f>SUM(K26/M26)</f>
        <v>3.2291666666666665</v>
      </c>
      <c r="P26" s="20">
        <f>SUM(K26/N26)</f>
        <v>1.6145833333333333</v>
      </c>
      <c r="Q26" s="5">
        <v>2</v>
      </c>
      <c r="R26" s="5">
        <v>10</v>
      </c>
      <c r="S26" s="5">
        <v>12</v>
      </c>
      <c r="T26" s="4" t="s">
        <v>61</v>
      </c>
      <c r="U26" s="4" t="s">
        <v>62</v>
      </c>
      <c r="V26" s="4" t="s">
        <v>103</v>
      </c>
      <c r="W26" s="4"/>
      <c r="X26" s="4"/>
      <c r="Y26" s="4"/>
      <c r="Z26" s="4"/>
      <c r="AA26" s="4"/>
      <c r="AB26" s="4"/>
      <c r="AC26" s="4"/>
    </row>
    <row r="27" spans="1:29" x14ac:dyDescent="0.25">
      <c r="A27" s="17">
        <v>26</v>
      </c>
      <c r="B27" s="17">
        <v>3</v>
      </c>
      <c r="C27" s="13" t="s">
        <v>79</v>
      </c>
      <c r="D27" s="4"/>
      <c r="E27">
        <v>0</v>
      </c>
      <c r="F27">
        <v>85</v>
      </c>
      <c r="G27">
        <v>3</v>
      </c>
      <c r="H27" s="1">
        <v>21</v>
      </c>
      <c r="I27" s="2">
        <v>6</v>
      </c>
      <c r="J27" s="3">
        <v>240</v>
      </c>
      <c r="K27" s="3">
        <v>395</v>
      </c>
      <c r="L27" s="4" t="s">
        <v>14</v>
      </c>
      <c r="M27" s="22">
        <f>SUM(H27*(24/I27))</f>
        <v>84</v>
      </c>
      <c r="N27" s="22">
        <f>SUM(H27*(24/I27))*G27</f>
        <v>252</v>
      </c>
      <c r="O27" s="20">
        <f>SUM(K27/M27)</f>
        <v>4.7023809523809526</v>
      </c>
      <c r="P27" s="20">
        <f>SUM(K27/N27)</f>
        <v>1.5674603174603174</v>
      </c>
      <c r="Q27" s="5">
        <v>2</v>
      </c>
      <c r="R27" s="5">
        <v>10</v>
      </c>
      <c r="S27" s="5">
        <v>34</v>
      </c>
      <c r="T27" s="4" t="s">
        <v>61</v>
      </c>
      <c r="U27" s="4" t="s">
        <v>83</v>
      </c>
      <c r="V27" s="4"/>
      <c r="W27" s="4"/>
      <c r="X27" s="4"/>
      <c r="Y27" s="4"/>
      <c r="Z27" s="4"/>
      <c r="AA27" s="4"/>
      <c r="AB27" s="4"/>
      <c r="AC27" s="4"/>
    </row>
    <row r="28" spans="1:29" x14ac:dyDescent="0.25">
      <c r="A28" s="17">
        <v>27</v>
      </c>
      <c r="B28" s="17">
        <v>3</v>
      </c>
      <c r="C28" s="13" t="s">
        <v>80</v>
      </c>
      <c r="D28" s="4"/>
      <c r="H28" s="1"/>
      <c r="I28" s="2"/>
      <c r="J28" s="3"/>
      <c r="K28" s="3"/>
      <c r="L28" s="4" t="s">
        <v>14</v>
      </c>
      <c r="M28" s="22" t="e">
        <f>SUM(H28*(24/I28))</f>
        <v>#DIV/0!</v>
      </c>
      <c r="N28" s="22" t="e">
        <f>SUM(H28*(24/I28))*G28</f>
        <v>#DIV/0!</v>
      </c>
      <c r="O28" s="20" t="e">
        <f>SUM(K28/M28)</f>
        <v>#DIV/0!</v>
      </c>
      <c r="P28" s="20" t="e">
        <f>SUM(K28/N28)</f>
        <v>#DIV/0!</v>
      </c>
      <c r="Q28" s="5"/>
      <c r="R28" s="5"/>
      <c r="S28" s="5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5">
      <c r="A29" s="17">
        <v>28</v>
      </c>
      <c r="B29" s="17">
        <v>2</v>
      </c>
      <c r="C29" s="13" t="s">
        <v>47</v>
      </c>
      <c r="D29" s="5">
        <v>3</v>
      </c>
      <c r="E29">
        <v>45</v>
      </c>
      <c r="F29">
        <v>95</v>
      </c>
      <c r="G29">
        <v>1</v>
      </c>
      <c r="H29" s="1">
        <v>55</v>
      </c>
      <c r="I29" s="2">
        <v>32</v>
      </c>
      <c r="J29" s="3">
        <v>140</v>
      </c>
      <c r="K29" s="3">
        <v>195</v>
      </c>
      <c r="L29" s="4" t="s">
        <v>14</v>
      </c>
      <c r="M29" s="22">
        <f>SUM(H29*(24/I29))</f>
        <v>41.25</v>
      </c>
      <c r="N29" s="22">
        <f>SUM(H29*(24/I29))*D29</f>
        <v>123.75</v>
      </c>
      <c r="O29" s="20">
        <f>SUM(K29/M29)</f>
        <v>4.7272727272727275</v>
      </c>
      <c r="P29" s="20">
        <f>SUM(K29/N29)</f>
        <v>1.5757575757575757</v>
      </c>
      <c r="Q29" s="5">
        <v>10</v>
      </c>
      <c r="R29" s="5">
        <v>12</v>
      </c>
      <c r="S29" s="5">
        <v>13</v>
      </c>
      <c r="T29" s="4" t="s">
        <v>64</v>
      </c>
      <c r="U29" s="4" t="s">
        <v>55</v>
      </c>
      <c r="V29" s="4" t="s">
        <v>108</v>
      </c>
      <c r="W29" s="4"/>
      <c r="X29" s="4"/>
      <c r="Y29" s="4"/>
      <c r="Z29" s="4" t="s">
        <v>135</v>
      </c>
      <c r="AA29" s="4"/>
      <c r="AB29" s="4"/>
      <c r="AC29" s="4"/>
    </row>
    <row r="30" spans="1:29" x14ac:dyDescent="0.25">
      <c r="A30" s="17">
        <v>29</v>
      </c>
      <c r="B30" s="17">
        <v>3</v>
      </c>
      <c r="C30" s="13" t="s">
        <v>84</v>
      </c>
      <c r="D30" s="5">
        <v>3</v>
      </c>
      <c r="E30">
        <v>45</v>
      </c>
      <c r="F30">
        <v>106</v>
      </c>
      <c r="G30">
        <v>1</v>
      </c>
      <c r="H30" s="1">
        <v>160</v>
      </c>
      <c r="I30" s="2">
        <v>36</v>
      </c>
      <c r="J30" s="3">
        <v>280</v>
      </c>
      <c r="K30" s="3">
        <v>475</v>
      </c>
      <c r="L30" s="4" t="s">
        <v>14</v>
      </c>
      <c r="M30" s="22">
        <f>SUM(H30*(24/I30))</f>
        <v>106.66666666666666</v>
      </c>
      <c r="N30" s="22">
        <f>SUM(H30*(24/I30))*D30</f>
        <v>320</v>
      </c>
      <c r="O30" s="20">
        <f>SUM(K30/M30)</f>
        <v>4.453125</v>
      </c>
      <c r="P30" s="20">
        <f>SUM(K30/N30)</f>
        <v>1.484375</v>
      </c>
      <c r="Q30" s="5">
        <v>10</v>
      </c>
      <c r="R30" s="5">
        <v>12</v>
      </c>
      <c r="S30" s="5">
        <v>35</v>
      </c>
      <c r="T30" s="4" t="s">
        <v>64</v>
      </c>
      <c r="U30" s="4" t="s">
        <v>85</v>
      </c>
      <c r="V30" s="4"/>
      <c r="W30" s="4"/>
      <c r="X30" s="4"/>
      <c r="Y30" s="4"/>
      <c r="Z30" s="4" t="s">
        <v>136</v>
      </c>
      <c r="AA30" s="4"/>
      <c r="AB30" s="4"/>
      <c r="AC30" s="4"/>
    </row>
    <row r="31" spans="1:29" x14ac:dyDescent="0.25">
      <c r="A31" s="17">
        <v>30</v>
      </c>
      <c r="B31" s="17">
        <v>3</v>
      </c>
      <c r="C31" s="13" t="s">
        <v>82</v>
      </c>
      <c r="D31" s="4"/>
      <c r="H31" s="1"/>
      <c r="I31" s="2"/>
      <c r="J31" s="3"/>
      <c r="K31" s="3"/>
      <c r="L31" s="4" t="s">
        <v>14</v>
      </c>
      <c r="M31" s="22" t="e">
        <f>SUM(H31*(24/I31))</f>
        <v>#DIV/0!</v>
      </c>
      <c r="N31" s="22" t="e">
        <f>SUM(H31*(24/I31))*G31</f>
        <v>#DIV/0!</v>
      </c>
      <c r="O31" s="20" t="e">
        <f>SUM(K31/M31)</f>
        <v>#DIV/0!</v>
      </c>
      <c r="P31" s="20" t="e">
        <f>SUM(K31/N31)</f>
        <v>#DIV/0!</v>
      </c>
      <c r="Q31" s="5"/>
      <c r="R31" s="5"/>
      <c r="S31" s="5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17">
        <v>31</v>
      </c>
      <c r="B32" s="17">
        <v>1</v>
      </c>
      <c r="C32" s="14" t="s">
        <v>67</v>
      </c>
      <c r="D32" s="5">
        <v>2</v>
      </c>
      <c r="E32">
        <v>30</v>
      </c>
      <c r="F32">
        <v>80</v>
      </c>
      <c r="G32">
        <v>1</v>
      </c>
      <c r="H32" s="1">
        <v>22</v>
      </c>
      <c r="I32" s="2">
        <v>38</v>
      </c>
      <c r="J32" s="3">
        <v>40</v>
      </c>
      <c r="K32" s="3">
        <v>40</v>
      </c>
      <c r="L32" s="4" t="s">
        <v>15</v>
      </c>
      <c r="M32" s="22">
        <f>SUM(H32*(24/I32))</f>
        <v>13.894736842105262</v>
      </c>
      <c r="N32" s="22">
        <f>SUM(H32*(24/I32))*D32</f>
        <v>27.789473684210524</v>
      </c>
      <c r="O32" s="20">
        <f>SUM(K32/M32)</f>
        <v>2.8787878787878789</v>
      </c>
      <c r="P32" s="20">
        <f>SUM(K32/N32)</f>
        <v>1.4393939393939394</v>
      </c>
      <c r="Q32" s="5">
        <v>3</v>
      </c>
      <c r="R32" s="5">
        <v>24</v>
      </c>
      <c r="S32" s="5">
        <v>4</v>
      </c>
      <c r="T32" s="4" t="s">
        <v>64</v>
      </c>
      <c r="U32" s="4" t="s">
        <v>118</v>
      </c>
      <c r="V32" s="4" t="s">
        <v>104</v>
      </c>
      <c r="W32" s="4" t="s">
        <v>74</v>
      </c>
      <c r="X32" s="4" t="s">
        <v>105</v>
      </c>
      <c r="Y32" s="4"/>
      <c r="Z32" s="4" t="s">
        <v>137</v>
      </c>
      <c r="AA32" s="4"/>
      <c r="AB32" s="4"/>
      <c r="AC32" s="4"/>
    </row>
    <row r="33" spans="1:29" x14ac:dyDescent="0.25">
      <c r="A33" s="17">
        <v>32</v>
      </c>
      <c r="B33" s="17">
        <v>2</v>
      </c>
      <c r="C33" s="14" t="s">
        <v>92</v>
      </c>
      <c r="D33" s="5">
        <v>3</v>
      </c>
      <c r="E33">
        <v>45</v>
      </c>
      <c r="F33">
        <v>80</v>
      </c>
      <c r="G33">
        <v>1</v>
      </c>
      <c r="H33" s="1">
        <v>38</v>
      </c>
      <c r="I33" s="2">
        <v>30</v>
      </c>
      <c r="J33" s="3">
        <v>140</v>
      </c>
      <c r="K33" s="3">
        <v>180</v>
      </c>
      <c r="L33" s="4" t="s">
        <v>15</v>
      </c>
      <c r="M33" s="22">
        <f>SUM(H33*(24/I33))</f>
        <v>30.400000000000002</v>
      </c>
      <c r="N33" s="22">
        <f>SUM(H33*(24/I33))*D33</f>
        <v>91.2</v>
      </c>
      <c r="O33" s="20">
        <f>SUM(K33/M33)</f>
        <v>5.9210526315789469</v>
      </c>
      <c r="P33" s="20">
        <f>SUM(K33/N33)</f>
        <v>1.9736842105263157</v>
      </c>
      <c r="Q33" s="5">
        <v>3</v>
      </c>
      <c r="R33" s="5">
        <v>26</v>
      </c>
      <c r="S33" s="5">
        <v>16</v>
      </c>
      <c r="T33" s="4" t="s">
        <v>64</v>
      </c>
      <c r="U33" s="4" t="s">
        <v>210</v>
      </c>
      <c r="V33" s="4" t="s">
        <v>116</v>
      </c>
      <c r="W33" s="4"/>
      <c r="X33" s="4"/>
      <c r="Y33" s="4"/>
      <c r="Z33" s="4" t="s">
        <v>137</v>
      </c>
      <c r="AA33" s="4"/>
      <c r="AB33" s="4"/>
      <c r="AC33" s="4"/>
    </row>
    <row r="34" spans="1:29" x14ac:dyDescent="0.25">
      <c r="A34" s="17">
        <v>33</v>
      </c>
      <c r="B34" s="17">
        <v>3</v>
      </c>
      <c r="C34" s="14" t="s">
        <v>115</v>
      </c>
      <c r="D34" s="5">
        <v>3</v>
      </c>
      <c r="E34">
        <v>50</v>
      </c>
      <c r="F34">
        <v>88</v>
      </c>
      <c r="G34">
        <v>1</v>
      </c>
      <c r="H34" s="1">
        <v>80</v>
      </c>
      <c r="I34" s="2">
        <v>26</v>
      </c>
      <c r="J34" s="3">
        <v>220</v>
      </c>
      <c r="K34" s="3">
        <f>SUM(180+Table1[[#This Row],[Cost]])</f>
        <v>400</v>
      </c>
      <c r="L34" s="4" t="s">
        <v>15</v>
      </c>
      <c r="M34" s="22">
        <f>SUM(H34*(24/I34))</f>
        <v>73.846153846153854</v>
      </c>
      <c r="N34" s="22">
        <f>SUM(H34*(24/I34))*D34</f>
        <v>221.53846153846155</v>
      </c>
      <c r="O34" s="20">
        <f>SUM(K34/M34)</f>
        <v>5.4166666666666661</v>
      </c>
      <c r="P34" s="20">
        <f>SUM(K34/N34)</f>
        <v>1.8055555555555556</v>
      </c>
      <c r="Q34" s="5">
        <v>3</v>
      </c>
      <c r="R34" s="5">
        <v>28</v>
      </c>
      <c r="S34" s="5">
        <v>43</v>
      </c>
      <c r="T34" s="4" t="s">
        <v>64</v>
      </c>
      <c r="U34" s="4" t="s">
        <v>211</v>
      </c>
      <c r="V34" s="4"/>
      <c r="W34" s="4"/>
      <c r="X34" s="4"/>
      <c r="Y34" s="4"/>
      <c r="Z34" s="4" t="s">
        <v>137</v>
      </c>
      <c r="AA34" s="4"/>
      <c r="AB34" s="4"/>
      <c r="AC34" s="4"/>
    </row>
    <row r="35" spans="1:29" x14ac:dyDescent="0.25">
      <c r="A35" s="17">
        <v>34</v>
      </c>
      <c r="B35" s="17">
        <v>2</v>
      </c>
      <c r="C35" s="14" t="s">
        <v>74</v>
      </c>
      <c r="D35" s="4"/>
      <c r="E35">
        <v>0</v>
      </c>
      <c r="F35">
        <v>106</v>
      </c>
      <c r="G35">
        <v>1</v>
      </c>
      <c r="H35" s="1">
        <v>53</v>
      </c>
      <c r="I35" s="2">
        <v>22</v>
      </c>
      <c r="J35" s="3">
        <v>80</v>
      </c>
      <c r="K35" s="3">
        <v>120</v>
      </c>
      <c r="L35" s="4" t="s">
        <v>15</v>
      </c>
      <c r="M35" s="22">
        <f>SUM(H35*(24/I35))</f>
        <v>57.818181818181813</v>
      </c>
      <c r="N35" s="22">
        <f>SUM(H35*(24/I35))*G35</f>
        <v>57.818181818181813</v>
      </c>
      <c r="O35" s="20">
        <f>SUM(K35/M35)</f>
        <v>2.0754716981132075</v>
      </c>
      <c r="P35" s="20">
        <f>SUM(K35/N35)</f>
        <v>2.0754716981132075</v>
      </c>
      <c r="Q35" s="5">
        <v>4</v>
      </c>
      <c r="R35" s="5">
        <v>30</v>
      </c>
      <c r="S35" s="5">
        <v>17</v>
      </c>
      <c r="T35" s="4" t="s">
        <v>64</v>
      </c>
      <c r="U35" s="4" t="s">
        <v>76</v>
      </c>
      <c r="V35" s="4" t="s">
        <v>113</v>
      </c>
      <c r="W35" s="4"/>
      <c r="X35" s="4"/>
      <c r="Y35" s="4"/>
      <c r="Z35" s="4" t="s">
        <v>138</v>
      </c>
      <c r="AA35" s="4" t="s">
        <v>142</v>
      </c>
      <c r="AB35" s="4"/>
      <c r="AC35" s="4"/>
    </row>
    <row r="36" spans="1:29" x14ac:dyDescent="0.25">
      <c r="A36" s="17">
        <v>35</v>
      </c>
      <c r="B36" s="17">
        <v>3</v>
      </c>
      <c r="C36" s="14" t="s">
        <v>113</v>
      </c>
      <c r="D36" s="4"/>
      <c r="E36">
        <v>0</v>
      </c>
      <c r="F36">
        <v>106</v>
      </c>
      <c r="G36">
        <v>2</v>
      </c>
      <c r="H36" s="1">
        <v>72</v>
      </c>
      <c r="I36" s="2">
        <v>20</v>
      </c>
      <c r="J36" s="3">
        <v>240</v>
      </c>
      <c r="K36" s="3">
        <v>360</v>
      </c>
      <c r="L36" s="4" t="s">
        <v>15</v>
      </c>
      <c r="M36" s="22">
        <f>SUM(H36*(24/I36))</f>
        <v>86.399999999999991</v>
      </c>
      <c r="N36" s="22">
        <f>SUM(H36*(24/I36))*G36</f>
        <v>172.79999999999998</v>
      </c>
      <c r="O36" s="20">
        <f>SUM(K36/M36)</f>
        <v>4.166666666666667</v>
      </c>
      <c r="P36" s="20">
        <f>SUM(K36/N36)</f>
        <v>2.0833333333333335</v>
      </c>
      <c r="Q36" s="5">
        <v>4</v>
      </c>
      <c r="R36" s="5">
        <v>30</v>
      </c>
      <c r="S36" s="5">
        <v>42</v>
      </c>
      <c r="T36" s="4" t="s">
        <v>64</v>
      </c>
      <c r="U36" s="4" t="s">
        <v>114</v>
      </c>
      <c r="V36" s="4"/>
      <c r="W36" s="4"/>
      <c r="X36" s="4"/>
      <c r="Y36" s="4"/>
      <c r="Z36" s="4" t="s">
        <v>138</v>
      </c>
      <c r="AA36" s="4" t="s">
        <v>142</v>
      </c>
      <c r="AB36" s="4"/>
      <c r="AC36" s="4"/>
    </row>
    <row r="37" spans="1:29" x14ac:dyDescent="0.25">
      <c r="A37" s="17">
        <v>36</v>
      </c>
      <c r="B37" s="17">
        <v>2</v>
      </c>
      <c r="C37" s="14" t="s">
        <v>48</v>
      </c>
      <c r="D37" s="5">
        <v>4</v>
      </c>
      <c r="E37">
        <v>0</v>
      </c>
      <c r="F37">
        <v>66</v>
      </c>
      <c r="G37">
        <v>1</v>
      </c>
      <c r="H37" s="1">
        <v>3</v>
      </c>
      <c r="I37" s="2">
        <v>4</v>
      </c>
      <c r="J37" s="3">
        <v>120</v>
      </c>
      <c r="K37" s="3">
        <v>160</v>
      </c>
      <c r="L37" s="4" t="s">
        <v>15</v>
      </c>
      <c r="M37" s="22">
        <f>SUM(H37*(24/I37))</f>
        <v>18</v>
      </c>
      <c r="N37" s="22">
        <f>SUM(H37*(24/I37))*D37</f>
        <v>72</v>
      </c>
      <c r="O37" s="20">
        <f>SUM(K37/M37)</f>
        <v>8.8888888888888893</v>
      </c>
      <c r="P37" s="20">
        <f>SUM(K37/N37)</f>
        <v>2.2222222222222223</v>
      </c>
      <c r="Q37" s="5">
        <v>0</v>
      </c>
      <c r="R37" s="5">
        <v>50</v>
      </c>
      <c r="S37" s="5">
        <v>15</v>
      </c>
      <c r="T37" s="4" t="s">
        <v>64</v>
      </c>
      <c r="U37" s="4" t="s">
        <v>119</v>
      </c>
      <c r="V37" s="4" t="s">
        <v>87</v>
      </c>
      <c r="W37" s="4" t="s">
        <v>86</v>
      </c>
      <c r="X37" s="4"/>
      <c r="Y37" s="4" t="s">
        <v>97</v>
      </c>
      <c r="Z37" s="4" t="s">
        <v>139</v>
      </c>
      <c r="AA37" s="4"/>
      <c r="AB37" s="4"/>
      <c r="AC37" s="4"/>
    </row>
    <row r="38" spans="1:29" x14ac:dyDescent="0.25">
      <c r="A38" s="17">
        <v>37</v>
      </c>
      <c r="B38" s="17">
        <v>3</v>
      </c>
      <c r="C38" s="14" t="s">
        <v>87</v>
      </c>
      <c r="D38" s="5">
        <v>4</v>
      </c>
      <c r="E38">
        <v>0</v>
      </c>
      <c r="F38">
        <v>66</v>
      </c>
      <c r="G38">
        <v>1</v>
      </c>
      <c r="H38" s="1">
        <v>10</v>
      </c>
      <c r="I38" s="2">
        <v>4</v>
      </c>
      <c r="J38" s="3">
        <v>230</v>
      </c>
      <c r="K38" s="3">
        <v>390</v>
      </c>
      <c r="L38" s="4" t="s">
        <v>15</v>
      </c>
      <c r="M38" s="22">
        <f>SUM(H38*(24/I38))</f>
        <v>60</v>
      </c>
      <c r="N38" s="22">
        <f>SUM(H38*(24/I38))*D38</f>
        <v>240</v>
      </c>
      <c r="O38" s="20">
        <f>SUM(K38/M38)</f>
        <v>6.5</v>
      </c>
      <c r="P38" s="20">
        <f>SUM(K38/N38)</f>
        <v>1.625</v>
      </c>
      <c r="Q38" s="5">
        <v>0</v>
      </c>
      <c r="R38" s="5">
        <v>50</v>
      </c>
      <c r="S38" s="5">
        <v>37</v>
      </c>
      <c r="T38" s="4" t="s">
        <v>64</v>
      </c>
      <c r="U38" s="4" t="s">
        <v>122</v>
      </c>
      <c r="V38" s="4"/>
      <c r="W38" s="4"/>
      <c r="X38" s="4"/>
      <c r="Y38" s="4" t="s">
        <v>97</v>
      </c>
      <c r="Z38" s="4" t="s">
        <v>140</v>
      </c>
      <c r="AA38" s="4"/>
      <c r="AB38" s="4"/>
      <c r="AC38" s="4"/>
    </row>
    <row r="39" spans="1:29" x14ac:dyDescent="0.25">
      <c r="A39" s="17">
        <v>38</v>
      </c>
      <c r="B39" s="17">
        <v>3</v>
      </c>
      <c r="C39" s="14" t="s">
        <v>86</v>
      </c>
      <c r="D39" s="5">
        <v>2</v>
      </c>
      <c r="E39">
        <v>47</v>
      </c>
      <c r="F39">
        <v>66</v>
      </c>
      <c r="G39">
        <v>1</v>
      </c>
      <c r="H39" s="1">
        <v>150</v>
      </c>
      <c r="I39" s="2">
        <v>18</v>
      </c>
      <c r="J39" s="3">
        <v>260</v>
      </c>
      <c r="K39" s="3">
        <v>420</v>
      </c>
      <c r="L39" s="4" t="s">
        <v>15</v>
      </c>
      <c r="M39" s="22">
        <f>SUM(H39*(24/I39))</f>
        <v>200</v>
      </c>
      <c r="N39" s="22">
        <f>SUM(H39*(24/I39))*D39</f>
        <v>400</v>
      </c>
      <c r="O39" s="20">
        <f>SUM(K39/M39)</f>
        <v>2.1</v>
      </c>
      <c r="P39" s="20">
        <f>SUM(K39/N39)</f>
        <v>1.05</v>
      </c>
      <c r="Q39" s="5">
        <v>0</v>
      </c>
      <c r="R39" s="5">
        <v>50</v>
      </c>
      <c r="S39" s="5">
        <v>36</v>
      </c>
      <c r="T39" s="4" t="s">
        <v>64</v>
      </c>
      <c r="U39" s="4" t="s">
        <v>212</v>
      </c>
      <c r="V39" s="4"/>
      <c r="W39" s="4"/>
      <c r="X39" s="4"/>
      <c r="Y39" s="4"/>
      <c r="Z39" s="4" t="s">
        <v>141</v>
      </c>
      <c r="AA39" s="4"/>
      <c r="AB39" s="4"/>
      <c r="AC39" s="4"/>
    </row>
    <row r="40" spans="1:29" x14ac:dyDescent="0.25">
      <c r="A40" s="17">
        <v>39</v>
      </c>
      <c r="B40" s="17">
        <v>1</v>
      </c>
      <c r="C40" s="15" t="s">
        <v>19</v>
      </c>
      <c r="D40" s="5">
        <v>2</v>
      </c>
      <c r="E40">
        <v>40</v>
      </c>
      <c r="F40">
        <v>106</v>
      </c>
      <c r="G40">
        <v>1</v>
      </c>
      <c r="H40" s="1">
        <v>11</v>
      </c>
      <c r="I40" s="2">
        <v>24</v>
      </c>
      <c r="J40" s="3">
        <v>60</v>
      </c>
      <c r="K40" s="3">
        <v>60</v>
      </c>
      <c r="L40" s="4" t="s">
        <v>28</v>
      </c>
      <c r="M40" s="22">
        <f>SUM(H40*(24/I40))</f>
        <v>11</v>
      </c>
      <c r="N40" s="22">
        <f>SUM(H40*(24/I40))*D40</f>
        <v>22</v>
      </c>
      <c r="O40" s="20">
        <f>SUM(K40/M40)</f>
        <v>5.4545454545454541</v>
      </c>
      <c r="P40" s="20">
        <f>SUM(K40/N40)</f>
        <v>2.7272727272727271</v>
      </c>
      <c r="Q40" s="5">
        <v>6</v>
      </c>
      <c r="R40" s="5">
        <v>10</v>
      </c>
      <c r="S40" s="5">
        <v>5</v>
      </c>
      <c r="T40" s="4" t="s">
        <v>64</v>
      </c>
      <c r="U40" s="4" t="s">
        <v>53</v>
      </c>
      <c r="V40" s="4" t="s">
        <v>107</v>
      </c>
      <c r="W40" s="4" t="s">
        <v>21</v>
      </c>
      <c r="X40" s="4"/>
      <c r="Y40" s="4"/>
      <c r="Z40" s="4"/>
      <c r="AA40" s="4"/>
      <c r="AB40" s="4"/>
      <c r="AC40" s="4"/>
    </row>
    <row r="41" spans="1:29" x14ac:dyDescent="0.25">
      <c r="A41" s="17">
        <v>40</v>
      </c>
      <c r="B41" s="17">
        <v>2</v>
      </c>
      <c r="C41" s="15" t="s">
        <v>49</v>
      </c>
      <c r="D41" s="5">
        <v>3</v>
      </c>
      <c r="E41">
        <v>50</v>
      </c>
      <c r="F41">
        <v>106</v>
      </c>
      <c r="G41">
        <v>1</v>
      </c>
      <c r="H41" s="1">
        <v>45</v>
      </c>
      <c r="I41" s="2">
        <v>28</v>
      </c>
      <c r="J41" s="3">
        <v>160</v>
      </c>
      <c r="K41" s="3">
        <v>220</v>
      </c>
      <c r="L41" s="4" t="s">
        <v>28</v>
      </c>
      <c r="M41" s="22">
        <f>SUM(H41*(24/I41))</f>
        <v>38.571428571428569</v>
      </c>
      <c r="N41" s="22">
        <f>SUM(H41*(24/I41))*D41</f>
        <v>115.71428571428571</v>
      </c>
      <c r="O41" s="20">
        <f>SUM(K41/M41)</f>
        <v>5.7037037037037042</v>
      </c>
      <c r="P41" s="20">
        <f>SUM(K41/N41)</f>
        <v>1.9012345679012346</v>
      </c>
      <c r="Q41" s="5">
        <v>6</v>
      </c>
      <c r="R41" s="5">
        <v>30</v>
      </c>
      <c r="S41" s="5">
        <v>18</v>
      </c>
      <c r="T41" s="4" t="s">
        <v>64</v>
      </c>
      <c r="U41" s="4" t="s">
        <v>63</v>
      </c>
      <c r="V41" s="4" t="s">
        <v>90</v>
      </c>
      <c r="W41" s="4"/>
      <c r="X41" s="4"/>
      <c r="Y41" s="4"/>
      <c r="Z41" s="4"/>
      <c r="AA41" s="4"/>
      <c r="AB41" s="4"/>
      <c r="AC41" s="4"/>
    </row>
    <row r="42" spans="1:29" x14ac:dyDescent="0.25">
      <c r="A42" s="17">
        <v>41</v>
      </c>
      <c r="B42" s="17">
        <v>3</v>
      </c>
      <c r="C42" s="15" t="s">
        <v>90</v>
      </c>
      <c r="D42" s="5">
        <v>3</v>
      </c>
      <c r="E42">
        <v>55</v>
      </c>
      <c r="F42">
        <v>112</v>
      </c>
      <c r="G42">
        <v>1</v>
      </c>
      <c r="H42" s="1">
        <v>90</v>
      </c>
      <c r="I42" s="2">
        <v>24</v>
      </c>
      <c r="J42" s="3">
        <v>250</v>
      </c>
      <c r="K42" s="3">
        <v>470</v>
      </c>
      <c r="L42" s="4" t="s">
        <v>28</v>
      </c>
      <c r="M42" s="22">
        <f>SUM(H42*(24/I42))</f>
        <v>90</v>
      </c>
      <c r="N42" s="22">
        <f>SUM(H42*(24/I42))*D42</f>
        <v>270</v>
      </c>
      <c r="O42" s="20">
        <f>SUM(K42/M42)</f>
        <v>5.2222222222222223</v>
      </c>
      <c r="P42" s="20">
        <f>SUM(K42/N42)</f>
        <v>1.7407407407407407</v>
      </c>
      <c r="Q42" s="5">
        <v>6</v>
      </c>
      <c r="R42" s="5">
        <v>30</v>
      </c>
      <c r="S42" s="5">
        <v>38</v>
      </c>
      <c r="T42" s="4" t="s">
        <v>64</v>
      </c>
      <c r="U42" s="4" t="s">
        <v>117</v>
      </c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17">
        <v>42</v>
      </c>
      <c r="B43" s="17">
        <v>2</v>
      </c>
      <c r="C43" s="15" t="s">
        <v>21</v>
      </c>
      <c r="D43" s="4"/>
      <c r="E43">
        <v>0</v>
      </c>
      <c r="F43">
        <v>106</v>
      </c>
      <c r="G43">
        <v>1</v>
      </c>
      <c r="H43" s="1">
        <v>12</v>
      </c>
      <c r="I43" s="2">
        <v>3</v>
      </c>
      <c r="J43" s="3">
        <v>90</v>
      </c>
      <c r="K43" s="3">
        <v>150</v>
      </c>
      <c r="L43" s="4" t="s">
        <v>26</v>
      </c>
      <c r="M43" s="22">
        <f>SUM(H43*(24/I43))</f>
        <v>96</v>
      </c>
      <c r="N43" s="22">
        <f>SUM(H43*(24/I43))*G43</f>
        <v>96</v>
      </c>
      <c r="O43" s="20">
        <f>SUM(K43/M43)</f>
        <v>1.5625</v>
      </c>
      <c r="P43" s="20">
        <f>SUM(K43/N43)</f>
        <v>1.5625</v>
      </c>
      <c r="Q43" s="5">
        <v>1</v>
      </c>
      <c r="R43" s="5">
        <v>40</v>
      </c>
      <c r="S43" s="5">
        <v>28</v>
      </c>
      <c r="T43" s="4" t="s">
        <v>64</v>
      </c>
      <c r="U43" s="4" t="s">
        <v>59</v>
      </c>
      <c r="V43" s="4" t="s">
        <v>110</v>
      </c>
      <c r="W43" s="4"/>
      <c r="X43" s="4"/>
      <c r="Y43" s="4"/>
      <c r="Z43" s="4"/>
      <c r="AA43" s="4"/>
      <c r="AB43" s="4"/>
      <c r="AC43" s="4"/>
    </row>
    <row r="44" spans="1:29" x14ac:dyDescent="0.25">
      <c r="A44" s="17">
        <v>43</v>
      </c>
      <c r="B44" s="17">
        <v>3</v>
      </c>
      <c r="C44" s="15" t="s">
        <v>91</v>
      </c>
      <c r="D44" s="4"/>
      <c r="E44">
        <v>0</v>
      </c>
      <c r="F44">
        <v>106</v>
      </c>
      <c r="G44">
        <v>1</v>
      </c>
      <c r="H44" s="1">
        <v>28</v>
      </c>
      <c r="I44" s="2">
        <v>3</v>
      </c>
      <c r="J44" s="3">
        <v>180</v>
      </c>
      <c r="K44" s="3">
        <v>330</v>
      </c>
      <c r="L44" s="4" t="s">
        <v>26</v>
      </c>
      <c r="M44" s="22">
        <f>SUM(H44*(24/I44))</f>
        <v>224</v>
      </c>
      <c r="N44" s="22">
        <f>SUM(H44*(24/I44))*G44</f>
        <v>224</v>
      </c>
      <c r="O44" s="20">
        <f>SUM(K44/M44)</f>
        <v>1.4732142857142858</v>
      </c>
      <c r="P44" s="20">
        <f>SUM(K44/N44)</f>
        <v>1.4732142857142858</v>
      </c>
      <c r="Q44" s="5">
        <v>1</v>
      </c>
      <c r="R44" s="5">
        <v>40</v>
      </c>
      <c r="S44" s="5">
        <v>39</v>
      </c>
      <c r="T44" s="4" t="s">
        <v>64</v>
      </c>
      <c r="U44" s="4" t="s">
        <v>109</v>
      </c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17">
        <v>44</v>
      </c>
      <c r="B45" s="17">
        <v>1</v>
      </c>
      <c r="C45" s="16" t="s">
        <v>29</v>
      </c>
      <c r="D45" s="4"/>
      <c r="E45">
        <v>0</v>
      </c>
      <c r="F45">
        <v>106</v>
      </c>
      <c r="G45">
        <v>1</v>
      </c>
      <c r="H45" s="1">
        <v>10</v>
      </c>
      <c r="I45" s="2">
        <v>9</v>
      </c>
      <c r="J45" s="3">
        <v>65</v>
      </c>
      <c r="K45" s="3">
        <v>65</v>
      </c>
      <c r="L45" s="4" t="s">
        <v>14</v>
      </c>
      <c r="M45" s="22">
        <f>SUM(H45*(24/I45))</f>
        <v>26.666666666666664</v>
      </c>
      <c r="N45" s="22">
        <f>SUM(H45*(24/I45))*G45</f>
        <v>26.666666666666664</v>
      </c>
      <c r="O45" s="20">
        <f>SUM(K45/M45)</f>
        <v>2.4375</v>
      </c>
      <c r="P45" s="20">
        <f>SUM(K45/N45)</f>
        <v>2.4375</v>
      </c>
      <c r="Q45" s="5">
        <v>7</v>
      </c>
      <c r="R45" s="5">
        <v>20</v>
      </c>
      <c r="S45" s="5">
        <v>20</v>
      </c>
      <c r="T45" s="4" t="s">
        <v>64</v>
      </c>
      <c r="U45" s="4" t="s">
        <v>56</v>
      </c>
      <c r="V45" s="4" t="s">
        <v>30</v>
      </c>
      <c r="W45" s="4" t="s">
        <v>20</v>
      </c>
      <c r="X45" s="4" t="s">
        <v>123</v>
      </c>
      <c r="Y45" s="4"/>
      <c r="Z45" s="4"/>
      <c r="AA45" s="4"/>
      <c r="AB45" s="4"/>
      <c r="AC45" s="4"/>
    </row>
    <row r="46" spans="1:29" x14ac:dyDescent="0.25">
      <c r="A46" s="17">
        <v>45</v>
      </c>
      <c r="B46" s="17">
        <v>2</v>
      </c>
      <c r="C46" s="16" t="s">
        <v>30</v>
      </c>
      <c r="D46" s="4"/>
      <c r="E46">
        <v>0</v>
      </c>
      <c r="F46">
        <v>106</v>
      </c>
      <c r="G46">
        <v>3</v>
      </c>
      <c r="H46" s="1">
        <v>10</v>
      </c>
      <c r="I46" s="2">
        <v>8</v>
      </c>
      <c r="J46" s="3">
        <v>90</v>
      </c>
      <c r="K46" s="3">
        <v>155</v>
      </c>
      <c r="L46" s="4" t="s">
        <v>14</v>
      </c>
      <c r="M46" s="22">
        <f>SUM(H46*(24/I46))</f>
        <v>30</v>
      </c>
      <c r="N46" s="22">
        <f>SUM(H46*(24/I46))*G46</f>
        <v>90</v>
      </c>
      <c r="O46" s="20">
        <f>SUM(K46/M46)</f>
        <v>5.166666666666667</v>
      </c>
      <c r="P46" s="20">
        <f>SUM(K46/N46)</f>
        <v>1.7222222222222223</v>
      </c>
      <c r="Q46" s="5">
        <v>7</v>
      </c>
      <c r="R46" s="5">
        <v>20</v>
      </c>
      <c r="S46" s="5">
        <v>21</v>
      </c>
      <c r="T46" s="4" t="s">
        <v>64</v>
      </c>
      <c r="U46" s="4" t="s">
        <v>54</v>
      </c>
      <c r="V46" s="4" t="s">
        <v>88</v>
      </c>
      <c r="W46" s="4"/>
      <c r="X46" s="4"/>
      <c r="Y46" s="4"/>
      <c r="Z46" s="4"/>
      <c r="AA46" s="4"/>
      <c r="AB46" s="4"/>
      <c r="AC46" s="4"/>
    </row>
    <row r="47" spans="1:29" x14ac:dyDescent="0.25">
      <c r="A47" s="17">
        <v>46</v>
      </c>
      <c r="B47" s="17">
        <v>3</v>
      </c>
      <c r="C47" s="16" t="s">
        <v>88</v>
      </c>
      <c r="D47" s="4"/>
      <c r="E47">
        <v>0</v>
      </c>
      <c r="F47">
        <v>106</v>
      </c>
      <c r="G47">
        <v>5</v>
      </c>
      <c r="H47" s="1">
        <v>16</v>
      </c>
      <c r="I47" s="2">
        <v>8</v>
      </c>
      <c r="J47" s="3">
        <v>240</v>
      </c>
      <c r="K47" s="3">
        <v>395</v>
      </c>
      <c r="L47" s="4" t="s">
        <v>14</v>
      </c>
      <c r="M47" s="22">
        <f>SUM(H47*(24/I47))</f>
        <v>48</v>
      </c>
      <c r="N47" s="22">
        <f>SUM(H47*(24/I47))*G47</f>
        <v>240</v>
      </c>
      <c r="O47" s="20">
        <f>SUM(K47/M47)</f>
        <v>8.2291666666666661</v>
      </c>
      <c r="P47" s="20">
        <f>SUM(K47/N47)</f>
        <v>1.6458333333333333</v>
      </c>
      <c r="Q47" s="5">
        <v>7</v>
      </c>
      <c r="R47" s="5">
        <v>20</v>
      </c>
      <c r="S47" s="5">
        <v>40</v>
      </c>
      <c r="T47" s="4" t="s">
        <v>64</v>
      </c>
      <c r="U47" s="4" t="s">
        <v>111</v>
      </c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17">
        <v>47</v>
      </c>
      <c r="B48" s="17">
        <v>2</v>
      </c>
      <c r="C48" s="16" t="s">
        <v>20</v>
      </c>
      <c r="D48" s="4"/>
      <c r="E48">
        <v>0</v>
      </c>
      <c r="F48">
        <v>106</v>
      </c>
      <c r="G48">
        <v>1</v>
      </c>
      <c r="H48" s="1">
        <v>13</v>
      </c>
      <c r="I48" s="2">
        <v>3</v>
      </c>
      <c r="J48" s="3">
        <v>120</v>
      </c>
      <c r="K48" s="3">
        <v>185</v>
      </c>
      <c r="L48" s="4" t="s">
        <v>14</v>
      </c>
      <c r="M48" s="22">
        <f>SUM(H48*(24/I48))</f>
        <v>104</v>
      </c>
      <c r="N48" s="22">
        <f>SUM(H48*(24/I48))*G48</f>
        <v>104</v>
      </c>
      <c r="O48" s="20">
        <f>SUM(K48/M48)</f>
        <v>1.7788461538461537</v>
      </c>
      <c r="P48" s="20">
        <f>SUM(K48/N48)</f>
        <v>1.7788461538461537</v>
      </c>
      <c r="Q48" s="5">
        <v>9</v>
      </c>
      <c r="R48" s="5">
        <v>20</v>
      </c>
      <c r="S48" s="5">
        <v>30</v>
      </c>
      <c r="T48" s="4" t="s">
        <v>64</v>
      </c>
      <c r="U48" s="4" t="s">
        <v>57</v>
      </c>
      <c r="V48" s="4" t="s">
        <v>112</v>
      </c>
      <c r="W48" s="4"/>
      <c r="X48" s="4"/>
      <c r="Y48" s="4"/>
      <c r="Z48" s="4"/>
      <c r="AA48" s="4"/>
      <c r="AB48" s="4"/>
      <c r="AC48" s="4"/>
    </row>
    <row r="49" spans="1:29" x14ac:dyDescent="0.25">
      <c r="A49" s="17">
        <v>48</v>
      </c>
      <c r="B49" s="17">
        <v>3</v>
      </c>
      <c r="C49" s="16" t="s">
        <v>89</v>
      </c>
      <c r="D49" s="4"/>
      <c r="E49">
        <v>0</v>
      </c>
      <c r="F49">
        <v>106</v>
      </c>
      <c r="G49">
        <v>1</v>
      </c>
      <c r="H49" s="1">
        <v>28</v>
      </c>
      <c r="I49" s="2">
        <v>3</v>
      </c>
      <c r="J49" s="3">
        <v>210</v>
      </c>
      <c r="K49" s="3">
        <v>395</v>
      </c>
      <c r="L49" s="4" t="s">
        <v>14</v>
      </c>
      <c r="M49" s="22">
        <f>SUM(H49*(24/I49))</f>
        <v>224</v>
      </c>
      <c r="N49" s="22">
        <f>SUM(H49*(24/I49))*G49</f>
        <v>224</v>
      </c>
      <c r="O49" s="20">
        <f>SUM(K49/M49)</f>
        <v>1.7633928571428572</v>
      </c>
      <c r="P49" s="20">
        <f>SUM(K49/N49)</f>
        <v>1.7633928571428572</v>
      </c>
      <c r="Q49" s="5">
        <v>9</v>
      </c>
      <c r="R49" s="5">
        <v>20</v>
      </c>
      <c r="S49" s="5">
        <v>41</v>
      </c>
      <c r="T49" s="4" t="s">
        <v>64</v>
      </c>
      <c r="U49" s="4" t="s">
        <v>127</v>
      </c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17">
        <v>49</v>
      </c>
      <c r="B50" s="17">
        <v>2</v>
      </c>
      <c r="C50" s="16" t="s">
        <v>123</v>
      </c>
      <c r="D50" s="5">
        <v>4</v>
      </c>
      <c r="E50">
        <v>0</v>
      </c>
      <c r="F50">
        <v>106</v>
      </c>
      <c r="G50">
        <v>1</v>
      </c>
      <c r="H50" s="1">
        <v>10</v>
      </c>
      <c r="I50" s="2">
        <v>8</v>
      </c>
      <c r="J50" s="3">
        <v>135</v>
      </c>
      <c r="K50" s="3">
        <v>200</v>
      </c>
      <c r="L50" s="4" t="s">
        <v>14</v>
      </c>
      <c r="M50" s="22">
        <f>SUM(H50*(24/I50))</f>
        <v>30</v>
      </c>
      <c r="N50" s="22">
        <f>SUM(H50*(24/I50))*D50</f>
        <v>120</v>
      </c>
      <c r="O50" s="20">
        <f>SUM(K50/M50)</f>
        <v>6.666666666666667</v>
      </c>
      <c r="P50" s="20">
        <f>SUM(K50/N50)</f>
        <v>1.6666666666666667</v>
      </c>
      <c r="Q50" s="5">
        <v>9</v>
      </c>
      <c r="R50" s="5">
        <v>20</v>
      </c>
      <c r="S50" s="5">
        <v>44</v>
      </c>
      <c r="T50" s="4" t="s">
        <v>64</v>
      </c>
      <c r="U50" s="4" t="s">
        <v>125</v>
      </c>
      <c r="V50" s="4" t="s">
        <v>124</v>
      </c>
      <c r="W50" s="4"/>
      <c r="X50" s="4"/>
      <c r="Y50" s="4"/>
      <c r="Z50" s="4" t="s">
        <v>148</v>
      </c>
      <c r="AA50" s="4"/>
      <c r="AB50" s="4"/>
      <c r="AC50" s="4"/>
    </row>
    <row r="51" spans="1:29" x14ac:dyDescent="0.25">
      <c r="A51" s="17">
        <v>50</v>
      </c>
      <c r="B51" s="17">
        <v>3</v>
      </c>
      <c r="C51" s="16" t="s">
        <v>124</v>
      </c>
      <c r="D51" s="5">
        <v>5</v>
      </c>
      <c r="E51">
        <v>0</v>
      </c>
      <c r="F51">
        <v>106</v>
      </c>
      <c r="G51">
        <v>1</v>
      </c>
      <c r="H51" s="1">
        <v>25</v>
      </c>
      <c r="I51" s="2">
        <v>8</v>
      </c>
      <c r="J51" s="3">
        <v>280</v>
      </c>
      <c r="K51" s="3">
        <v>480</v>
      </c>
      <c r="L51" s="4" t="s">
        <v>14</v>
      </c>
      <c r="M51" s="22">
        <f>SUM(H51*(24/I51))</f>
        <v>75</v>
      </c>
      <c r="N51" s="22">
        <f>SUM(H51*(24/I51))*D51</f>
        <v>375</v>
      </c>
      <c r="O51" s="20">
        <f>SUM(K51/M51)</f>
        <v>6.4</v>
      </c>
      <c r="P51" s="20">
        <f>SUM(K51/N51)</f>
        <v>1.28</v>
      </c>
      <c r="Q51" s="5">
        <v>9</v>
      </c>
      <c r="R51" s="5">
        <v>20</v>
      </c>
      <c r="S51" s="18">
        <v>45</v>
      </c>
      <c r="T51" s="4" t="s">
        <v>64</v>
      </c>
      <c r="U51" s="4" t="s">
        <v>126</v>
      </c>
      <c r="V51" s="4"/>
      <c r="W51" s="4"/>
      <c r="X51" s="4"/>
      <c r="Y51" s="4"/>
      <c r="Z51" s="4" t="s">
        <v>149</v>
      </c>
      <c r="AA51" s="4"/>
      <c r="AB51" s="4"/>
      <c r="AC51" s="4"/>
    </row>
    <row r="52" spans="1:29" x14ac:dyDescent="0.25">
      <c r="A52" s="17">
        <v>51</v>
      </c>
      <c r="B52" s="17">
        <v>1</v>
      </c>
      <c r="C52" s="23" t="s">
        <v>150</v>
      </c>
      <c r="D52" s="4"/>
      <c r="E52">
        <v>0</v>
      </c>
      <c r="F52">
        <v>66</v>
      </c>
      <c r="G52">
        <v>1</v>
      </c>
      <c r="H52" s="1">
        <v>10</v>
      </c>
      <c r="I52" s="2">
        <v>12</v>
      </c>
      <c r="J52" s="3">
        <v>50</v>
      </c>
      <c r="K52" s="3">
        <v>50</v>
      </c>
      <c r="L52" t="s">
        <v>28</v>
      </c>
      <c r="M52" s="22">
        <f>SUM(H52*(24/I52))</f>
        <v>20</v>
      </c>
      <c r="N52" s="22">
        <f>SUM(H52*(24/I52))*G52</f>
        <v>20</v>
      </c>
      <c r="O52" s="20">
        <f>SUM(K52/M52)</f>
        <v>2.5</v>
      </c>
      <c r="P52" s="20">
        <f>SUM(K52/N52)</f>
        <v>2.5</v>
      </c>
      <c r="Q52">
        <v>0</v>
      </c>
      <c r="R52">
        <v>20</v>
      </c>
      <c r="S52">
        <v>46</v>
      </c>
      <c r="T52" t="s">
        <v>64</v>
      </c>
      <c r="U52" t="s">
        <v>173</v>
      </c>
      <c r="V52" t="s">
        <v>151</v>
      </c>
      <c r="W52" t="s">
        <v>152</v>
      </c>
      <c r="X52" t="s">
        <v>154</v>
      </c>
    </row>
    <row r="53" spans="1:29" x14ac:dyDescent="0.25">
      <c r="A53" s="17">
        <v>52</v>
      </c>
      <c r="B53" s="17">
        <v>2</v>
      </c>
      <c r="C53" s="23" t="s">
        <v>151</v>
      </c>
      <c r="D53" s="4"/>
      <c r="E53">
        <v>0</v>
      </c>
      <c r="F53">
        <v>55</v>
      </c>
      <c r="G53">
        <v>1</v>
      </c>
      <c r="H53" s="1">
        <v>45</v>
      </c>
      <c r="I53" s="2">
        <v>12</v>
      </c>
      <c r="J53" s="3">
        <v>100</v>
      </c>
      <c r="K53" s="3">
        <v>150</v>
      </c>
      <c r="L53" t="s">
        <v>28</v>
      </c>
      <c r="M53" s="22">
        <f>SUM(H53*(24/I53))</f>
        <v>90</v>
      </c>
      <c r="N53" s="22">
        <f>SUM(H53*(24/I53))*G53</f>
        <v>90</v>
      </c>
      <c r="O53" s="20">
        <f>SUM(K53/M53)</f>
        <v>1.6666666666666667</v>
      </c>
      <c r="P53" s="20">
        <f>SUM(K53/N53)</f>
        <v>1.6666666666666667</v>
      </c>
      <c r="Q53">
        <v>0</v>
      </c>
      <c r="R53">
        <v>20</v>
      </c>
      <c r="S53">
        <v>47</v>
      </c>
      <c r="T53" t="s">
        <v>64</v>
      </c>
      <c r="U53" t="s">
        <v>177</v>
      </c>
      <c r="V53" t="s">
        <v>172</v>
      </c>
      <c r="Z53" s="4" t="s">
        <v>178</v>
      </c>
    </row>
    <row r="54" spans="1:29" x14ac:dyDescent="0.25">
      <c r="A54" s="17">
        <v>53</v>
      </c>
      <c r="B54" s="17">
        <v>2</v>
      </c>
      <c r="C54" s="23" t="s">
        <v>152</v>
      </c>
      <c r="D54" s="4"/>
      <c r="E54">
        <v>0</v>
      </c>
      <c r="F54">
        <v>72</v>
      </c>
      <c r="G54">
        <v>1</v>
      </c>
      <c r="H54" s="1">
        <v>70</v>
      </c>
      <c r="I54" s="2">
        <v>16</v>
      </c>
      <c r="J54" s="3">
        <v>115</v>
      </c>
      <c r="K54" s="3">
        <v>165</v>
      </c>
      <c r="L54" t="s">
        <v>28</v>
      </c>
      <c r="M54" s="22">
        <f>SUM(H54*(24/I54))</f>
        <v>105</v>
      </c>
      <c r="N54" s="22">
        <f>SUM(H54*(24/I54))*G54</f>
        <v>105</v>
      </c>
      <c r="O54" s="20">
        <f>SUM(K54/M54)</f>
        <v>1.5714285714285714</v>
      </c>
      <c r="P54" s="20">
        <f>SUM(K54/N54)</f>
        <v>1.5714285714285714</v>
      </c>
      <c r="Q54">
        <v>0</v>
      </c>
      <c r="R54">
        <v>20</v>
      </c>
      <c r="S54">
        <v>48</v>
      </c>
      <c r="T54" t="s">
        <v>64</v>
      </c>
      <c r="U54" t="s">
        <v>153</v>
      </c>
      <c r="V54" t="s">
        <v>159</v>
      </c>
    </row>
    <row r="55" spans="1:29" x14ac:dyDescent="0.25">
      <c r="A55" s="17">
        <v>54</v>
      </c>
      <c r="B55" s="17">
        <v>2</v>
      </c>
      <c r="C55" s="23" t="s">
        <v>154</v>
      </c>
      <c r="D55" s="4"/>
      <c r="E55">
        <v>0</v>
      </c>
      <c r="F55">
        <v>72</v>
      </c>
      <c r="G55">
        <v>1</v>
      </c>
      <c r="H55" s="1">
        <v>90</v>
      </c>
      <c r="I55" s="2">
        <v>16</v>
      </c>
      <c r="J55" s="3">
        <v>140</v>
      </c>
      <c r="K55" s="3">
        <v>190</v>
      </c>
      <c r="L55" t="s">
        <v>28</v>
      </c>
      <c r="M55" s="22">
        <f>SUM(H55*(24/I55))</f>
        <v>135</v>
      </c>
      <c r="N55" s="22">
        <f>SUM(H55*(24/I55))*G55</f>
        <v>135</v>
      </c>
      <c r="O55" s="20">
        <f>SUM(K55/M55)</f>
        <v>1.4074074074074074</v>
      </c>
      <c r="P55" s="20">
        <f>SUM(K55/N55)</f>
        <v>1.4074074074074074</v>
      </c>
      <c r="Q55">
        <v>0</v>
      </c>
      <c r="R55">
        <v>20</v>
      </c>
      <c r="S55">
        <v>49</v>
      </c>
      <c r="T55" t="s">
        <v>64</v>
      </c>
      <c r="U55" t="s">
        <v>155</v>
      </c>
      <c r="V55" t="s">
        <v>158</v>
      </c>
    </row>
    <row r="56" spans="1:29" x14ac:dyDescent="0.25">
      <c r="A56" s="17">
        <v>55</v>
      </c>
      <c r="B56" s="17">
        <v>3</v>
      </c>
      <c r="C56" s="23" t="s">
        <v>156</v>
      </c>
      <c r="D56" s="4"/>
      <c r="E56">
        <v>0</v>
      </c>
      <c r="F56">
        <v>72</v>
      </c>
      <c r="G56">
        <v>1</v>
      </c>
      <c r="H56" s="1">
        <v>20</v>
      </c>
      <c r="I56" s="2">
        <v>14</v>
      </c>
      <c r="J56" s="3">
        <v>240</v>
      </c>
      <c r="K56" s="3">
        <v>405</v>
      </c>
      <c r="L56" t="s">
        <v>28</v>
      </c>
      <c r="M56" s="22">
        <f>SUM(H56*(24/I56))</f>
        <v>34.285714285714285</v>
      </c>
      <c r="N56" s="22">
        <f>SUM(H56*(24/I56))*G56</f>
        <v>34.285714285714285</v>
      </c>
      <c r="O56" s="20">
        <f>SUM(K56/M56)</f>
        <v>11.8125</v>
      </c>
      <c r="P56" s="20">
        <f>SUM(K56/N56)</f>
        <v>11.8125</v>
      </c>
      <c r="Q56">
        <v>0</v>
      </c>
      <c r="R56">
        <v>20</v>
      </c>
      <c r="S56">
        <v>50</v>
      </c>
      <c r="T56" t="s">
        <v>64</v>
      </c>
      <c r="U56" t="s">
        <v>209</v>
      </c>
      <c r="Z56" s="4" t="s">
        <v>174</v>
      </c>
    </row>
    <row r="57" spans="1:29" x14ac:dyDescent="0.25">
      <c r="A57" s="17">
        <v>56</v>
      </c>
      <c r="B57" s="17">
        <v>3</v>
      </c>
      <c r="C57" s="23" t="s">
        <v>157</v>
      </c>
      <c r="D57" s="4" t="s">
        <v>208</v>
      </c>
      <c r="E57">
        <v>0</v>
      </c>
      <c r="F57">
        <v>72</v>
      </c>
      <c r="G57">
        <v>1</v>
      </c>
      <c r="H57" s="1">
        <v>45</v>
      </c>
      <c r="I57" s="2">
        <v>24</v>
      </c>
      <c r="J57" s="3">
        <v>250</v>
      </c>
      <c r="K57" s="3">
        <v>445</v>
      </c>
      <c r="L57" t="s">
        <v>28</v>
      </c>
      <c r="M57" s="22">
        <f>SUM(H57*(24/I57))</f>
        <v>45</v>
      </c>
      <c r="N57" s="22">
        <f>SUM(H57*(24/I57))*D57</f>
        <v>180</v>
      </c>
      <c r="O57" s="20">
        <f>SUM(K57/M57)</f>
        <v>9.8888888888888893</v>
      </c>
      <c r="P57" s="20">
        <f>SUM(K57/N57)</f>
        <v>2.4722222222222223</v>
      </c>
      <c r="Q57">
        <v>0</v>
      </c>
      <c r="R57">
        <v>50</v>
      </c>
      <c r="S57">
        <v>51</v>
      </c>
      <c r="T57" t="s">
        <v>64</v>
      </c>
      <c r="U57" t="s">
        <v>175</v>
      </c>
      <c r="Y57" t="s">
        <v>97</v>
      </c>
      <c r="Z57" s="4" t="s">
        <v>133</v>
      </c>
    </row>
    <row r="58" spans="1:29" x14ac:dyDescent="0.25">
      <c r="A58" s="17">
        <v>57</v>
      </c>
      <c r="B58" s="17">
        <v>3</v>
      </c>
      <c r="C58" s="23" t="s">
        <v>170</v>
      </c>
      <c r="D58" s="4" t="s">
        <v>208</v>
      </c>
      <c r="E58">
        <v>0</v>
      </c>
      <c r="F58">
        <v>72</v>
      </c>
      <c r="G58">
        <v>1</v>
      </c>
      <c r="H58" s="1">
        <v>50</v>
      </c>
      <c r="I58" s="2">
        <v>22</v>
      </c>
      <c r="J58" s="3">
        <v>290</v>
      </c>
      <c r="K58" s="3">
        <v>485</v>
      </c>
      <c r="L58" t="s">
        <v>28</v>
      </c>
      <c r="M58" s="22">
        <f>SUM(H58*(24/I58))</f>
        <v>54.54545454545454</v>
      </c>
      <c r="N58" s="22">
        <f>SUM(H58*(24/I58))*D58</f>
        <v>218.18181818181816</v>
      </c>
      <c r="O58" s="20">
        <f>SUM(K58/M58)</f>
        <v>8.8916666666666675</v>
      </c>
      <c r="P58" s="20">
        <f>SUM(K58/N58)</f>
        <v>2.2229166666666669</v>
      </c>
      <c r="Q58">
        <v>0</v>
      </c>
      <c r="R58">
        <v>50</v>
      </c>
      <c r="S58">
        <v>52</v>
      </c>
      <c r="T58" t="s">
        <v>64</v>
      </c>
      <c r="U58" t="s">
        <v>207</v>
      </c>
      <c r="Y58" t="s">
        <v>97</v>
      </c>
      <c r="Z58" s="4" t="s">
        <v>176</v>
      </c>
    </row>
  </sheetData>
  <conditionalFormatting sqref="M52:M1048576 K1:K5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1048576 S1:S58">
    <cfRule type="top10" dxfId="12" priority="1" percent="1" rank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F64A-DC11-4CAE-88CF-3AF0D1B981A9}">
  <dimension ref="A1:E35"/>
  <sheetViews>
    <sheetView workbookViewId="0">
      <selection activeCell="C35" sqref="C35"/>
    </sheetView>
  </sheetViews>
  <sheetFormatPr defaultRowHeight="15" x14ac:dyDescent="0.25"/>
  <cols>
    <col min="1" max="1" width="10.85546875" bestFit="1" customWidth="1"/>
    <col min="2" max="2" width="57.28515625" bestFit="1" customWidth="1"/>
    <col min="3" max="3" width="13.5703125" bestFit="1" customWidth="1"/>
  </cols>
  <sheetData>
    <row r="1" spans="1:5" x14ac:dyDescent="0.25">
      <c r="A1" t="s">
        <v>169</v>
      </c>
      <c r="B1" s="24" t="s">
        <v>168</v>
      </c>
      <c r="C1" t="s">
        <v>150</v>
      </c>
      <c r="E1" t="s">
        <v>183</v>
      </c>
    </row>
    <row r="2" spans="1:5" x14ac:dyDescent="0.25">
      <c r="B2" s="24" t="s">
        <v>167</v>
      </c>
      <c r="C2" t="s">
        <v>151</v>
      </c>
    </row>
    <row r="3" spans="1:5" x14ac:dyDescent="0.25">
      <c r="B3" s="24" t="s">
        <v>166</v>
      </c>
      <c r="C3" t="s">
        <v>5</v>
      </c>
    </row>
    <row r="9" spans="1:5" x14ac:dyDescent="0.25">
      <c r="A9" t="s">
        <v>179</v>
      </c>
      <c r="B9" s="24" t="s">
        <v>180</v>
      </c>
      <c r="C9" t="s">
        <v>181</v>
      </c>
      <c r="D9" t="s">
        <v>182</v>
      </c>
      <c r="E9">
        <v>535353</v>
      </c>
    </row>
    <row r="20" spans="1:3" x14ac:dyDescent="0.25">
      <c r="A20" t="s">
        <v>165</v>
      </c>
      <c r="B20" s="24" t="s">
        <v>164</v>
      </c>
      <c r="C20" t="s">
        <v>152</v>
      </c>
    </row>
    <row r="30" spans="1:3" x14ac:dyDescent="0.25">
      <c r="A30" t="s">
        <v>163</v>
      </c>
      <c r="B30" s="24" t="s">
        <v>162</v>
      </c>
      <c r="C30" t="s">
        <v>40</v>
      </c>
    </row>
    <row r="31" spans="1:3" x14ac:dyDescent="0.25">
      <c r="B31" s="24" t="s">
        <v>161</v>
      </c>
    </row>
    <row r="32" spans="1:3" x14ac:dyDescent="0.25">
      <c r="B32" s="24" t="s">
        <v>160</v>
      </c>
    </row>
    <row r="33" spans="2:3" x14ac:dyDescent="0.25">
      <c r="B33" s="24" t="s">
        <v>171</v>
      </c>
    </row>
    <row r="34" spans="2:3" x14ac:dyDescent="0.25">
      <c r="B34" s="24" t="s">
        <v>184</v>
      </c>
      <c r="C34" t="s">
        <v>185</v>
      </c>
    </row>
    <row r="35" spans="2:3" x14ac:dyDescent="0.25">
      <c r="B35" s="24" t="s">
        <v>186</v>
      </c>
      <c r="C35" t="s">
        <v>187</v>
      </c>
    </row>
  </sheetData>
  <hyperlinks>
    <hyperlink ref="B1" r:id="rId1" xr:uid="{DEA7C076-2C62-4E11-97CE-4641DF325343}"/>
    <hyperlink ref="B2" r:id="rId2" xr:uid="{0BDA865E-32EC-4291-A189-67CF4B864620}"/>
    <hyperlink ref="B20" r:id="rId3" xr:uid="{A898B869-8CF6-4A39-BD4C-572F72DE22D9}"/>
    <hyperlink ref="B3" r:id="rId4" xr:uid="{04EA1C7B-A2CD-4573-9B06-F5618D98D057}"/>
    <hyperlink ref="B30" r:id="rId5" xr:uid="{BF1482D4-169F-4656-8CDC-7AE8D671C854}"/>
    <hyperlink ref="B31" r:id="rId6" xr:uid="{E8EACEC8-CAD1-46E4-89CC-445473C09A94}"/>
    <hyperlink ref="B32" r:id="rId7" xr:uid="{AAE4AF47-66C6-427F-8B95-EE72058E1490}"/>
    <hyperlink ref="B33" r:id="rId8" xr:uid="{81CFB5BA-29D5-466C-819A-86CD84FAEFAA}"/>
    <hyperlink ref="B9" r:id="rId9" xr:uid="{30B96002-C472-4D34-B415-6B765E806C5D}"/>
    <hyperlink ref="B34" r:id="rId10" xr:uid="{D31A7C5E-F80D-43F1-B916-5FFD301F56C0}"/>
    <hyperlink ref="B35" r:id="rId11" xr:uid="{1ED708A2-B7EB-4B5F-B7E3-EB5A30E24F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2018-07-28T23:57:55Z</dcterms:created>
  <dcterms:modified xsi:type="dcterms:W3CDTF">2020-01-02T08:04:43Z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