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\Documents\GitHub\TowerDefense\towers\"/>
    </mc:Choice>
  </mc:AlternateContent>
  <xr:revisionPtr revIDLastSave="0" documentId="10_ncr:100000_{927916F5-374B-4174-B6E9-E2F2885EE258}" xr6:coauthVersionLast="31" xr6:coauthVersionMax="31" xr10:uidLastSave="{00000000-0000-0000-0000-000000000000}"/>
  <bookViews>
    <workbookView xWindow="0" yWindow="0" windowWidth="23220" windowHeight="9495" xr2:uid="{77B776D3-CB80-430E-BB3F-2CE5DE630D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3" i="1" l="1"/>
  <c r="L31" i="1" l="1"/>
  <c r="L30" i="1"/>
  <c r="L26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4" i="1"/>
  <c r="L25" i="1"/>
  <c r="L27" i="1"/>
  <c r="L28" i="1"/>
  <c r="L29" i="1"/>
  <c r="L32" i="1"/>
  <c r="L33" i="1"/>
  <c r="L34" i="1"/>
  <c r="L35" i="1"/>
  <c r="M2" i="1"/>
  <c r="N2" i="1"/>
  <c r="I30" i="1"/>
  <c r="I32" i="1" s="1"/>
  <c r="I26" i="1"/>
  <c r="I27" i="1" s="1"/>
  <c r="I22" i="1"/>
  <c r="I25" i="1" s="1"/>
  <c r="I29" i="1" l="1"/>
  <c r="I28" i="1"/>
  <c r="I31" i="1"/>
  <c r="I23" i="1"/>
  <c r="N23" i="1" s="1"/>
  <c r="I24" i="1"/>
  <c r="N24" i="1" s="1"/>
  <c r="K34" i="1"/>
  <c r="I33" i="1"/>
  <c r="K33" i="1"/>
  <c r="I34" i="1" l="1"/>
  <c r="N34" i="1" s="1"/>
  <c r="I35" i="1"/>
  <c r="N33" i="1"/>
  <c r="M33" i="1"/>
  <c r="I3" i="1"/>
  <c r="N3" i="1" s="1"/>
  <c r="K11" i="1"/>
  <c r="K12" i="1"/>
  <c r="K13" i="1"/>
  <c r="K14" i="1"/>
  <c r="K15" i="1"/>
  <c r="K16" i="1"/>
  <c r="K17" i="1"/>
  <c r="K18" i="1"/>
  <c r="K19" i="1"/>
  <c r="K20" i="1"/>
  <c r="K21" i="1"/>
  <c r="K22" i="1"/>
  <c r="K9" i="1"/>
  <c r="K10" i="1"/>
  <c r="K7" i="1"/>
  <c r="K8" i="1"/>
  <c r="K5" i="1"/>
  <c r="K4" i="1"/>
  <c r="I5" i="1" l="1"/>
  <c r="I4" i="1"/>
  <c r="M34" i="1"/>
  <c r="M4" i="1" l="1"/>
  <c r="N4" i="1"/>
  <c r="I12" i="1"/>
  <c r="N12" i="1" s="1"/>
  <c r="I2" i="1"/>
  <c r="K31" i="1"/>
  <c r="M31" i="1" s="1"/>
  <c r="N30" i="1"/>
  <c r="N31" i="1"/>
  <c r="K3" i="1"/>
  <c r="K6" i="1"/>
  <c r="K23" i="1"/>
  <c r="K24" i="1"/>
  <c r="K25" i="1"/>
  <c r="K26" i="1"/>
  <c r="K27" i="1"/>
  <c r="K28" i="1"/>
  <c r="K29" i="1"/>
  <c r="K30" i="1"/>
  <c r="M30" i="1" s="1"/>
  <c r="K32" i="1"/>
  <c r="K35" i="1"/>
  <c r="K2" i="1"/>
  <c r="I19" i="1"/>
  <c r="I21" i="1" l="1"/>
  <c r="I20" i="1"/>
  <c r="N20" i="1" s="1"/>
  <c r="I9" i="1"/>
  <c r="I6" i="1"/>
  <c r="N6" i="1" s="1"/>
  <c r="I16" i="1"/>
  <c r="I13" i="1"/>
  <c r="M3" i="1"/>
  <c r="M32" i="1"/>
  <c r="N32" i="1"/>
  <c r="M24" i="1"/>
  <c r="M25" i="1"/>
  <c r="N25" i="1"/>
  <c r="M26" i="1"/>
  <c r="N26" i="1"/>
  <c r="M19" i="1"/>
  <c r="N19" i="1"/>
  <c r="N27" i="1"/>
  <c r="M27" i="1"/>
  <c r="N28" i="1"/>
  <c r="M28" i="1"/>
  <c r="M12" i="1"/>
  <c r="M29" i="1"/>
  <c r="N29" i="1"/>
  <c r="M5" i="1"/>
  <c r="N5" i="1"/>
  <c r="M22" i="1"/>
  <c r="N22" i="1"/>
  <c r="M23" i="1"/>
  <c r="M35" i="1"/>
  <c r="N35" i="1"/>
  <c r="M21" i="1" l="1"/>
  <c r="N21" i="1"/>
  <c r="M13" i="1"/>
  <c r="N13" i="1"/>
  <c r="M16" i="1"/>
  <c r="N16" i="1"/>
  <c r="M9" i="1"/>
  <c r="N9" i="1"/>
  <c r="M20" i="1"/>
  <c r="M6" i="1"/>
  <c r="I11" i="1"/>
  <c r="N11" i="1" s="1"/>
  <c r="I10" i="1"/>
  <c r="N10" i="1" s="1"/>
  <c r="I15" i="1"/>
  <c r="N15" i="1" s="1"/>
  <c r="I14" i="1"/>
  <c r="N14" i="1" s="1"/>
  <c r="I17" i="1"/>
  <c r="N17" i="1" s="1"/>
  <c r="I18" i="1"/>
  <c r="N18" i="1" s="1"/>
  <c r="I7" i="1"/>
  <c r="N7" i="1" s="1"/>
  <c r="I8" i="1"/>
  <c r="N8" i="1" s="1"/>
  <c r="M8" i="1" l="1"/>
  <c r="M7" i="1"/>
  <c r="M18" i="1"/>
  <c r="M17" i="1"/>
  <c r="M14" i="1"/>
  <c r="M15" i="1"/>
  <c r="M10" i="1"/>
  <c r="M11" i="1"/>
</calcChain>
</file>

<file path=xl/sharedStrings.xml><?xml version="1.0" encoding="utf-8"?>
<sst xmlns="http://schemas.openxmlformats.org/spreadsheetml/2006/main" count="152" uniqueCount="97">
  <si>
    <t>Rogue</t>
  </si>
  <si>
    <t>Assassin</t>
  </si>
  <si>
    <t>Royal Bowman</t>
  </si>
  <si>
    <t>Woodsman</t>
  </si>
  <si>
    <t>Shadow</t>
  </si>
  <si>
    <t>Elven</t>
  </si>
  <si>
    <t>Hero</t>
  </si>
  <si>
    <t>Hunter</t>
  </si>
  <si>
    <t>Alchemist</t>
  </si>
  <si>
    <t>Range</t>
  </si>
  <si>
    <t>Dmg</t>
  </si>
  <si>
    <t>Cost</t>
  </si>
  <si>
    <t>Type</t>
  </si>
  <si>
    <t># of Targets</t>
  </si>
  <si>
    <t xml:space="preserve"> earth</t>
  </si>
  <si>
    <t xml:space="preserve"> fire</t>
  </si>
  <si>
    <t>fire</t>
  </si>
  <si>
    <t>ice</t>
  </si>
  <si>
    <t>Min DPS</t>
  </si>
  <si>
    <t>Atk Speed</t>
  </si>
  <si>
    <t>AoE</t>
  </si>
  <si>
    <t>Splash</t>
  </si>
  <si>
    <t>Laser</t>
  </si>
  <si>
    <t>Gun</t>
  </si>
  <si>
    <t>Max DPS</t>
  </si>
  <si>
    <t>Gold per Min DPS</t>
  </si>
  <si>
    <t>Total Cost</t>
  </si>
  <si>
    <t>Name</t>
  </si>
  <si>
    <t>pierce</t>
  </si>
  <si>
    <t>normal</t>
  </si>
  <si>
    <t>heavy</t>
  </si>
  <si>
    <t>Lightning</t>
  </si>
  <si>
    <t>Multishooter</t>
  </si>
  <si>
    <t>bulletSpeed</t>
  </si>
  <si>
    <t>bulletFrame</t>
  </si>
  <si>
    <t>G/M.DPS</t>
  </si>
  <si>
    <t>towerFrame</t>
  </si>
  <si>
    <t>fireSoundString</t>
  </si>
  <si>
    <t>tDescription</t>
  </si>
  <si>
    <t>Archer</t>
  </si>
  <si>
    <t>Swordsman</t>
  </si>
  <si>
    <t>Samurai</t>
  </si>
  <si>
    <t>Death Knight</t>
  </si>
  <si>
    <t>Knight</t>
  </si>
  <si>
    <t>Paladin</t>
  </si>
  <si>
    <t>Commander</t>
  </si>
  <si>
    <t>General</t>
  </si>
  <si>
    <t>Warleader</t>
  </si>
  <si>
    <t>Scorched Earth</t>
  </si>
  <si>
    <t>Magma Thrower</t>
  </si>
  <si>
    <t>Frozen Pond</t>
  </si>
  <si>
    <t>Demo</t>
  </si>
  <si>
    <t>swordhit</t>
  </si>
  <si>
    <t>Your basic warrior.  Can be seen in nearly all fantasy tales.  Has a soft side under all that armor.</t>
  </si>
  <si>
    <t>arrowShot</t>
  </si>
  <si>
    <t>The Woodsman.  Shoots Earth arrows, poisons 5 dps + slow 25% for 2 seconds.  Single target.</t>
  </si>
  <si>
    <t>The Swordsman.  Just a warrior on drugs.  Hits hard, hits fast.</t>
  </si>
  <si>
    <t>The Archer.  Everyone's favorite starting class.  If this tower could crouch and be stealth, it might crit, but it can't.</t>
  </si>
  <si>
    <t>Likes to shout a lot of motivational things.  Nearby towers strangely reply to it. DmgUp 20% to nearby towers.</t>
  </si>
  <si>
    <t>Big, explodey, splash guy.  Hits more than one unit if they're close.</t>
  </si>
  <si>
    <t>Slows all units passing through by 25% but deals no damage.</t>
  </si>
  <si>
    <t>Burns the ground in a 1 block AoE (melee range) dealing 40 damage a second to anything it can.  Strong.</t>
  </si>
  <si>
    <t>stab</t>
  </si>
  <si>
    <t>The Rogue.  Hits two targets at once.  Applies 1 dmg every second for 5 seconds and slows by 20%.</t>
  </si>
  <si>
    <t>Hits 3 people at once.  Great vs groups, weak vs low numbers.</t>
  </si>
  <si>
    <t>Throws large fireballs that explode in an AoE and deal 5 burning damage to all caught for 3 seconds.  Slow attack speed. Might be OP.</t>
  </si>
  <si>
    <t>I dare you to touch it.  Electricity travels fast and far.  Hey, what's this knob do?</t>
  </si>
  <si>
    <t>Goes *Pew* *Pew* *Pew*.  Enemies think it's too hot.  We think it's justtt right.</t>
  </si>
  <si>
    <t>It's a Knight in shining armor.  Gives a debuff that increases enemy's damage taken by 10% for 2 seconds. Tips fedora a lot.</t>
  </si>
  <si>
    <t>Icey.  Cold.  Refreshing.  Slows by 20% to small area for 2 seconds.</t>
  </si>
  <si>
    <t>Guns are sort of unfair against the metal armor the creeps wear.  That's why it shoots pellets.  It still hurts tho.</t>
  </si>
  <si>
    <t>Frozen Pond.  Feel nature's tranquility.  Buffs towers within 2 blocks 15% dmg.</t>
  </si>
  <si>
    <t>Takes fire and throws it, like some sort of throwing flame machine.</t>
  </si>
  <si>
    <t>flame</t>
  </si>
  <si>
    <t>Bigger, badder, and hits 2 guys now.  This tower likes fire.</t>
  </si>
  <si>
    <t>Demolitionist.  More damage, more explosions.  What'd you expect?</t>
  </si>
  <si>
    <t>default</t>
  </si>
  <si>
    <t>Warrior</t>
  </si>
  <si>
    <t>Fire Tower</t>
  </si>
  <si>
    <t>Ice Tower</t>
  </si>
  <si>
    <t>Fire Spout</t>
  </si>
  <si>
    <t>Snow Machine</t>
  </si>
  <si>
    <t>maxHits</t>
  </si>
  <si>
    <t>Skilled with poisons.  30% slow + 10 dps for 2 seconds.</t>
  </si>
  <si>
    <t>Calls upon Elven spirits to increase nearby towers attack speed by 10%.</t>
  </si>
  <si>
    <t>The Royal Bowman.  Applies -1 armor for 3 seconds on the enemy it hits.  Larger range.</t>
  </si>
  <si>
    <t>Our hero.  Applies -2 armor for 3 seconds on hit.</t>
  </si>
  <si>
    <t>Samurai.  Hits fast and heavy.</t>
  </si>
  <si>
    <t>The Sword Master.  Why swipe 20 times when 5 times do?</t>
  </si>
  <si>
    <t>Death Knight.  Each hit increases enemy damage taken by 15% for 3 seconds.  xXxEdgeLordxXx</t>
  </si>
  <si>
    <t>Each strike will provide 5% increased attack speed to adjacent towers for 2 seconds.</t>
  </si>
  <si>
    <t>In the shadows you'll find him.  Throwing daggers, hurting peeps.  Poisons 5 dmg every second for 5, slows for 20%.</t>
  </si>
  <si>
    <t>Sure to kill whoever he's aiming for.  Hits 3, poisons for 15% with 5 dmg on each for 5 seconds.</t>
  </si>
  <si>
    <t>Icicle</t>
  </si>
  <si>
    <t>Master Swordsman</t>
  </si>
  <si>
    <t>earth</t>
  </si>
  <si>
    <t>Shoots ice spikes.  Long range, single target.  Slows 15% and reduces armor by 1 for 2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</si>
</sst>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2" fillId="11" borderId="0" xfId="0" applyNumberFormat="1" applyFont="1" applyFill="1"/>
    <xf numFmtId="49" fontId="0" fillId="3" borderId="0" xfId="0" applyNumberFormat="1" applyFill="1"/>
    <xf numFmtId="49" fontId="0" fillId="5" borderId="0" xfId="0" applyNumberFormat="1" applyFill="1"/>
  </cellXfs>
  <cellStyles count="1">
    <cellStyle name="Normal" xfId="0" builtinId="0"/>
  </cellStyles>
  <dxfs count="10"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0000"/>
        </patternFill>
      </fill>
    </dxf>
    <dxf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ame" form="unqualified"/>
                  <xsd:element minOccurs="0" nillable="true" type="xsd:integer" name="AoE" form="unqualified"/>
                  <xsd:element minOccurs="0" nillable="true" type="xsd:integer" name="Range" form="unqualified"/>
                  <xsd:element minOccurs="0" nillable="true" type="xsd:integer" name="of_Targets" form="unqualified"/>
                  <xsd:element minOccurs="0" nillable="true" type="xsd:integer" name="Dmg" form="unqualified"/>
                  <xsd:element minOccurs="0" nillable="true" type="xsd:integer" name="Atk_Speed" form="unqualified"/>
                  <xsd:element minOccurs="0" nillable="true" type="xsd:integer" name="Cost" form="unqualified"/>
                  <xsd:element minOccurs="0" nillable="true" type="xsd:integer" name="Total_Cost" form="unqualified"/>
                  <xsd:element minOccurs="0" nillable="true" type="xsd:string" name="Type" form="unqualified"/>
                  <xsd:element minOccurs="0" nillable="true" type="xsd:integer" name="Projectile_Speed" form="unqualified"/>
                  <xsd:element minOccurs="0" nillable="true" type="xsd:double" name="Min_DPS" form="unqualified"/>
                  <xsd:element minOccurs="0" nillable="true" type="xsd:double" name="Max_DPS" form="unqualified"/>
                  <xsd:element minOccurs="0" nillable="true" type="xsd:double" name="Gold_per_Min_DPS" form="unqualified"/>
                  <xsd:element minOccurs="0" nillable="true" type="xsd:double" name="G_M_DPS" form="unqualified"/>
                  <xsd:element minOccurs="0" nillable="true" type="xsd:string" name="bulletFrame" form="unqualified"/>
                  <xsd:element minOccurs="0" nillable="true" type="xsd:string" name="bulletSpeed" form="unqualified"/>
                  <xsd:element minOccurs="0" nillable="true" type="xsd:string" name="towerFrame" form="unqualified"/>
                  <xsd:element minOccurs="0" nillable="true" type="xsd:string" name="fireSoundString" form="unqualified"/>
                  <xsd:element minOccurs="0" nillable="true" type="xsd:string" name="tDescription" form="unqualified"/>
                </xsd:sequence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1BA424-C6F6-4A20-B1B0-375AB36E248B}" name="Table1" displayName="Table1" ref="A1:S35" tableType="xml" totalsRowShown="0" headerRowDxfId="9">
  <autoFilter ref="A1:S35" xr:uid="{7E13DCAC-A1A1-4793-A40C-C0AAEFCA7A3B}"/>
  <tableColumns count="19">
    <tableColumn id="2" xr3:uid="{BD04A9ED-09E4-4C2F-9A1E-376D27897506}" uniqueName="Name" name="Name">
      <xmlColumnPr mapId="1" xpath="/Root/Row/Name" xmlDataType="string"/>
    </tableColumn>
    <tableColumn id="1" xr3:uid="{DBB8675E-7724-4CE7-AC9D-3B5B328DB5AC}" uniqueName="1" name="maxHits" dataDxfId="8"/>
    <tableColumn id="3" xr3:uid="{CB4E03FE-21CD-4530-A347-9FF12F372BD1}" uniqueName="AoE" name="AoE">
      <xmlColumnPr mapId="1" xpath="/Root/Row/AoE" xmlDataType="integer"/>
    </tableColumn>
    <tableColumn id="4" xr3:uid="{34A04DB4-B101-4D53-AA48-F1BAEB4D37E1}" uniqueName="Range" name="Range">
      <xmlColumnPr mapId="1" xpath="/Root/Row/Range" xmlDataType="integer"/>
    </tableColumn>
    <tableColumn id="5" xr3:uid="{B9C30279-F32E-41E3-B3B1-374F41B7EA21}" uniqueName="of_Targets" name="# of Targets">
      <xmlColumnPr mapId="1" xpath="/Root/Row/of_Targets" xmlDataType="integer"/>
    </tableColumn>
    <tableColumn id="6" xr3:uid="{C158085E-F6FA-4A44-B100-6EA300E835B5}" uniqueName="Dmg" name="Dmg" dataDxfId="7">
      <xmlColumnPr mapId="1" xpath="/Root/Row/Dmg" xmlDataType="integer"/>
    </tableColumn>
    <tableColumn id="7" xr3:uid="{1207337A-E6BF-4DD9-AB32-5D838856DA34}" uniqueName="Atk_Speed" name="Atk Speed" dataDxfId="6">
      <xmlColumnPr mapId="1" xpath="/Root/Row/Atk_Speed" xmlDataType="integer"/>
    </tableColumn>
    <tableColumn id="8" xr3:uid="{EB7D4130-A460-4772-B3AD-98C34232A5B7}" uniqueName="Cost" name="Cost" dataDxfId="5">
      <xmlColumnPr mapId="1" xpath="/Root/Row/Cost" xmlDataType="integer"/>
    </tableColumn>
    <tableColumn id="9" xr3:uid="{CDADC387-2692-4651-A063-1A76B0415D0D}" uniqueName="Total_Cost" name="Total Cost" dataDxfId="4"/>
    <tableColumn id="10" xr3:uid="{960B1B92-4605-4C0A-9012-0A2C4A9B7786}" uniqueName="Type" name="Type">
      <xmlColumnPr mapId="1" xpath="/Root/Row/Type" xmlDataType="string"/>
    </tableColumn>
    <tableColumn id="12" xr3:uid="{F406916D-AC1F-4D7C-91E2-3C08BF8F9390}" uniqueName="Min_DPS" name="Min DPS" dataDxfId="3">
      <calculatedColumnFormula>SUM(F2*(24/G2))</calculatedColumnFormula>
    </tableColumn>
    <tableColumn id="13" xr3:uid="{3165D01F-EC46-48DE-8129-008D610D5BB8}" uniqueName="Max_DPS" name="Max DPS" dataDxfId="2">
      <calculatedColumnFormula>SUM(F2*(24/G2))*E2</calculatedColumnFormula>
    </tableColumn>
    <tableColumn id="14" xr3:uid="{79A19EDE-9D24-4FD1-BD5F-613A5DE27DA6}" uniqueName="Gold_per_Min_DPS" name="Gold per Min DPS" dataDxfId="1">
      <calculatedColumnFormula>SUM(I2/K2)</calculatedColumnFormula>
    </tableColumn>
    <tableColumn id="15" xr3:uid="{A26755EC-DC65-4209-BFD6-9F0002BCD397}" uniqueName="G_M_DPS" name="G/M.DPS" dataDxfId="0">
      <calculatedColumnFormula>SUM(I2/L2)</calculatedColumnFormula>
    </tableColumn>
    <tableColumn id="16" xr3:uid="{C3F60BD1-F34D-480E-93CD-521D41E09EB5}" uniqueName="bulletFrame" name="bulletFrame">
      <xmlColumnPr mapId="1" xpath="/Root/Row/bulletFrame" xmlDataType="string"/>
    </tableColumn>
    <tableColumn id="17" xr3:uid="{D6FE27F0-9BA9-4042-A2FB-7EB813A3CD4E}" uniqueName="bulletSpeed" name="bulletSpeed">
      <xmlColumnPr mapId="1" xpath="/Root/Row/bulletSpeed" xmlDataType="string"/>
    </tableColumn>
    <tableColumn id="18" xr3:uid="{3D7ECFAE-69C7-4D3F-B8EF-DE3456EED59C}" uniqueName="towerFrame" name="towerFrame">
      <xmlColumnPr mapId="1" xpath="/Root/Row/towerFrame" xmlDataType="string"/>
    </tableColumn>
    <tableColumn id="19" xr3:uid="{483C72D6-B33C-452D-BE8F-E524D370C58C}" uniqueName="fireSoundString" name="fireSoundString">
      <xmlColumnPr mapId="1" xpath="/Root/Row/fireSoundString" xmlDataType="string"/>
    </tableColumn>
    <tableColumn id="20" xr3:uid="{3624DC5F-C196-4453-A4C0-CB17DCE76751}" uniqueName="tDescription" name="tDescription">
      <xmlColumnPr mapId="1" xpath="/Root/Row/t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A67B-E2EB-42AB-840C-E4EC35DF9DA8}">
  <dimension ref="A1:S35"/>
  <sheetViews>
    <sheetView tabSelected="1" zoomScaleNormal="100" workbookViewId="0">
      <pane xSplit="1" topLeftCell="B1" activePane="topRight" state="frozen"/>
      <selection pane="topRight" activeCell="G2" sqref="G2"/>
    </sheetView>
  </sheetViews>
  <sheetFormatPr defaultRowHeight="15" outlineLevelRow="1" x14ac:dyDescent="0.25"/>
  <cols>
    <col min="1" max="1" width="18.140625" bestFit="1" customWidth="1"/>
    <col min="2" max="2" width="4" customWidth="1"/>
    <col min="3" max="3" width="6.7109375" bestFit="1" customWidth="1"/>
    <col min="4" max="4" width="8.7109375" bestFit="1" customWidth="1"/>
    <col min="5" max="5" width="8.5703125" customWidth="1"/>
    <col min="6" max="6" width="7.28515625" bestFit="1" customWidth="1"/>
    <col min="7" max="7" width="5" customWidth="1"/>
    <col min="8" max="8" width="12.140625" customWidth="1"/>
    <col min="9" max="9" width="7" customWidth="1"/>
    <col min="10" max="10" width="11.85546875" customWidth="1"/>
    <col min="11" max="11" width="7.42578125" customWidth="1"/>
    <col min="12" max="12" width="10.5703125" customWidth="1"/>
    <col min="13" max="13" width="10.85546875" customWidth="1"/>
    <col min="14" max="14" width="18.7109375" customWidth="1"/>
    <col min="15" max="15" width="12" bestFit="1" customWidth="1"/>
    <col min="16" max="18" width="14" customWidth="1"/>
    <col min="19" max="20" width="121.140625" bestFit="1" customWidth="1"/>
  </cols>
  <sheetData>
    <row r="1" spans="1:19" x14ac:dyDescent="0.25">
      <c r="A1" s="8" t="s">
        <v>27</v>
      </c>
      <c r="B1" s="8" t="s">
        <v>82</v>
      </c>
      <c r="C1" s="9" t="s">
        <v>20</v>
      </c>
      <c r="D1" s="9" t="s">
        <v>9</v>
      </c>
      <c r="E1" s="9" t="s">
        <v>13</v>
      </c>
      <c r="F1" s="10" t="s">
        <v>10</v>
      </c>
      <c r="G1" s="11" t="s">
        <v>19</v>
      </c>
      <c r="H1" s="12" t="s">
        <v>11</v>
      </c>
      <c r="I1" s="12" t="s">
        <v>26</v>
      </c>
      <c r="J1" s="8" t="s">
        <v>12</v>
      </c>
      <c r="K1" s="9" t="s">
        <v>18</v>
      </c>
      <c r="L1" s="9" t="s">
        <v>24</v>
      </c>
      <c r="M1" s="9" t="s">
        <v>25</v>
      </c>
      <c r="N1" s="9" t="s">
        <v>35</v>
      </c>
      <c r="O1" s="8" t="s">
        <v>34</v>
      </c>
      <c r="P1" s="8" t="s">
        <v>33</v>
      </c>
      <c r="Q1" s="8" t="s">
        <v>36</v>
      </c>
      <c r="R1" s="8" t="s">
        <v>37</v>
      </c>
      <c r="S1" s="8" t="s">
        <v>38</v>
      </c>
    </row>
    <row r="2" spans="1:19" x14ac:dyDescent="0.25">
      <c r="A2" s="13" t="s">
        <v>39</v>
      </c>
      <c r="B2" s="6"/>
      <c r="C2">
        <v>0</v>
      </c>
      <c r="D2">
        <v>100</v>
      </c>
      <c r="E2">
        <v>1</v>
      </c>
      <c r="F2" s="1">
        <v>12</v>
      </c>
      <c r="G2" s="2">
        <v>18</v>
      </c>
      <c r="H2" s="3">
        <v>40</v>
      </c>
      <c r="I2" s="3">
        <f>SUM(H2)</f>
        <v>40</v>
      </c>
      <c r="J2" s="6" t="s">
        <v>28</v>
      </c>
      <c r="K2" s="4">
        <f t="shared" ref="K2:K34" si="0">SUM(F2*(24/G2))</f>
        <v>16</v>
      </c>
      <c r="L2" s="4">
        <f t="shared" ref="L2:L34" si="1">SUM(F2*(24/G2))*E2</f>
        <v>16</v>
      </c>
      <c r="M2" s="5">
        <f>SUM(I2/K2)</f>
        <v>2.5</v>
      </c>
      <c r="N2" s="5">
        <f>SUM(I2/L2)</f>
        <v>2.5</v>
      </c>
      <c r="O2" s="7">
        <v>5</v>
      </c>
      <c r="P2" s="7">
        <v>20</v>
      </c>
      <c r="Q2" s="7">
        <v>2</v>
      </c>
      <c r="R2" s="6" t="s">
        <v>54</v>
      </c>
      <c r="S2" s="6" t="s">
        <v>57</v>
      </c>
    </row>
    <row r="3" spans="1:19" x14ac:dyDescent="0.25">
      <c r="A3" s="13" t="s">
        <v>0</v>
      </c>
      <c r="B3" s="6"/>
      <c r="C3">
        <v>0</v>
      </c>
      <c r="D3">
        <v>100</v>
      </c>
      <c r="E3">
        <v>2</v>
      </c>
      <c r="F3" s="1">
        <v>35</v>
      </c>
      <c r="G3" s="2">
        <v>24</v>
      </c>
      <c r="H3" s="3">
        <v>120</v>
      </c>
      <c r="I3" s="3">
        <f>SUM(H3+H2)</f>
        <v>160</v>
      </c>
      <c r="J3" s="6" t="s">
        <v>28</v>
      </c>
      <c r="K3" s="4">
        <f t="shared" si="0"/>
        <v>35</v>
      </c>
      <c r="L3" s="4">
        <f t="shared" si="1"/>
        <v>70</v>
      </c>
      <c r="M3" s="5">
        <f t="shared" ref="M3:M34" si="2">SUM(I3/K3)</f>
        <v>4.5714285714285712</v>
      </c>
      <c r="N3" s="5">
        <f>SUM(I3/L3)</f>
        <v>2.2857142857142856</v>
      </c>
      <c r="O3" s="7">
        <v>5</v>
      </c>
      <c r="P3" s="7">
        <v>30</v>
      </c>
      <c r="Q3" s="7">
        <v>9</v>
      </c>
      <c r="R3" s="6" t="s">
        <v>62</v>
      </c>
      <c r="S3" s="6" t="s">
        <v>63</v>
      </c>
    </row>
    <row r="4" spans="1:19" x14ac:dyDescent="0.25">
      <c r="A4" s="13" t="s">
        <v>4</v>
      </c>
      <c r="B4" s="6"/>
      <c r="C4">
        <v>0</v>
      </c>
      <c r="D4">
        <v>100</v>
      </c>
      <c r="E4">
        <v>2</v>
      </c>
      <c r="F4" s="1">
        <v>55</v>
      </c>
      <c r="G4" s="2">
        <v>16</v>
      </c>
      <c r="H4" s="3">
        <v>185</v>
      </c>
      <c r="I4" s="3">
        <f>SUM(I3+Table1[[#This Row],[Cost]])</f>
        <v>345</v>
      </c>
      <c r="J4" s="6" t="s">
        <v>28</v>
      </c>
      <c r="K4" s="4">
        <f t="shared" si="0"/>
        <v>82.5</v>
      </c>
      <c r="L4" s="4">
        <f t="shared" si="1"/>
        <v>165</v>
      </c>
      <c r="M4" s="5">
        <f t="shared" si="2"/>
        <v>4.1818181818181817</v>
      </c>
      <c r="N4" s="5">
        <f>SUM(I4/L4)</f>
        <v>2.0909090909090908</v>
      </c>
      <c r="O4" s="7">
        <v>5</v>
      </c>
      <c r="P4" s="7">
        <v>20</v>
      </c>
      <c r="Q4" s="7">
        <v>22</v>
      </c>
      <c r="R4" s="6" t="s">
        <v>62</v>
      </c>
      <c r="S4" s="6" t="s">
        <v>91</v>
      </c>
    </row>
    <row r="5" spans="1:19" x14ac:dyDescent="0.25">
      <c r="A5" s="13" t="s">
        <v>1</v>
      </c>
      <c r="B5" s="6"/>
      <c r="C5">
        <v>0</v>
      </c>
      <c r="D5">
        <v>115</v>
      </c>
      <c r="E5">
        <v>3</v>
      </c>
      <c r="F5" s="1">
        <v>50</v>
      </c>
      <c r="G5" s="2">
        <v>22</v>
      </c>
      <c r="H5" s="3">
        <v>175</v>
      </c>
      <c r="I5" s="3">
        <f>SUM(I3+Table1[[#This Row],[Cost]])</f>
        <v>335</v>
      </c>
      <c r="J5" s="6" t="s">
        <v>29</v>
      </c>
      <c r="K5" s="4">
        <f t="shared" si="0"/>
        <v>54.54545454545454</v>
      </c>
      <c r="L5" s="4">
        <f t="shared" si="1"/>
        <v>163.63636363636363</v>
      </c>
      <c r="M5" s="5">
        <f t="shared" si="2"/>
        <v>6.1416666666666675</v>
      </c>
      <c r="N5" s="5">
        <f t="shared" ref="N5:N34" si="3">SUM(I5/L5)</f>
        <v>2.0472222222222225</v>
      </c>
      <c r="O5" s="7">
        <v>5</v>
      </c>
      <c r="P5" s="7">
        <v>20</v>
      </c>
      <c r="Q5" s="7">
        <v>23</v>
      </c>
      <c r="R5" s="6" t="s">
        <v>62</v>
      </c>
      <c r="S5" s="6" t="s">
        <v>92</v>
      </c>
    </row>
    <row r="6" spans="1:19" x14ac:dyDescent="0.25">
      <c r="A6" s="13" t="s">
        <v>2</v>
      </c>
      <c r="B6" s="6"/>
      <c r="C6">
        <v>0</v>
      </c>
      <c r="D6">
        <v>125</v>
      </c>
      <c r="E6">
        <v>1</v>
      </c>
      <c r="F6" s="1">
        <v>56</v>
      </c>
      <c r="G6" s="2">
        <v>17</v>
      </c>
      <c r="H6" s="3">
        <v>135</v>
      </c>
      <c r="I6" s="3">
        <f>SUM(I2+Table1[[#This Row],[Cost]])</f>
        <v>175</v>
      </c>
      <c r="J6" s="6" t="s">
        <v>28</v>
      </c>
      <c r="K6" s="4">
        <f t="shared" si="0"/>
        <v>79.058823529411768</v>
      </c>
      <c r="L6" s="4">
        <f t="shared" si="1"/>
        <v>79.058823529411768</v>
      </c>
      <c r="M6" s="5">
        <f t="shared" si="2"/>
        <v>2.2135416666666665</v>
      </c>
      <c r="N6" s="5">
        <f t="shared" ref="N6:N18" si="4">SUM(I6/L6)</f>
        <v>2.2135416666666665</v>
      </c>
      <c r="O6" s="7">
        <v>5</v>
      </c>
      <c r="P6" s="7">
        <v>20</v>
      </c>
      <c r="Q6" s="7">
        <v>10</v>
      </c>
      <c r="R6" s="6" t="s">
        <v>54</v>
      </c>
      <c r="S6" s="6" t="s">
        <v>85</v>
      </c>
    </row>
    <row r="7" spans="1:19" outlineLevel="1" x14ac:dyDescent="0.25">
      <c r="A7" s="13" t="s">
        <v>5</v>
      </c>
      <c r="B7" s="6"/>
      <c r="C7">
        <v>0</v>
      </c>
      <c r="D7">
        <v>125</v>
      </c>
      <c r="E7">
        <v>1</v>
      </c>
      <c r="F7" s="1">
        <v>110</v>
      </c>
      <c r="G7" s="2">
        <v>18</v>
      </c>
      <c r="H7" s="3">
        <v>180</v>
      </c>
      <c r="I7" s="3">
        <f>SUM(I6+Table1[[#This Row],[Cost]])</f>
        <v>355</v>
      </c>
      <c r="J7" s="6" t="s">
        <v>29</v>
      </c>
      <c r="K7" s="4">
        <f t="shared" si="0"/>
        <v>146.66666666666666</v>
      </c>
      <c r="L7" s="4">
        <f t="shared" si="1"/>
        <v>146.66666666666666</v>
      </c>
      <c r="M7" s="5">
        <f t="shared" si="2"/>
        <v>2.4204545454545454</v>
      </c>
      <c r="N7" s="5">
        <f t="shared" si="4"/>
        <v>2.4204545454545454</v>
      </c>
      <c r="O7" s="7">
        <v>5</v>
      </c>
      <c r="P7" s="7">
        <v>20</v>
      </c>
      <c r="Q7" s="7">
        <v>29</v>
      </c>
      <c r="R7" s="6" t="s">
        <v>54</v>
      </c>
      <c r="S7" t="s">
        <v>84</v>
      </c>
    </row>
    <row r="8" spans="1:19" outlineLevel="1" x14ac:dyDescent="0.25">
      <c r="A8" s="13" t="s">
        <v>6</v>
      </c>
      <c r="B8" s="6"/>
      <c r="C8">
        <v>0</v>
      </c>
      <c r="D8">
        <v>125</v>
      </c>
      <c r="E8">
        <v>1</v>
      </c>
      <c r="F8" s="1">
        <v>120</v>
      </c>
      <c r="G8" s="2">
        <v>16</v>
      </c>
      <c r="H8" s="3">
        <v>190</v>
      </c>
      <c r="I8" s="3">
        <f>SUM(I6+Table1[[#This Row],[Cost]])</f>
        <v>365</v>
      </c>
      <c r="J8" s="6" t="s">
        <v>29</v>
      </c>
      <c r="K8" s="4">
        <f t="shared" si="0"/>
        <v>180</v>
      </c>
      <c r="L8" s="4">
        <f t="shared" si="1"/>
        <v>180</v>
      </c>
      <c r="M8" s="5">
        <f t="shared" si="2"/>
        <v>2.0277777777777777</v>
      </c>
      <c r="N8" s="5">
        <f t="shared" si="4"/>
        <v>2.0277777777777777</v>
      </c>
      <c r="O8" s="7">
        <v>5</v>
      </c>
      <c r="P8" s="7">
        <v>20</v>
      </c>
      <c r="Q8" s="7">
        <v>27</v>
      </c>
      <c r="R8" s="6" t="s">
        <v>54</v>
      </c>
      <c r="S8" s="6" t="s">
        <v>86</v>
      </c>
    </row>
    <row r="9" spans="1:19" outlineLevel="1" x14ac:dyDescent="0.25">
      <c r="A9" s="13" t="s">
        <v>3</v>
      </c>
      <c r="B9" s="6"/>
      <c r="C9">
        <v>0</v>
      </c>
      <c r="D9">
        <v>95</v>
      </c>
      <c r="E9">
        <v>1</v>
      </c>
      <c r="F9" s="1">
        <v>43</v>
      </c>
      <c r="G9" s="2">
        <v>20</v>
      </c>
      <c r="H9" s="3">
        <v>80</v>
      </c>
      <c r="I9" s="3">
        <f>SUM(H9+I2)</f>
        <v>120</v>
      </c>
      <c r="J9" s="6" t="s">
        <v>14</v>
      </c>
      <c r="K9" s="4">
        <f t="shared" si="0"/>
        <v>51.6</v>
      </c>
      <c r="L9" s="4">
        <f t="shared" si="1"/>
        <v>51.6</v>
      </c>
      <c r="M9" s="5">
        <f t="shared" si="2"/>
        <v>2.3255813953488373</v>
      </c>
      <c r="N9" s="5">
        <f t="shared" si="4"/>
        <v>2.3255813953488373</v>
      </c>
      <c r="O9" s="7">
        <v>5</v>
      </c>
      <c r="P9" s="7">
        <v>20</v>
      </c>
      <c r="Q9" s="7">
        <v>11</v>
      </c>
      <c r="R9" s="6" t="s">
        <v>54</v>
      </c>
      <c r="S9" s="6" t="s">
        <v>55</v>
      </c>
    </row>
    <row r="10" spans="1:19" outlineLevel="1" x14ac:dyDescent="0.25">
      <c r="A10" s="13" t="s">
        <v>7</v>
      </c>
      <c r="B10" s="6"/>
      <c r="C10">
        <v>0</v>
      </c>
      <c r="D10">
        <v>95</v>
      </c>
      <c r="E10">
        <v>1</v>
      </c>
      <c r="F10" s="1">
        <v>1</v>
      </c>
      <c r="G10" s="2">
        <v>24</v>
      </c>
      <c r="H10" s="3">
        <v>1</v>
      </c>
      <c r="I10" s="3">
        <f>SUM(H10+I9)</f>
        <v>121</v>
      </c>
      <c r="J10" s="6" t="s">
        <v>95</v>
      </c>
      <c r="K10" s="4">
        <f t="shared" si="0"/>
        <v>1</v>
      </c>
      <c r="L10" s="4">
        <f t="shared" si="1"/>
        <v>1</v>
      </c>
      <c r="M10" s="5">
        <f t="shared" si="2"/>
        <v>121</v>
      </c>
      <c r="N10" s="5">
        <f t="shared" si="4"/>
        <v>121</v>
      </c>
      <c r="O10" s="7">
        <v>5</v>
      </c>
      <c r="P10" s="7">
        <v>20</v>
      </c>
      <c r="Q10" s="7">
        <v>1</v>
      </c>
      <c r="R10" s="6" t="s">
        <v>54</v>
      </c>
      <c r="S10" s="6" t="s">
        <v>83</v>
      </c>
    </row>
    <row r="11" spans="1:19" outlineLevel="1" x14ac:dyDescent="0.25">
      <c r="A11" s="13" t="s">
        <v>8</v>
      </c>
      <c r="B11" s="6"/>
      <c r="C11">
        <v>0</v>
      </c>
      <c r="D11">
        <v>95</v>
      </c>
      <c r="E11">
        <v>1</v>
      </c>
      <c r="F11" s="1">
        <v>1</v>
      </c>
      <c r="G11" s="2">
        <v>24</v>
      </c>
      <c r="H11" s="3">
        <v>1</v>
      </c>
      <c r="I11" s="3">
        <f>SUM(H11+I9)</f>
        <v>121</v>
      </c>
      <c r="J11" s="6" t="s">
        <v>95</v>
      </c>
      <c r="K11" s="4">
        <f t="shared" si="0"/>
        <v>1</v>
      </c>
      <c r="L11" s="4">
        <f t="shared" si="1"/>
        <v>1</v>
      </c>
      <c r="M11" s="5">
        <f t="shared" si="2"/>
        <v>121</v>
      </c>
      <c r="N11" s="5">
        <f t="shared" si="4"/>
        <v>121</v>
      </c>
      <c r="O11" s="7">
        <v>5</v>
      </c>
      <c r="P11" s="7">
        <v>20</v>
      </c>
      <c r="Q11" s="7">
        <v>1</v>
      </c>
      <c r="R11" s="6" t="s">
        <v>76</v>
      </c>
      <c r="S11" s="6"/>
    </row>
    <row r="12" spans="1:19" outlineLevel="1" x14ac:dyDescent="0.25">
      <c r="A12" s="14" t="s">
        <v>77</v>
      </c>
      <c r="B12" s="6"/>
      <c r="C12">
        <v>0</v>
      </c>
      <c r="D12">
        <v>50</v>
      </c>
      <c r="E12">
        <v>1</v>
      </c>
      <c r="F12" s="1">
        <v>17</v>
      </c>
      <c r="G12" s="2">
        <v>24</v>
      </c>
      <c r="H12" s="3">
        <v>30</v>
      </c>
      <c r="I12" s="3">
        <f>SUM(H12)</f>
        <v>30</v>
      </c>
      <c r="J12" s="6" t="s">
        <v>29</v>
      </c>
      <c r="K12" s="4">
        <f t="shared" si="0"/>
        <v>17</v>
      </c>
      <c r="L12" s="4">
        <f t="shared" si="1"/>
        <v>17</v>
      </c>
      <c r="M12" s="5">
        <f t="shared" si="2"/>
        <v>1.7647058823529411</v>
      </c>
      <c r="N12" s="5">
        <f t="shared" si="4"/>
        <v>1.7647058823529411</v>
      </c>
      <c r="O12" s="7">
        <v>8</v>
      </c>
      <c r="P12" s="7">
        <v>50</v>
      </c>
      <c r="Q12" s="7">
        <v>1</v>
      </c>
      <c r="R12" s="6" t="s">
        <v>52</v>
      </c>
      <c r="S12" s="6" t="s">
        <v>53</v>
      </c>
    </row>
    <row r="13" spans="1:19" outlineLevel="1" x14ac:dyDescent="0.25">
      <c r="A13" s="14" t="s">
        <v>40</v>
      </c>
      <c r="B13" s="6"/>
      <c r="C13">
        <v>0</v>
      </c>
      <c r="D13">
        <v>50</v>
      </c>
      <c r="E13">
        <v>1</v>
      </c>
      <c r="F13" s="1">
        <v>60</v>
      </c>
      <c r="G13" s="2">
        <v>20</v>
      </c>
      <c r="H13" s="3">
        <v>80</v>
      </c>
      <c r="I13" s="3">
        <f>SUM(H13+I12)</f>
        <v>110</v>
      </c>
      <c r="J13" s="6" t="s">
        <v>30</v>
      </c>
      <c r="K13" s="4">
        <f t="shared" si="0"/>
        <v>72</v>
      </c>
      <c r="L13" s="4">
        <f t="shared" si="1"/>
        <v>72</v>
      </c>
      <c r="M13" s="5">
        <f t="shared" si="2"/>
        <v>1.5277777777777777</v>
      </c>
      <c r="N13" s="5">
        <f t="shared" si="4"/>
        <v>1.5277777777777777</v>
      </c>
      <c r="O13" s="7">
        <v>8</v>
      </c>
      <c r="P13" s="7">
        <v>50</v>
      </c>
      <c r="Q13" s="7">
        <v>7</v>
      </c>
      <c r="R13" s="6" t="s">
        <v>52</v>
      </c>
      <c r="S13" s="6" t="s">
        <v>56</v>
      </c>
    </row>
    <row r="14" spans="1:19" x14ac:dyDescent="0.25">
      <c r="A14" s="14" t="s">
        <v>41</v>
      </c>
      <c r="B14" s="6"/>
      <c r="C14">
        <v>0</v>
      </c>
      <c r="D14">
        <v>50</v>
      </c>
      <c r="E14">
        <v>1</v>
      </c>
      <c r="F14" s="1">
        <v>120</v>
      </c>
      <c r="G14" s="2">
        <v>12</v>
      </c>
      <c r="H14" s="3">
        <v>170</v>
      </c>
      <c r="I14" s="3">
        <f>SUM(H14+I13)</f>
        <v>280</v>
      </c>
      <c r="J14" s="6" t="s">
        <v>30</v>
      </c>
      <c r="K14" s="4">
        <f t="shared" si="0"/>
        <v>240</v>
      </c>
      <c r="L14" s="4">
        <f t="shared" si="1"/>
        <v>240</v>
      </c>
      <c r="M14" s="5">
        <f t="shared" si="2"/>
        <v>1.1666666666666667</v>
      </c>
      <c r="N14" s="5">
        <f t="shared" si="4"/>
        <v>1.1666666666666667</v>
      </c>
      <c r="O14" s="7">
        <v>8</v>
      </c>
      <c r="P14" s="7">
        <v>50</v>
      </c>
      <c r="Q14" s="7">
        <v>24</v>
      </c>
      <c r="R14" s="6" t="s">
        <v>52</v>
      </c>
      <c r="S14" s="6" t="s">
        <v>87</v>
      </c>
    </row>
    <row r="15" spans="1:19" x14ac:dyDescent="0.25">
      <c r="A15" s="14" t="s">
        <v>94</v>
      </c>
      <c r="B15" s="6"/>
      <c r="C15">
        <v>0</v>
      </c>
      <c r="D15">
        <v>50</v>
      </c>
      <c r="E15">
        <v>1</v>
      </c>
      <c r="F15" s="1">
        <v>220</v>
      </c>
      <c r="G15" s="2">
        <v>16</v>
      </c>
      <c r="H15" s="3">
        <v>220</v>
      </c>
      <c r="I15" s="3">
        <f>SUM(H15+I13)</f>
        <v>330</v>
      </c>
      <c r="J15" s="6" t="s">
        <v>29</v>
      </c>
      <c r="K15" s="4">
        <f t="shared" si="0"/>
        <v>330</v>
      </c>
      <c r="L15" s="4">
        <f t="shared" si="1"/>
        <v>330</v>
      </c>
      <c r="M15" s="5">
        <f t="shared" si="2"/>
        <v>1</v>
      </c>
      <c r="N15" s="5">
        <f t="shared" si="4"/>
        <v>1</v>
      </c>
      <c r="O15" s="7">
        <v>8</v>
      </c>
      <c r="P15" s="7">
        <v>50</v>
      </c>
      <c r="Q15" s="7">
        <v>25</v>
      </c>
      <c r="R15" s="6" t="s">
        <v>52</v>
      </c>
      <c r="S15" s="6" t="s">
        <v>88</v>
      </c>
    </row>
    <row r="16" spans="1:19" outlineLevel="1" x14ac:dyDescent="0.25">
      <c r="A16" s="14" t="s">
        <v>43</v>
      </c>
      <c r="B16" s="6"/>
      <c r="C16">
        <v>0</v>
      </c>
      <c r="D16">
        <v>50</v>
      </c>
      <c r="E16">
        <v>1</v>
      </c>
      <c r="F16" s="1">
        <v>100</v>
      </c>
      <c r="G16" s="2">
        <v>22</v>
      </c>
      <c r="H16" s="3">
        <v>120</v>
      </c>
      <c r="I16" s="3">
        <f>SUM(H16+I12)</f>
        <v>150</v>
      </c>
      <c r="J16" s="6" t="s">
        <v>29</v>
      </c>
      <c r="K16" s="4">
        <f t="shared" si="0"/>
        <v>109.09090909090908</v>
      </c>
      <c r="L16" s="4">
        <f t="shared" si="1"/>
        <v>109.09090909090908</v>
      </c>
      <c r="M16" s="5">
        <f t="shared" si="2"/>
        <v>1.3750000000000002</v>
      </c>
      <c r="N16" s="5">
        <f t="shared" si="4"/>
        <v>1.3750000000000002</v>
      </c>
      <c r="O16" s="7">
        <v>8</v>
      </c>
      <c r="P16" s="7">
        <v>50</v>
      </c>
      <c r="Q16" s="7">
        <v>6</v>
      </c>
      <c r="R16" s="6" t="s">
        <v>52</v>
      </c>
      <c r="S16" s="6" t="s">
        <v>68</v>
      </c>
    </row>
    <row r="17" spans="1:19" outlineLevel="1" x14ac:dyDescent="0.25">
      <c r="A17" s="14" t="s">
        <v>42</v>
      </c>
      <c r="B17" s="6"/>
      <c r="C17">
        <v>0</v>
      </c>
      <c r="D17">
        <v>50</v>
      </c>
      <c r="E17">
        <v>1</v>
      </c>
      <c r="F17" s="1">
        <v>220</v>
      </c>
      <c r="G17" s="2">
        <v>16</v>
      </c>
      <c r="H17" s="3">
        <v>200</v>
      </c>
      <c r="I17" s="3">
        <f>SUM(H17+I16)</f>
        <v>350</v>
      </c>
      <c r="J17" s="6" t="s">
        <v>29</v>
      </c>
      <c r="K17" s="4">
        <f t="shared" si="0"/>
        <v>330</v>
      </c>
      <c r="L17" s="4">
        <f t="shared" si="1"/>
        <v>330</v>
      </c>
      <c r="M17" s="5">
        <f t="shared" si="2"/>
        <v>1.0606060606060606</v>
      </c>
      <c r="N17" s="5">
        <f t="shared" si="4"/>
        <v>1.0606060606060606</v>
      </c>
      <c r="O17" s="7">
        <v>8</v>
      </c>
      <c r="P17" s="7">
        <v>50</v>
      </c>
      <c r="Q17" s="7">
        <v>26</v>
      </c>
      <c r="R17" s="6" t="s">
        <v>52</v>
      </c>
      <c r="S17" s="6" t="s">
        <v>89</v>
      </c>
    </row>
    <row r="18" spans="1:19" outlineLevel="1" x14ac:dyDescent="0.25">
      <c r="A18" s="14" t="s">
        <v>44</v>
      </c>
      <c r="B18" s="6"/>
      <c r="C18">
        <v>0</v>
      </c>
      <c r="D18">
        <v>50</v>
      </c>
      <c r="E18">
        <v>1</v>
      </c>
      <c r="F18" s="1">
        <v>250</v>
      </c>
      <c r="G18" s="2">
        <v>16</v>
      </c>
      <c r="H18" s="3">
        <v>240</v>
      </c>
      <c r="I18" s="3">
        <f>SUM(H18+I16)</f>
        <v>390</v>
      </c>
      <c r="J18" s="6" t="s">
        <v>29</v>
      </c>
      <c r="K18" s="4">
        <f t="shared" si="0"/>
        <v>375</v>
      </c>
      <c r="L18" s="4">
        <f t="shared" si="1"/>
        <v>375</v>
      </c>
      <c r="M18" s="5">
        <f t="shared" si="2"/>
        <v>1.04</v>
      </c>
      <c r="N18" s="5">
        <f t="shared" si="4"/>
        <v>1.04</v>
      </c>
      <c r="O18" s="7">
        <v>8</v>
      </c>
      <c r="P18" s="7">
        <v>50</v>
      </c>
      <c r="Q18" s="7">
        <v>1</v>
      </c>
      <c r="R18" s="6" t="s">
        <v>52</v>
      </c>
      <c r="S18" s="6" t="s">
        <v>90</v>
      </c>
    </row>
    <row r="19" spans="1:19" outlineLevel="1" x14ac:dyDescent="0.25">
      <c r="A19" s="14" t="s">
        <v>45</v>
      </c>
      <c r="B19" s="6"/>
      <c r="C19">
        <v>0</v>
      </c>
      <c r="D19">
        <v>50</v>
      </c>
      <c r="E19">
        <v>1</v>
      </c>
      <c r="F19" s="1">
        <v>80</v>
      </c>
      <c r="G19" s="2">
        <v>18</v>
      </c>
      <c r="H19" s="3">
        <v>160</v>
      </c>
      <c r="I19" s="3">
        <f>SUM(H19+H12)</f>
        <v>190</v>
      </c>
      <c r="J19" s="6" t="s">
        <v>29</v>
      </c>
      <c r="K19" s="4">
        <f t="shared" si="0"/>
        <v>106.66666666666666</v>
      </c>
      <c r="L19" s="4">
        <f t="shared" si="1"/>
        <v>106.66666666666666</v>
      </c>
      <c r="M19" s="5">
        <f t="shared" si="2"/>
        <v>1.7812500000000002</v>
      </c>
      <c r="N19" s="5">
        <f t="shared" si="3"/>
        <v>1.7812500000000002</v>
      </c>
      <c r="O19" s="7">
        <v>8</v>
      </c>
      <c r="P19" s="7">
        <v>50</v>
      </c>
      <c r="Q19" s="7">
        <v>8</v>
      </c>
      <c r="R19" s="6" t="s">
        <v>52</v>
      </c>
      <c r="S19" s="6" t="s">
        <v>58</v>
      </c>
    </row>
    <row r="20" spans="1:19" outlineLevel="1" x14ac:dyDescent="0.25">
      <c r="A20" s="14" t="s">
        <v>46</v>
      </c>
      <c r="B20" s="6"/>
      <c r="C20">
        <v>0</v>
      </c>
      <c r="D20">
        <v>50</v>
      </c>
      <c r="E20">
        <v>1</v>
      </c>
      <c r="F20" s="1">
        <v>1</v>
      </c>
      <c r="G20" s="2">
        <v>24</v>
      </c>
      <c r="H20" s="3">
        <v>1</v>
      </c>
      <c r="I20" s="3">
        <f>SUM(H20+I19)</f>
        <v>191</v>
      </c>
      <c r="J20" s="6" t="s">
        <v>29</v>
      </c>
      <c r="K20" s="4">
        <f t="shared" si="0"/>
        <v>1</v>
      </c>
      <c r="L20" s="4">
        <f t="shared" si="1"/>
        <v>1</v>
      </c>
      <c r="M20" s="5">
        <f t="shared" si="2"/>
        <v>191</v>
      </c>
      <c r="N20" s="5">
        <f>SUM(I20/L20)</f>
        <v>191</v>
      </c>
      <c r="O20" s="7">
        <v>8</v>
      </c>
      <c r="P20" s="7">
        <v>50</v>
      </c>
      <c r="Q20" s="7">
        <v>1</v>
      </c>
      <c r="R20" s="6" t="s">
        <v>52</v>
      </c>
      <c r="S20" s="6"/>
    </row>
    <row r="21" spans="1:19" outlineLevel="1" x14ac:dyDescent="0.25">
      <c r="A21" s="14" t="s">
        <v>47</v>
      </c>
      <c r="B21" s="6"/>
      <c r="C21">
        <v>0</v>
      </c>
      <c r="D21">
        <v>50</v>
      </c>
      <c r="E21">
        <v>1</v>
      </c>
      <c r="F21" s="1">
        <v>1</v>
      </c>
      <c r="G21" s="2">
        <v>24</v>
      </c>
      <c r="H21" s="3">
        <v>1</v>
      </c>
      <c r="I21" s="3">
        <f>SUM(H21+I19)</f>
        <v>191</v>
      </c>
      <c r="J21" s="6" t="s">
        <v>30</v>
      </c>
      <c r="K21" s="4">
        <f t="shared" si="0"/>
        <v>1</v>
      </c>
      <c r="L21" s="4">
        <f t="shared" si="1"/>
        <v>1</v>
      </c>
      <c r="M21" s="5">
        <f t="shared" si="2"/>
        <v>191</v>
      </c>
      <c r="N21" s="5">
        <f>SUM(I21/L21)</f>
        <v>191</v>
      </c>
      <c r="O21" s="7">
        <v>8</v>
      </c>
      <c r="P21" s="7">
        <v>50</v>
      </c>
      <c r="Q21" s="7">
        <v>1</v>
      </c>
      <c r="R21" s="6" t="s">
        <v>52</v>
      </c>
      <c r="S21" s="6"/>
    </row>
    <row r="22" spans="1:19" outlineLevel="1" collapsed="1" x14ac:dyDescent="0.25">
      <c r="A22" s="15" t="s">
        <v>78</v>
      </c>
      <c r="B22" s="6"/>
      <c r="C22">
        <v>0</v>
      </c>
      <c r="D22">
        <v>75</v>
      </c>
      <c r="E22">
        <v>1</v>
      </c>
      <c r="F22" s="1">
        <v>4</v>
      </c>
      <c r="G22" s="2">
        <v>4</v>
      </c>
      <c r="H22" s="3">
        <v>55</v>
      </c>
      <c r="I22" s="3">
        <f>SUM(H22)</f>
        <v>55</v>
      </c>
      <c r="J22" s="6" t="s">
        <v>16</v>
      </c>
      <c r="K22" s="4">
        <f t="shared" si="0"/>
        <v>24</v>
      </c>
      <c r="L22" s="4">
        <f t="shared" si="1"/>
        <v>24</v>
      </c>
      <c r="M22" s="5">
        <f t="shared" si="2"/>
        <v>2.2916666666666665</v>
      </c>
      <c r="N22" s="5">
        <f t="shared" si="3"/>
        <v>2.2916666666666665</v>
      </c>
      <c r="O22" s="7">
        <v>2</v>
      </c>
      <c r="P22" s="7">
        <v>8</v>
      </c>
      <c r="Q22" s="7">
        <v>3</v>
      </c>
      <c r="R22" s="6" t="s">
        <v>73</v>
      </c>
      <c r="S22" s="6" t="s">
        <v>72</v>
      </c>
    </row>
    <row r="23" spans="1:19" x14ac:dyDescent="0.25">
      <c r="A23" s="15" t="s">
        <v>48</v>
      </c>
      <c r="B23" s="7">
        <v>5</v>
      </c>
      <c r="C23">
        <v>0</v>
      </c>
      <c r="D23">
        <v>50</v>
      </c>
      <c r="E23">
        <v>1</v>
      </c>
      <c r="F23" s="1">
        <v>10</v>
      </c>
      <c r="G23" s="2">
        <v>8</v>
      </c>
      <c r="H23" s="3">
        <v>160</v>
      </c>
      <c r="I23" s="3">
        <f>SUM(H23+I22)</f>
        <v>215</v>
      </c>
      <c r="J23" s="6" t="s">
        <v>16</v>
      </c>
      <c r="K23" s="4">
        <f t="shared" si="0"/>
        <v>30</v>
      </c>
      <c r="L23" s="4">
        <f>SUM(F23*(24/G23))*B23</f>
        <v>150</v>
      </c>
      <c r="M23" s="5">
        <f t="shared" si="2"/>
        <v>7.166666666666667</v>
      </c>
      <c r="N23" s="5">
        <f>SUM(I23/L23)</f>
        <v>1.4333333333333333</v>
      </c>
      <c r="O23" s="7">
        <v>0</v>
      </c>
      <c r="P23" s="7">
        <v>50</v>
      </c>
      <c r="Q23" s="7">
        <v>14</v>
      </c>
      <c r="R23" s="6" t="s">
        <v>76</v>
      </c>
      <c r="S23" s="6" t="s">
        <v>61</v>
      </c>
    </row>
    <row r="24" spans="1:19" outlineLevel="1" x14ac:dyDescent="0.25">
      <c r="A24" s="15" t="s">
        <v>80</v>
      </c>
      <c r="B24" s="6"/>
      <c r="C24">
        <v>0</v>
      </c>
      <c r="D24">
        <v>85</v>
      </c>
      <c r="E24">
        <v>2</v>
      </c>
      <c r="F24" s="1">
        <v>15</v>
      </c>
      <c r="G24" s="2">
        <v>6</v>
      </c>
      <c r="H24" s="3">
        <v>120</v>
      </c>
      <c r="I24" s="3">
        <f>SUM(H24+I22)</f>
        <v>175</v>
      </c>
      <c r="J24" s="6" t="s">
        <v>16</v>
      </c>
      <c r="K24" s="4">
        <f t="shared" si="0"/>
        <v>60</v>
      </c>
      <c r="L24" s="4">
        <f t="shared" si="1"/>
        <v>120</v>
      </c>
      <c r="M24" s="5">
        <f t="shared" si="2"/>
        <v>2.9166666666666665</v>
      </c>
      <c r="N24" s="5">
        <f>SUM(I24/L24)</f>
        <v>1.4583333333333333</v>
      </c>
      <c r="O24" s="7">
        <v>2</v>
      </c>
      <c r="P24" s="7">
        <v>8</v>
      </c>
      <c r="Q24" s="7">
        <v>12</v>
      </c>
      <c r="R24" s="6" t="s">
        <v>73</v>
      </c>
      <c r="S24" s="6" t="s">
        <v>74</v>
      </c>
    </row>
    <row r="25" spans="1:19" outlineLevel="1" x14ac:dyDescent="0.25">
      <c r="A25" s="15" t="s">
        <v>49</v>
      </c>
      <c r="B25" s="7">
        <v>3</v>
      </c>
      <c r="C25">
        <v>45</v>
      </c>
      <c r="D25">
        <v>95</v>
      </c>
      <c r="E25">
        <v>1</v>
      </c>
      <c r="F25" s="1">
        <v>60</v>
      </c>
      <c r="G25" s="2">
        <v>32</v>
      </c>
      <c r="H25" s="3">
        <v>160</v>
      </c>
      <c r="I25" s="3">
        <f>SUM(H25+I22)</f>
        <v>215</v>
      </c>
      <c r="J25" s="6" t="s">
        <v>15</v>
      </c>
      <c r="K25" s="4">
        <f t="shared" si="0"/>
        <v>45</v>
      </c>
      <c r="L25" s="19">
        <f>SUM(F25*(24/G25))*B25</f>
        <v>135</v>
      </c>
      <c r="M25" s="5">
        <f t="shared" si="2"/>
        <v>4.7777777777777777</v>
      </c>
      <c r="N25" s="5">
        <f t="shared" si="3"/>
        <v>1.5925925925925926</v>
      </c>
      <c r="O25" s="7">
        <v>2</v>
      </c>
      <c r="P25" s="7">
        <v>36</v>
      </c>
      <c r="Q25" s="7">
        <v>13</v>
      </c>
      <c r="R25" s="6" t="s">
        <v>76</v>
      </c>
      <c r="S25" s="6" t="s">
        <v>65</v>
      </c>
    </row>
    <row r="26" spans="1:19" x14ac:dyDescent="0.25">
      <c r="A26" s="16" t="s">
        <v>79</v>
      </c>
      <c r="B26" s="7">
        <v>2</v>
      </c>
      <c r="C26">
        <v>25</v>
      </c>
      <c r="D26">
        <v>80</v>
      </c>
      <c r="E26">
        <v>1</v>
      </c>
      <c r="F26" s="1">
        <v>10</v>
      </c>
      <c r="G26" s="2">
        <v>20</v>
      </c>
      <c r="H26" s="3">
        <v>50</v>
      </c>
      <c r="I26" s="3">
        <f>SUM(H26)</f>
        <v>50</v>
      </c>
      <c r="J26" s="6" t="s">
        <v>17</v>
      </c>
      <c r="K26" s="4">
        <f t="shared" si="0"/>
        <v>12</v>
      </c>
      <c r="L26" s="19">
        <f>SUM(F26*(24/G26))*B26</f>
        <v>24</v>
      </c>
      <c r="M26" s="5">
        <f t="shared" si="2"/>
        <v>4.166666666666667</v>
      </c>
      <c r="N26" s="5">
        <f t="shared" si="3"/>
        <v>2.0833333333333335</v>
      </c>
      <c r="O26" s="7">
        <v>3</v>
      </c>
      <c r="P26" s="7">
        <v>24</v>
      </c>
      <c r="Q26" s="7">
        <v>4</v>
      </c>
      <c r="R26" s="6" t="s">
        <v>76</v>
      </c>
      <c r="S26" t="s">
        <v>69</v>
      </c>
    </row>
    <row r="27" spans="1:19" x14ac:dyDescent="0.25">
      <c r="A27" s="16" t="s">
        <v>81</v>
      </c>
      <c r="B27" s="6"/>
      <c r="C27">
        <v>0</v>
      </c>
      <c r="D27">
        <v>75</v>
      </c>
      <c r="E27">
        <v>1</v>
      </c>
      <c r="F27" s="1">
        <v>0</v>
      </c>
      <c r="G27" s="2">
        <v>2</v>
      </c>
      <c r="H27" s="3">
        <v>100</v>
      </c>
      <c r="I27" s="3">
        <f>SUM(H27+I26)</f>
        <v>150</v>
      </c>
      <c r="J27" s="6" t="s">
        <v>17</v>
      </c>
      <c r="K27" s="4">
        <f t="shared" si="0"/>
        <v>0</v>
      </c>
      <c r="L27" s="4">
        <f t="shared" si="1"/>
        <v>0</v>
      </c>
      <c r="M27" s="5" t="e">
        <f t="shared" si="2"/>
        <v>#DIV/0!</v>
      </c>
      <c r="N27" s="5" t="e">
        <f t="shared" si="3"/>
        <v>#DIV/0!</v>
      </c>
      <c r="O27" s="7">
        <v>0</v>
      </c>
      <c r="P27" s="7">
        <v>50</v>
      </c>
      <c r="Q27" s="7">
        <v>16</v>
      </c>
      <c r="R27" s="6" t="s">
        <v>76</v>
      </c>
      <c r="S27" s="6" t="s">
        <v>60</v>
      </c>
    </row>
    <row r="28" spans="1:19" outlineLevel="1" x14ac:dyDescent="0.25">
      <c r="A28" s="16" t="s">
        <v>93</v>
      </c>
      <c r="B28" s="6"/>
      <c r="C28">
        <v>0</v>
      </c>
      <c r="D28">
        <v>120</v>
      </c>
      <c r="E28">
        <v>1</v>
      </c>
      <c r="F28" s="1">
        <v>53</v>
      </c>
      <c r="G28" s="2">
        <v>22</v>
      </c>
      <c r="H28" s="3">
        <v>80</v>
      </c>
      <c r="I28" s="3">
        <f>SUM(H28+I26)</f>
        <v>130</v>
      </c>
      <c r="J28" s="6" t="s">
        <v>17</v>
      </c>
      <c r="K28" s="4">
        <f t="shared" si="0"/>
        <v>57.818181818181813</v>
      </c>
      <c r="L28" s="4">
        <f t="shared" si="1"/>
        <v>57.818181818181813</v>
      </c>
      <c r="M28" s="5">
        <f t="shared" si="2"/>
        <v>2.2484276729559749</v>
      </c>
      <c r="N28" s="5">
        <f t="shared" si="3"/>
        <v>2.2484276729559749</v>
      </c>
      <c r="O28" s="7">
        <v>4</v>
      </c>
      <c r="P28" s="7">
        <v>30</v>
      </c>
      <c r="Q28" s="7">
        <v>17</v>
      </c>
      <c r="R28" s="6" t="s">
        <v>76</v>
      </c>
      <c r="S28" s="6" t="s">
        <v>96</v>
      </c>
    </row>
    <row r="29" spans="1:19" outlineLevel="1" x14ac:dyDescent="0.25">
      <c r="A29" s="16" t="s">
        <v>50</v>
      </c>
      <c r="B29" s="6"/>
      <c r="C29">
        <v>0</v>
      </c>
      <c r="D29">
        <v>2</v>
      </c>
      <c r="E29">
        <v>1</v>
      </c>
      <c r="F29" s="1">
        <v>0</v>
      </c>
      <c r="G29" s="2">
        <v>24</v>
      </c>
      <c r="H29" s="3">
        <v>120</v>
      </c>
      <c r="I29" s="3">
        <f>SUM(H29+I26)</f>
        <v>170</v>
      </c>
      <c r="J29" s="6" t="s">
        <v>17</v>
      </c>
      <c r="K29" s="4">
        <f t="shared" si="0"/>
        <v>0</v>
      </c>
      <c r="L29" s="4">
        <f t="shared" si="1"/>
        <v>0</v>
      </c>
      <c r="M29" s="5" t="e">
        <f t="shared" si="2"/>
        <v>#DIV/0!</v>
      </c>
      <c r="N29" s="5" t="e">
        <f t="shared" si="3"/>
        <v>#DIV/0!</v>
      </c>
      <c r="O29" s="7">
        <v>0</v>
      </c>
      <c r="P29" s="7">
        <v>0</v>
      </c>
      <c r="Q29" s="7">
        <v>15</v>
      </c>
      <c r="R29" s="6" t="s">
        <v>76</v>
      </c>
      <c r="S29" s="6" t="s">
        <v>71</v>
      </c>
    </row>
    <row r="30" spans="1:19" x14ac:dyDescent="0.25">
      <c r="A30" s="17" t="s">
        <v>21</v>
      </c>
      <c r="B30" s="7">
        <v>2</v>
      </c>
      <c r="C30">
        <v>40</v>
      </c>
      <c r="D30">
        <v>106</v>
      </c>
      <c r="E30">
        <v>1</v>
      </c>
      <c r="F30" s="1">
        <v>11</v>
      </c>
      <c r="G30" s="2">
        <v>24</v>
      </c>
      <c r="H30" s="3">
        <v>60</v>
      </c>
      <c r="I30" s="3">
        <f>SUM(H30)</f>
        <v>60</v>
      </c>
      <c r="J30" s="6" t="s">
        <v>30</v>
      </c>
      <c r="K30" s="4">
        <f t="shared" si="0"/>
        <v>11</v>
      </c>
      <c r="L30" s="4">
        <f>SUM(F30*(24/G30))*B30</f>
        <v>22</v>
      </c>
      <c r="M30" s="5">
        <f t="shared" si="2"/>
        <v>5.4545454545454541</v>
      </c>
      <c r="N30" s="5">
        <f t="shared" si="3"/>
        <v>2.7272727272727271</v>
      </c>
      <c r="O30" s="7">
        <v>6</v>
      </c>
      <c r="P30" s="7">
        <v>10</v>
      </c>
      <c r="Q30" s="7">
        <v>5</v>
      </c>
      <c r="R30" s="6" t="s">
        <v>76</v>
      </c>
      <c r="S30" s="6" t="s">
        <v>59</v>
      </c>
    </row>
    <row r="31" spans="1:19" outlineLevel="1" x14ac:dyDescent="0.25">
      <c r="A31" s="17" t="s">
        <v>51</v>
      </c>
      <c r="B31" s="7">
        <v>3</v>
      </c>
      <c r="C31">
        <v>50</v>
      </c>
      <c r="D31">
        <v>106</v>
      </c>
      <c r="E31">
        <v>1</v>
      </c>
      <c r="F31" s="1">
        <v>50</v>
      </c>
      <c r="G31" s="2">
        <v>28</v>
      </c>
      <c r="H31" s="3">
        <v>160</v>
      </c>
      <c r="I31" s="3">
        <f>SUM(H31+I30)</f>
        <v>220</v>
      </c>
      <c r="J31" s="6" t="s">
        <v>30</v>
      </c>
      <c r="K31" s="4">
        <f t="shared" si="0"/>
        <v>42.857142857142854</v>
      </c>
      <c r="L31" s="4">
        <f>SUM(F31*(24/G31))*B31</f>
        <v>128.57142857142856</v>
      </c>
      <c r="M31" s="5">
        <f t="shared" si="2"/>
        <v>5.1333333333333337</v>
      </c>
      <c r="N31" s="5">
        <f t="shared" si="3"/>
        <v>1.7111111111111112</v>
      </c>
      <c r="O31" s="7">
        <v>6</v>
      </c>
      <c r="P31" s="7">
        <v>30</v>
      </c>
      <c r="Q31" s="7">
        <v>18</v>
      </c>
      <c r="R31" s="6" t="s">
        <v>76</v>
      </c>
      <c r="S31" s="6" t="s">
        <v>75</v>
      </c>
    </row>
    <row r="32" spans="1:19" x14ac:dyDescent="0.25">
      <c r="A32" s="17" t="s">
        <v>23</v>
      </c>
      <c r="B32" s="6"/>
      <c r="C32">
        <v>0</v>
      </c>
      <c r="D32">
        <v>106</v>
      </c>
      <c r="E32">
        <v>1</v>
      </c>
      <c r="F32" s="1">
        <v>12</v>
      </c>
      <c r="G32" s="2">
        <v>3</v>
      </c>
      <c r="H32" s="3">
        <v>110</v>
      </c>
      <c r="I32" s="3">
        <f>SUM(H32+I30)</f>
        <v>170</v>
      </c>
      <c r="J32" s="6" t="s">
        <v>28</v>
      </c>
      <c r="K32" s="4">
        <f t="shared" si="0"/>
        <v>96</v>
      </c>
      <c r="L32" s="4">
        <f t="shared" si="1"/>
        <v>96</v>
      </c>
      <c r="M32" s="5">
        <f t="shared" si="2"/>
        <v>1.7708333333333333</v>
      </c>
      <c r="N32" s="5">
        <f t="shared" si="3"/>
        <v>1.7708333333333333</v>
      </c>
      <c r="O32" s="7">
        <v>1</v>
      </c>
      <c r="P32" s="7">
        <v>40</v>
      </c>
      <c r="Q32" s="7">
        <v>28</v>
      </c>
      <c r="R32" s="6" t="s">
        <v>76</v>
      </c>
      <c r="S32" s="6" t="s">
        <v>70</v>
      </c>
    </row>
    <row r="33" spans="1:19" x14ac:dyDescent="0.25">
      <c r="A33" s="18" t="s">
        <v>31</v>
      </c>
      <c r="B33" s="6"/>
      <c r="C33">
        <v>0</v>
      </c>
      <c r="D33">
        <v>106</v>
      </c>
      <c r="E33">
        <v>1</v>
      </c>
      <c r="F33" s="1">
        <v>9</v>
      </c>
      <c r="G33" s="2">
        <v>10</v>
      </c>
      <c r="H33" s="3">
        <v>65</v>
      </c>
      <c r="I33" s="3">
        <f>SUM(H33)</f>
        <v>65</v>
      </c>
      <c r="J33" s="6" t="s">
        <v>16</v>
      </c>
      <c r="K33" s="4">
        <f t="shared" si="0"/>
        <v>21.599999999999998</v>
      </c>
      <c r="L33" s="4">
        <f t="shared" si="1"/>
        <v>21.599999999999998</v>
      </c>
      <c r="M33" s="5">
        <f t="shared" si="2"/>
        <v>3.0092592592592595</v>
      </c>
      <c r="N33" s="5">
        <f t="shared" si="3"/>
        <v>3.0092592592592595</v>
      </c>
      <c r="O33" s="7">
        <v>7</v>
      </c>
      <c r="P33" s="7">
        <v>20</v>
      </c>
      <c r="Q33" s="7">
        <v>20</v>
      </c>
      <c r="R33" s="6" t="s">
        <v>76</v>
      </c>
      <c r="S33" s="6" t="s">
        <v>66</v>
      </c>
    </row>
    <row r="34" spans="1:19" x14ac:dyDescent="0.25">
      <c r="A34" s="18" t="s">
        <v>32</v>
      </c>
      <c r="B34" s="6"/>
      <c r="C34">
        <v>0</v>
      </c>
      <c r="D34">
        <v>106</v>
      </c>
      <c r="E34">
        <v>3</v>
      </c>
      <c r="F34" s="1">
        <v>9</v>
      </c>
      <c r="G34" s="2">
        <v>8</v>
      </c>
      <c r="H34" s="3">
        <v>90</v>
      </c>
      <c r="I34" s="3">
        <f>SUM(I33+H34)</f>
        <v>155</v>
      </c>
      <c r="J34" s="6" t="s">
        <v>16</v>
      </c>
      <c r="K34" s="4">
        <f t="shared" si="0"/>
        <v>27</v>
      </c>
      <c r="L34" s="4">
        <f t="shared" si="1"/>
        <v>81</v>
      </c>
      <c r="M34" s="5">
        <f t="shared" si="2"/>
        <v>5.7407407407407405</v>
      </c>
      <c r="N34" s="5">
        <f t="shared" si="3"/>
        <v>1.9135802469135803</v>
      </c>
      <c r="O34" s="7">
        <v>7</v>
      </c>
      <c r="P34" s="7">
        <v>20</v>
      </c>
      <c r="Q34" s="7">
        <v>21</v>
      </c>
      <c r="R34" s="6" t="s">
        <v>76</v>
      </c>
      <c r="S34" s="6" t="s">
        <v>64</v>
      </c>
    </row>
    <row r="35" spans="1:19" x14ac:dyDescent="0.25">
      <c r="A35" s="18" t="s">
        <v>22</v>
      </c>
      <c r="B35" s="6"/>
      <c r="C35">
        <v>0</v>
      </c>
      <c r="D35">
        <v>106</v>
      </c>
      <c r="E35">
        <v>1</v>
      </c>
      <c r="F35" s="1">
        <v>8</v>
      </c>
      <c r="G35" s="2">
        <v>6</v>
      </c>
      <c r="H35" s="3">
        <v>110</v>
      </c>
      <c r="I35" s="3">
        <f>SUM(Table1[[#This Row],[Cost]]+I33)</f>
        <v>175</v>
      </c>
      <c r="J35" s="6" t="s">
        <v>16</v>
      </c>
      <c r="K35" s="4">
        <f>SUM(F35*(24/G35))</f>
        <v>32</v>
      </c>
      <c r="L35" s="4">
        <f>SUM(F35*(24/G35))*E35</f>
        <v>32</v>
      </c>
      <c r="M35" s="5">
        <f>SUM(I35/K35)</f>
        <v>5.46875</v>
      </c>
      <c r="N35" s="5">
        <f>SUM(I35/L35)</f>
        <v>5.46875</v>
      </c>
      <c r="O35" s="7">
        <v>0</v>
      </c>
      <c r="P35" s="7">
        <v>20</v>
      </c>
      <c r="Q35" s="7">
        <v>1</v>
      </c>
      <c r="R35" s="6" t="s">
        <v>76</v>
      </c>
      <c r="S35" s="6" t="s">
        <v>67</v>
      </c>
    </row>
  </sheetData>
  <conditionalFormatting sqref="J36:J1048576 I1:I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m3</cp:lastModifiedBy>
  <dcterms:created xsi:type="dcterms:W3CDTF">2018-07-28T23:57:55Z</dcterms:created>
  <dcterms:modified xsi:type="dcterms:W3CDTF">2018-08-30T05:30:42Z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b3317e-2651-4f42-ba7d-5080712a8b9e_Enabled">
    <vt:lpwstr>True</vt:lpwstr>
  </property>
  <property fmtid="{D5CDD505-2E9C-101B-9397-08002B2CF9AE}" pid="3" name="MSIP_Label_2ab3317e-2651-4f42-ba7d-5080712a8b9e_SiteId">
    <vt:lpwstr>1cfa5799-30fe-425b-9ec2-57424398bf57</vt:lpwstr>
  </property>
  <property fmtid="{D5CDD505-2E9C-101B-9397-08002B2CF9AE}" pid="4" name="MSIP_Label_2ab3317e-2651-4f42-ba7d-5080712a8b9e_Ref">
    <vt:lpwstr>https://api.informationprotection.azure.com/api/1cfa5799-30fe-425b-9ec2-57424398bf57</vt:lpwstr>
  </property>
  <property fmtid="{D5CDD505-2E9C-101B-9397-08002B2CF9AE}" pid="5" name="MSIP_Label_2ab3317e-2651-4f42-ba7d-5080712a8b9e_Owner">
    <vt:lpwstr>melrayes@marjentech.com</vt:lpwstr>
  </property>
  <property fmtid="{D5CDD505-2E9C-101B-9397-08002B2CF9AE}" pid="6" name="MSIP_Label_2ab3317e-2651-4f42-ba7d-5080712a8b9e_SetDate">
    <vt:lpwstr>2018-08-22T12:18:16.3795122-05:00</vt:lpwstr>
  </property>
  <property fmtid="{D5CDD505-2E9C-101B-9397-08002B2CF9AE}" pid="7" name="MSIP_Label_2ab3317e-2651-4f42-ba7d-5080712a8b9e_Name">
    <vt:lpwstr>General</vt:lpwstr>
  </property>
  <property fmtid="{D5CDD505-2E9C-101B-9397-08002B2CF9AE}" pid="8" name="MSIP_Label_2ab3317e-2651-4f42-ba7d-5080712a8b9e_Application">
    <vt:lpwstr>Microsoft Azure Information Protection</vt:lpwstr>
  </property>
  <property fmtid="{D5CDD505-2E9C-101B-9397-08002B2CF9AE}" pid="9" name="MSIP_Label_2ab3317e-2651-4f42-ba7d-5080712a8b9e_Extended_MSFT_Method">
    <vt:lpwstr>Automatic</vt:lpwstr>
  </property>
  <property fmtid="{D5CDD505-2E9C-101B-9397-08002B2CF9AE}" pid="10" name="Sensitivity">
    <vt:lpwstr>General</vt:lpwstr>
  </property>
</Properties>
</file>