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DC76FB1D-81DC-4F23-A962-33B9F4CD0155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" l="1"/>
  <c r="K34" i="1"/>
  <c r="K36" i="1"/>
  <c r="L36" i="1"/>
  <c r="L42" i="1"/>
  <c r="L38" i="1" l="1"/>
  <c r="K39" i="1"/>
  <c r="L39" i="1"/>
  <c r="I32" i="1"/>
  <c r="I37" i="1" s="1"/>
  <c r="I38" i="1" s="1"/>
  <c r="K38" i="1"/>
  <c r="I33" i="1" l="1"/>
  <c r="I34" i="1" s="1"/>
  <c r="I35" i="1"/>
  <c r="I36" i="1" s="1"/>
  <c r="I39" i="1"/>
  <c r="K44" i="1"/>
  <c r="L44" i="1"/>
  <c r="K42" i="1"/>
  <c r="K49" i="1"/>
  <c r="L49" i="1"/>
  <c r="K47" i="1"/>
  <c r="L47" i="1"/>
  <c r="L30" i="1"/>
  <c r="L24" i="1"/>
  <c r="K31" i="1"/>
  <c r="M31" i="1" s="1"/>
  <c r="L31" i="1"/>
  <c r="N31" i="1" s="1"/>
  <c r="K30" i="1"/>
  <c r="K28" i="1"/>
  <c r="M28" i="1" s="1"/>
  <c r="L28" i="1"/>
  <c r="N28" i="1" s="1"/>
  <c r="K27" i="1"/>
  <c r="L27" i="1"/>
  <c r="K24" i="1"/>
  <c r="K25" i="1"/>
  <c r="L25" i="1"/>
  <c r="M34" i="1" l="1"/>
  <c r="N34" i="1"/>
  <c r="N36" i="1"/>
  <c r="M36" i="1"/>
  <c r="M39" i="1"/>
  <c r="N39" i="1"/>
  <c r="L37" i="1"/>
  <c r="L33" i="1"/>
  <c r="L11" i="1"/>
  <c r="L23" i="1" l="1"/>
  <c r="L41" i="1" l="1"/>
  <c r="L40" i="1"/>
  <c r="L32" i="1"/>
  <c r="L2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6" i="1"/>
  <c r="L29" i="1"/>
  <c r="L35" i="1"/>
  <c r="L43" i="1"/>
  <c r="L45" i="1"/>
  <c r="L46" i="1"/>
  <c r="L48" i="1"/>
  <c r="I40" i="1"/>
  <c r="I43" i="1" s="1"/>
  <c r="I44" i="1" s="1"/>
  <c r="I22" i="1"/>
  <c r="I29" i="1" s="1"/>
  <c r="I30" i="1" s="1"/>
  <c r="N44" i="1" l="1"/>
  <c r="M44" i="1"/>
  <c r="M30" i="1"/>
  <c r="N30" i="1"/>
  <c r="I41" i="1"/>
  <c r="I42" i="1" s="1"/>
  <c r="I23" i="1"/>
  <c r="I26" i="1"/>
  <c r="K46" i="1"/>
  <c r="I45" i="1"/>
  <c r="K45" i="1"/>
  <c r="N42" i="1" l="1"/>
  <c r="M42" i="1"/>
  <c r="N26" i="1"/>
  <c r="I27" i="1"/>
  <c r="N23" i="1"/>
  <c r="I25" i="1"/>
  <c r="I24" i="1"/>
  <c r="I46" i="1"/>
  <c r="I48" i="1"/>
  <c r="I49" i="1" s="1"/>
  <c r="N45" i="1"/>
  <c r="M45" i="1"/>
  <c r="I3" i="1"/>
  <c r="N3" i="1" s="1"/>
  <c r="K11" i="1"/>
  <c r="K12" i="1"/>
  <c r="K13" i="1"/>
  <c r="K14" i="1"/>
  <c r="K15" i="1"/>
  <c r="K16" i="1"/>
  <c r="K17" i="1"/>
  <c r="K18" i="1"/>
  <c r="K19" i="1"/>
  <c r="K20" i="1"/>
  <c r="K21" i="1"/>
  <c r="K22" i="1"/>
  <c r="K9" i="1"/>
  <c r="K10" i="1"/>
  <c r="K7" i="1"/>
  <c r="K8" i="1"/>
  <c r="K5" i="1"/>
  <c r="K4" i="1"/>
  <c r="N49" i="1" l="1"/>
  <c r="M49" i="1"/>
  <c r="N46" i="1"/>
  <c r="I47" i="1"/>
  <c r="N38" i="1"/>
  <c r="M38" i="1"/>
  <c r="N27" i="1"/>
  <c r="M27" i="1"/>
  <c r="N24" i="1"/>
  <c r="M24" i="1"/>
  <c r="N25" i="1"/>
  <c r="M25" i="1"/>
  <c r="I5" i="1"/>
  <c r="I4" i="1"/>
  <c r="M46" i="1"/>
  <c r="N47" i="1" l="1"/>
  <c r="M47" i="1"/>
  <c r="M4" i="1"/>
  <c r="N4" i="1"/>
  <c r="I12" i="1"/>
  <c r="N12" i="1" s="1"/>
  <c r="I2" i="1"/>
  <c r="K41" i="1"/>
  <c r="M41" i="1" s="1"/>
  <c r="N40" i="1"/>
  <c r="N41" i="1"/>
  <c r="K3" i="1"/>
  <c r="K6" i="1"/>
  <c r="K23" i="1"/>
  <c r="K26" i="1"/>
  <c r="K29" i="1"/>
  <c r="K32" i="1"/>
  <c r="K33" i="1"/>
  <c r="K35" i="1"/>
  <c r="K37" i="1"/>
  <c r="K40" i="1"/>
  <c r="M40" i="1" s="1"/>
  <c r="K43" i="1"/>
  <c r="K48" i="1"/>
  <c r="K2" i="1"/>
  <c r="I19" i="1"/>
  <c r="M2" i="1" l="1"/>
  <c r="N2" i="1"/>
  <c r="I21" i="1"/>
  <c r="I20" i="1"/>
  <c r="N20" i="1" s="1"/>
  <c r="I9" i="1"/>
  <c r="I6" i="1"/>
  <c r="N6" i="1" s="1"/>
  <c r="I16" i="1"/>
  <c r="I13" i="1"/>
  <c r="M3" i="1"/>
  <c r="M43" i="1"/>
  <c r="N43" i="1"/>
  <c r="M26" i="1"/>
  <c r="M29" i="1"/>
  <c r="N29" i="1"/>
  <c r="M32" i="1"/>
  <c r="N32" i="1"/>
  <c r="M19" i="1"/>
  <c r="N19" i="1"/>
  <c r="N33" i="1"/>
  <c r="M33" i="1"/>
  <c r="N35" i="1"/>
  <c r="M35" i="1"/>
  <c r="M12" i="1"/>
  <c r="M37" i="1"/>
  <c r="N37" i="1"/>
  <c r="M5" i="1"/>
  <c r="N5" i="1"/>
  <c r="M22" i="1"/>
  <c r="N22" i="1"/>
  <c r="M23" i="1"/>
  <c r="M48" i="1"/>
  <c r="N48" i="1"/>
  <c r="M21" i="1" l="1"/>
  <c r="N21" i="1"/>
  <c r="M13" i="1"/>
  <c r="N13" i="1"/>
  <c r="M16" i="1"/>
  <c r="N16" i="1"/>
  <c r="M9" i="1"/>
  <c r="N9" i="1"/>
  <c r="M20" i="1"/>
  <c r="M6" i="1"/>
  <c r="I11" i="1"/>
  <c r="N11" i="1" s="1"/>
  <c r="I10" i="1"/>
  <c r="N10" i="1" s="1"/>
  <c r="I15" i="1"/>
  <c r="N15" i="1" s="1"/>
  <c r="I14" i="1"/>
  <c r="N14" i="1" s="1"/>
  <c r="I17" i="1"/>
  <c r="N17" i="1" s="1"/>
  <c r="I18" i="1"/>
  <c r="N18" i="1" s="1"/>
  <c r="I7" i="1"/>
  <c r="N7" i="1" s="1"/>
  <c r="I8" i="1"/>
  <c r="N8" i="1" s="1"/>
  <c r="M8" i="1" l="1"/>
  <c r="M7" i="1"/>
  <c r="M18" i="1"/>
  <c r="M17" i="1"/>
  <c r="M14" i="1"/>
  <c r="M15" i="1"/>
  <c r="M10" i="1"/>
  <c r="M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wersList" type="4" refreshedVersion="0" background="1">
    <webPr xml="1" sourceData="1" url="C:\Users\m3\Documents\GitHub\TowerDefense\towers\TowersList.xml" htmlTables="1" htmlFormat="all"/>
  </connection>
  <connection id="2" xr16:uid="{00000000-0015-0000-FFFF-FFFF01000000}" name="TowersList1" type="4" refreshedVersion="0" background="1">
    <webPr xml="1" sourceData="1" url="C:\Users\m3\Documents\GitHub\TowerDefense\towers\TowersList.xml" htmlTables="1" htmlFormat="all"/>
  </connection>
  <connection id="3" xr16:uid="{00000000-0015-0000-FFFF-FFFF02000000}" name="TowersList2" type="4" refreshedVersion="0" background="1">
    <webPr xml="1" sourceData="1" url="C:\Users\m3\Documents\GitHub\TowerDefense\towers\TowersList.xml" htmlTables="1" htmlFormat="all"/>
  </connection>
</connections>
</file>

<file path=xl/sharedStrings.xml><?xml version="1.0" encoding="utf-8"?>
<sst xmlns="http://schemas.openxmlformats.org/spreadsheetml/2006/main" count="248" uniqueCount="140">
  <si>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</si>
  <si>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</si>
  <si>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</si>
  <si>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</si>
  <si>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</si>
  <si>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</si>
  <si>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</si>
  <si>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</si>
  <si>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</si>
  <si>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Range</t>
  </si>
  <si>
    <t>Dmg</t>
  </si>
  <si>
    <t>Cost</t>
  </si>
  <si>
    <t>Type</t>
  </si>
  <si>
    <t># of Targets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</si>
  <si>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</si>
  <si>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</si>
  <si>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</si>
  <si>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</si>
  <si>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</si>
  <si>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</si>
  <si>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</si>
  <si>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</si>
  <si>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</si>
  <si>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</si>
  <si>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Total Cost</t>
  </si>
  <si>
    <t>Name</t>
  </si>
  <si>
    <t>pierce</t>
  </si>
  <si>
    <t>normal</t>
  </si>
  <si>
    <t>heavy</t>
  </si>
  <si>
    <t>Lightning</t>
  </si>
  <si>
    <t>Multishooter</t>
  </si>
  <si>
    <t>bulletSpeed</t>
  </si>
  <si>
    <t>bulletFrame</t>
  </si>
  <si>
    <t>G/M.DPS</t>
  </si>
  <si>
    <t>towerFrame</t>
  </si>
  <si>
    <t>fireSoundString</t>
  </si>
  <si>
    <t>tDescription</t>
  </si>
  <si>
    <t>Archer</t>
  </si>
  <si>
    <t>Swordsman</t>
  </si>
  <si>
    <t>Samurai</t>
  </si>
  <si>
    <t>Death Knight</t>
  </si>
  <si>
    <t>Knight</t>
  </si>
  <si>
    <t>Paladin</t>
  </si>
  <si>
    <t>Commander</t>
  </si>
  <si>
    <t>General</t>
  </si>
  <si>
    <t>Warleader</t>
  </si>
  <si>
    <t>Scorched Earth</t>
  </si>
  <si>
    <t>Magma Thrower</t>
  </si>
  <si>
    <t>Frozen Pond</t>
  </si>
  <si>
    <t>Demo</t>
  </si>
  <si>
    <t>swordhit</t>
  </si>
  <si>
    <t>Your basic warrior.  Can be seen in nearly all fantasy tales.  Has a soft side under all that armor.</t>
  </si>
  <si>
    <t>arrowShot</t>
  </si>
  <si>
    <t>The Swordsman.  Just a warrior on drugs.  Hits hard, hits fast.</t>
  </si>
  <si>
    <t>The Archer.  Everyone's favorite starting class.  If this tower could crouch and be stealth, it might crit, but it can't.</t>
  </si>
  <si>
    <t>Big, explodey, splash guy.  Hits more than one unit if they're close.</t>
  </si>
  <si>
    <t>stab</t>
  </si>
  <si>
    <t>Hits 3 people at once.  Great vs groups, weak vs low numbers.</t>
  </si>
  <si>
    <t>Throws large fireballs that explode in an AoE and deal 5 burning damage to all caught for 3 seconds.  Slow attack speed. Might be OP.</t>
  </si>
  <si>
    <t>I dare you to touch it.  Electricity travels fast and far.  Hey, what's this knob do?</t>
  </si>
  <si>
    <t>Goes *Pew* *Pew* *Pew*.  Enemies think it's too hot.  We think it's justtt right.</t>
  </si>
  <si>
    <t>It's a Knight in shining armor.  Gives a debuff that increases enemy's damage taken by 10% for 2 seconds. Tips fedora a lot.</t>
  </si>
  <si>
    <t>Guns are sort of unfair against the metal armor the creeps wear.  That's why it shoots pellets.  It still hurts tho.</t>
  </si>
  <si>
    <t>Takes fire and throws it, like some sort of throwing flame machine.</t>
  </si>
  <si>
    <t>flame</t>
  </si>
  <si>
    <t>Bigger, badder, and hits 2 guys now.  This tower likes fire.</t>
  </si>
  <si>
    <t>Demolitionist.  More damage, more explosions.  What'd you expect?</t>
  </si>
  <si>
    <t>default</t>
  </si>
  <si>
    <t>Warrior</t>
  </si>
  <si>
    <t>Fire Tower</t>
  </si>
  <si>
    <t>Ice Tower</t>
  </si>
  <si>
    <t>Fire Spout</t>
  </si>
  <si>
    <t>maxHits</t>
  </si>
  <si>
    <t>Calls upon Elven spirits to increase nearby towers attack speed by 10%.</t>
  </si>
  <si>
    <t>The Royal Bowman.  Applies -1 armor for 3 seconds on the enemy it hits.  Larger range.</t>
  </si>
  <si>
    <t>Our hero.  Applies -2 armor for 3 seconds on hit.</t>
  </si>
  <si>
    <t>Samurai.  Hits fast and heavy.</t>
  </si>
  <si>
    <t>The Sword Master.  Why swipe 20 times when 5 times do?</t>
  </si>
  <si>
    <t>Each strike will provide 5% increased attack speed to adjacent towers for 2 seconds.</t>
  </si>
  <si>
    <t>Sure to kill whoever he's aiming for.  Hits 3, poisons for 15% with 5 dmg on each for 5 seconds.</t>
  </si>
  <si>
    <t>Icicle</t>
  </si>
  <si>
    <t>Master Swordsman</t>
  </si>
  <si>
    <t>earth</t>
  </si>
  <si>
    <t>Skilled with poisons.  28% slow + 20 dps for 2 seconds.</t>
  </si>
  <si>
    <t>Makes a big, poisonous splash when he attacks.  Slows 18% and 5 dmg for 2 seconds.</t>
  </si>
  <si>
    <t>Likes to shout a lot of motivational things.  Nearby towers strangely reply to it. DmgUp 12% to nearby towers.</t>
  </si>
  <si>
    <t>Shoots ice spikes.  Long range, single target.  Slows 18% and reduces armor by 1 for 2 seconds.</t>
  </si>
  <si>
    <t>Death Knight.  Each hit increases enemy damage taken by 15% for 2 seconds.  xXxEdgeLordxXx</t>
  </si>
  <si>
    <t>The Woodsman.  Shoots Earth arrows, poisons 10 dps + slow 20% for 2 seconds.  Single target.</t>
  </si>
  <si>
    <t>In the shadows you'll find him.  Throwing daggers, hurting peeps.  Poisons 5 dmg every second for 5, slows for 15%.</t>
  </si>
  <si>
    <t>The Rogue.  Hits two targets at once.  Applies 3 dmg every second for 2 seconds and slows by 15%.</t>
  </si>
  <si>
    <t>Mars</t>
  </si>
  <si>
    <t>Triple Spout</t>
  </si>
  <si>
    <t>Incinerator</t>
  </si>
  <si>
    <t>Solar Flare</t>
  </si>
  <si>
    <t>Inferno</t>
  </si>
  <si>
    <t>Hits 3 people now.  Wow, what a unique and non-linear upgrade path this tower goes.</t>
  </si>
  <si>
    <t>Hot Spot</t>
  </si>
  <si>
    <t>Bigger fireball, longer range.  Burn deals 15 damage per second for 3 seconds.</t>
  </si>
  <si>
    <t>Yeti</t>
  </si>
  <si>
    <t>Blizzard</t>
  </si>
  <si>
    <t>MegaZap</t>
  </si>
  <si>
    <t>Death Ray</t>
  </si>
  <si>
    <t>Artillery</t>
  </si>
  <si>
    <t>Machine Gun</t>
  </si>
  <si>
    <t>Snow Cannon</t>
  </si>
  <si>
    <t>upgradeOne</t>
  </si>
  <si>
    <t>upgradeTwo</t>
  </si>
  <si>
    <t>upgradeThree</t>
  </si>
  <si>
    <t>targeting</t>
  </si>
  <si>
    <t>All</t>
  </si>
  <si>
    <t>ScorchedEarth</t>
  </si>
  <si>
    <t>FireSpout</t>
  </si>
  <si>
    <t>MagmaThrower</t>
  </si>
  <si>
    <t>MasterSwordsman</t>
  </si>
  <si>
    <t>RoyalBowman</t>
  </si>
  <si>
    <t>TripleSpout</t>
  </si>
  <si>
    <t>SnowCannon</t>
  </si>
  <si>
    <t>FrozenPond</t>
  </si>
  <si>
    <t>DeathKnight</t>
  </si>
  <si>
    <t>Demolitionist</t>
  </si>
  <si>
    <t>HotSpot</t>
  </si>
  <si>
    <t>Goes BRRRRRRRRRR.</t>
  </si>
  <si>
    <t>MachineGun</t>
  </si>
  <si>
    <t>5 people??  This is madness!  This is an outrage!</t>
  </si>
  <si>
    <t>Requires a ransom of -1 mIlLiOn DoLlArS- mwuhahaha!</t>
  </si>
  <si>
    <t>DeathRay</t>
  </si>
  <si>
    <t>Hail</t>
  </si>
  <si>
    <t>Shoots 2 spikes at once, slows by 18%, armor reduced by 1 on each target.</t>
  </si>
  <si>
    <t>Ice Maker</t>
  </si>
  <si>
    <t>IceMaker</t>
  </si>
  <si>
    <t>Bigger splash still, 25% slow.</t>
  </si>
  <si>
    <t>Increased range &amp; splash.  Make way for big ar-tillery!!</t>
  </si>
  <si>
    <t>Bigger splash, still slows 25%.  Just a nice, little upgrade :)</t>
  </si>
  <si>
    <t>Icey.  Cold.  Refreshing.  Slows by 25% to small area for 2 seconds.</t>
  </si>
  <si>
    <t>Frozen Pond.  Slows in a small AoE around it by 28% and does light damage</t>
  </si>
  <si>
    <t>Burns the ground in a 1 block AoE (melee range) dealing 36 damage a second to anything it can.  Strong.</t>
  </si>
  <si>
    <t>72 damage a second to anything in melee range.</t>
  </si>
  <si>
    <t>Big Yeti mele hits with 28% slow for 3 seconds.</t>
  </si>
  <si>
    <t>Ice everywhere.  Slows everything in area by 34%.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</si>
</sst>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49" fontId="2" fillId="11" borderId="0" xfId="0" applyNumberFormat="1" applyFont="1" applyFill="1"/>
    <xf numFmtId="49" fontId="0" fillId="3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0000"/>
        </patternFill>
      </fill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Name" form="unqualified"/>
                  <xsd:element minOccurs="0" nillable="true" type="xsd:integer" name="AoE" form="unqualified"/>
                  <xsd:element minOccurs="0" nillable="true" type="xsd:integer" name="Range" form="unqualified"/>
                  <xsd:element minOccurs="0" nillable="true" type="xsd:integer" name="of_Targets" form="unqualified"/>
                  <xsd:element minOccurs="0" nillable="true" type="xsd:integer" name="Dmg" form="unqualified"/>
                  <xsd:element minOccurs="0" nillable="true" type="xsd:integer" name="Atk_Speed" form="unqualified"/>
                  <xsd:element minOccurs="0" nillable="true" type="xsd:integer" name="Cost" form="unqualified"/>
                  <xsd:element minOccurs="0" nillable="true" type="xsd:string" name="Type" form="unqualified"/>
                  <xsd:element minOccurs="0" nillable="true" type="xsd:integer" name="bulletFrame" form="unqualified"/>
                  <xsd:element minOccurs="0" nillable="true" type="xsd:integer" name="bulletSpeed" form="unqualified"/>
                  <xsd:element minOccurs="0" nillable="true" type="xsd:integer" name="towerFrame" form="unqualified"/>
                  <xsd:element minOccurs="0" nillable="true" type="xsd:string" name="fireSoundString" form="unqualified"/>
                  <xsd:element minOccurs="0" nillable="true" type="xsd:string" name="tDescription" form="unqualified"/>
                  <xsd:element minOccurs="0" nillable="true" type="xsd:string" name="upgradeOne" form="unqualified"/>
                  <xsd:element minOccurs="0" nillable="true" type="xsd:string" name="upgradeTwo" form="unqualified"/>
                  <xsd:element minOccurs="0" nillable="true" type="xsd:string" name="upgradeThree" form="unqualified"/>
                  <xsd:element minOccurs="0" nillable="true" type="xsd:string" name="targeting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BA424-C6F6-4A20-B1B0-375AB36E248B}" name="Table1" displayName="Table1" ref="A1:W49" tableType="xml" totalsRowShown="0" headerRowDxfId="9" connectionId="3">
  <autoFilter ref="A1:W49" xr:uid="{7E13DCAC-A1A1-4793-A40C-C0AAEFCA7A3B}"/>
  <tableColumns count="23">
    <tableColumn id="2" xr3:uid="{BD04A9ED-09E4-4C2F-9A1E-376D27897506}" uniqueName="Name" name="Name">
      <xmlColumnPr mapId="3" xpath="/Root/Row/Name" xmlDataType="string"/>
    </tableColumn>
    <tableColumn id="1" xr3:uid="{DBB8675E-7724-4CE7-AC9D-3B5B328DB5AC}" uniqueName="AoE" name="maxHits" dataDxfId="8"/>
    <tableColumn id="3" xr3:uid="{CB4E03FE-21CD-4530-A347-9FF12F372BD1}" uniqueName="AoE" name="AoE">
      <xmlColumnPr mapId="3" xpath="/Root/Row/AoE" xmlDataType="integer"/>
    </tableColumn>
    <tableColumn id="4" xr3:uid="{34A04DB4-B101-4D53-AA48-F1BAEB4D37E1}" uniqueName="Range" name="Range">
      <xmlColumnPr mapId="3" xpath="/Root/Row/Range" xmlDataType="integer"/>
    </tableColumn>
    <tableColumn id="5" xr3:uid="{B9C30279-F32E-41E3-B3B1-374F41B7EA21}" uniqueName="of_Targets" name="# of Targets">
      <xmlColumnPr mapId="3" xpath="/Root/Row/of_Targets" xmlDataType="integer"/>
    </tableColumn>
    <tableColumn id="6" xr3:uid="{C158085E-F6FA-4A44-B100-6EA300E835B5}" uniqueName="Dmg" name="Dmg" dataDxfId="7">
      <xmlColumnPr mapId="3" xpath="/Root/Row/Dmg" xmlDataType="integer"/>
    </tableColumn>
    <tableColumn id="7" xr3:uid="{1207337A-E6BF-4DD9-AB32-5D838856DA34}" uniqueName="Atk_Speed" name="Atk Speed" dataDxfId="6">
      <xmlColumnPr mapId="3" xpath="/Root/Row/Atk_Speed" xmlDataType="integer"/>
    </tableColumn>
    <tableColumn id="8" xr3:uid="{EB7D4130-A460-4772-B3AD-98C34232A5B7}" uniqueName="Cost" name="Cost" dataDxfId="5">
      <xmlColumnPr mapId="3" xpath="/Root/Row/Cost" xmlDataType="integer"/>
    </tableColumn>
    <tableColumn id="9" xr3:uid="{CDADC387-2692-4651-A063-1A76B0415D0D}" uniqueName="bulletFrame" name="Total Cost" dataDxfId="4"/>
    <tableColumn id="10" xr3:uid="{960B1B92-4605-4C0A-9012-0A2C4A9B7786}" uniqueName="Type" name="Type">
      <xmlColumnPr mapId="3" xpath="/Root/Row/Type" xmlDataType="string"/>
    </tableColumn>
    <tableColumn id="12" xr3:uid="{F406916D-AC1F-4D7C-91E2-3C08BF8F9390}" uniqueName="towerFrame" name="Min DPS" dataDxfId="3">
      <calculatedColumnFormula>SUM(F2*(24/G2))</calculatedColumnFormula>
    </tableColumn>
    <tableColumn id="13" xr3:uid="{3165D01F-EC46-48DE-8129-008D610D5BB8}" uniqueName="fireSoundString" name="Max DPS" dataDxfId="2">
      <calculatedColumnFormula>SUM(F2*(24/G2))*E2</calculatedColumnFormula>
    </tableColumn>
    <tableColumn id="14" xr3:uid="{79A19EDE-9D24-4FD1-BD5F-613A5DE27DA6}" uniqueName="tDescription" name="Gold per Min DPS" dataDxfId="1">
      <calculatedColumnFormula>SUM(I2/K2)</calculatedColumnFormula>
    </tableColumn>
    <tableColumn id="15" xr3:uid="{A26755EC-DC65-4209-BFD6-9F0002BCD397}" uniqueName="upgradeOne" name="G/M.DPS" dataDxfId="0">
      <calculatedColumnFormula>SUM(I2/L2)</calculatedColumnFormula>
    </tableColumn>
    <tableColumn id="16" xr3:uid="{C3F60BD1-F34D-480E-93CD-521D41E09EB5}" uniqueName="bulletFrame" name="bulletFrame">
      <xmlColumnPr mapId="3" xpath="/Root/Row/bulletFrame" xmlDataType="integer"/>
    </tableColumn>
    <tableColumn id="17" xr3:uid="{D6FE27F0-9BA9-4042-A2FB-7EB813A3CD4E}" uniqueName="bulletSpeed" name="bulletSpeed">
      <xmlColumnPr mapId="3" xpath="/Root/Row/bulletSpeed" xmlDataType="integer"/>
    </tableColumn>
    <tableColumn id="18" xr3:uid="{3D7ECFAE-69C7-4D3F-B8EF-DE3456EED59C}" uniqueName="towerFrame" name="towerFrame">
      <xmlColumnPr mapId="3" xpath="/Root/Row/towerFrame" xmlDataType="integer"/>
    </tableColumn>
    <tableColumn id="19" xr3:uid="{483C72D6-B33C-452D-BE8F-E524D370C58C}" uniqueName="fireSoundString" name="fireSoundString">
      <xmlColumnPr mapId="3" xpath="/Root/Row/fireSoundString" xmlDataType="string"/>
    </tableColumn>
    <tableColumn id="20" xr3:uid="{3624DC5F-C196-4453-A4C0-CB17DCE76751}" uniqueName="tDescription" name="tDescription">
      <xmlColumnPr mapId="3" xpath="/Root/Row/tDescription" xmlDataType="string"/>
    </tableColumn>
    <tableColumn id="11" xr3:uid="{1B12F4CC-722E-4BFB-9EA8-7BC8CB93A247}" uniqueName="upgradeOne" name="upgradeOne">
      <xmlColumnPr mapId="3" xpath="/Root/Row/upgradeOne" xmlDataType="string"/>
    </tableColumn>
    <tableColumn id="21" xr3:uid="{95D68C7E-6AEC-4AC2-B5B4-1E2C3EDE848C}" uniqueName="upgradeTwo" name="upgradeTwo">
      <xmlColumnPr mapId="3" xpath="/Root/Row/upgradeTwo" xmlDataType="string"/>
    </tableColumn>
    <tableColumn id="22" xr3:uid="{9DBC30FB-5F26-4DBD-945C-43FD0F36F2A8}" uniqueName="upgradeThree" name="upgradeThree">
      <xmlColumnPr mapId="3" xpath="/Root/Row/upgradeThree" xmlDataType="string"/>
    </tableColumn>
    <tableColumn id="23" xr3:uid="{E256A08A-04FD-4A56-951F-6AF7E250751B}" uniqueName="targeting" name="targeting">
      <xmlColumnPr mapId="3" xpath="/Root/Row/targeti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sheetPr codeName="Sheet1"/>
  <dimension ref="A1:W49"/>
  <sheetViews>
    <sheetView tabSelected="1" topLeftCell="A11" zoomScale="85" zoomScaleNormal="85" workbookViewId="0">
      <pane xSplit="1" topLeftCell="N1" activePane="topRight" state="frozen"/>
      <selection activeCell="A19" sqref="A19"/>
      <selection pane="topRight" activeCell="P29" sqref="P29"/>
    </sheetView>
  </sheetViews>
  <sheetFormatPr defaultRowHeight="15" x14ac:dyDescent="0.25"/>
  <cols>
    <col min="1" max="1" width="19" bestFit="1" customWidth="1"/>
    <col min="2" max="2" width="10.85546875" bestFit="1" customWidth="1"/>
    <col min="3" max="3" width="7" bestFit="1" customWidth="1"/>
    <col min="4" max="4" width="9" bestFit="1" customWidth="1"/>
    <col min="5" max="5" width="12.85546875" bestFit="1" customWidth="1"/>
    <col min="6" max="6" width="7.85546875" bestFit="1" customWidth="1"/>
    <col min="7" max="7" width="12.28515625" bestFit="1" customWidth="1"/>
    <col min="8" max="8" width="7.42578125" bestFit="1" customWidth="1"/>
    <col min="9" max="9" width="12.140625" bestFit="1" customWidth="1"/>
    <col min="10" max="10" width="7.85546875" bestFit="1" customWidth="1"/>
    <col min="11" max="12" width="12.28515625" bestFit="1" customWidth="1"/>
    <col min="13" max="13" width="12.85546875" bestFit="1" customWidth="1"/>
    <col min="14" max="14" width="12.28515625" bestFit="1" customWidth="1"/>
    <col min="15" max="18" width="12.85546875" bestFit="1" customWidth="1"/>
    <col min="19" max="19" width="128" bestFit="1" customWidth="1"/>
    <col min="20" max="20" width="14.5703125" bestFit="1" customWidth="1"/>
    <col min="21" max="21" width="19" bestFit="1" customWidth="1"/>
    <col min="22" max="22" width="16" bestFit="1" customWidth="1"/>
    <col min="23" max="23" width="11.42578125" bestFit="1" customWidth="1"/>
  </cols>
  <sheetData>
    <row r="1" spans="1:23" x14ac:dyDescent="0.25">
      <c r="A1" s="8" t="s">
        <v>25</v>
      </c>
      <c r="B1" s="8" t="s">
        <v>72</v>
      </c>
      <c r="C1" s="9" t="s">
        <v>18</v>
      </c>
      <c r="D1" s="9" t="s">
        <v>9</v>
      </c>
      <c r="E1" s="9" t="s">
        <v>13</v>
      </c>
      <c r="F1" s="10" t="s">
        <v>10</v>
      </c>
      <c r="G1" s="11" t="s">
        <v>17</v>
      </c>
      <c r="H1" s="12" t="s">
        <v>11</v>
      </c>
      <c r="I1" s="12" t="s">
        <v>24</v>
      </c>
      <c r="J1" s="8" t="s">
        <v>12</v>
      </c>
      <c r="K1" s="9" t="s">
        <v>16</v>
      </c>
      <c r="L1" s="9" t="s">
        <v>22</v>
      </c>
      <c r="M1" s="9" t="s">
        <v>23</v>
      </c>
      <c r="N1" s="9" t="s">
        <v>33</v>
      </c>
      <c r="O1" s="8" t="s">
        <v>32</v>
      </c>
      <c r="P1" s="8" t="s">
        <v>31</v>
      </c>
      <c r="Q1" s="8" t="s">
        <v>34</v>
      </c>
      <c r="R1" s="8" t="s">
        <v>35</v>
      </c>
      <c r="S1" s="8" t="s">
        <v>36</v>
      </c>
      <c r="T1" s="9" t="s">
        <v>106</v>
      </c>
      <c r="U1" s="9" t="s">
        <v>107</v>
      </c>
      <c r="V1" s="9" t="s">
        <v>108</v>
      </c>
      <c r="W1" s="9" t="s">
        <v>109</v>
      </c>
    </row>
    <row r="2" spans="1:23" x14ac:dyDescent="0.25">
      <c r="A2" s="13" t="s">
        <v>37</v>
      </c>
      <c r="B2" s="6"/>
      <c r="C2">
        <v>0</v>
      </c>
      <c r="D2">
        <v>103</v>
      </c>
      <c r="E2">
        <v>1</v>
      </c>
      <c r="F2" s="1">
        <v>12</v>
      </c>
      <c r="G2" s="2">
        <v>18</v>
      </c>
      <c r="H2" s="3">
        <v>40</v>
      </c>
      <c r="I2" s="3">
        <f>SUM(H2)</f>
        <v>40</v>
      </c>
      <c r="J2" s="6" t="s">
        <v>26</v>
      </c>
      <c r="K2" s="4">
        <f t="shared" ref="K2:K46" si="0">SUM(F2*(24/G2))</f>
        <v>16</v>
      </c>
      <c r="L2" s="4">
        <f t="shared" ref="L2:L46" si="1">SUM(F2*(24/G2))*E2</f>
        <v>16</v>
      </c>
      <c r="M2" s="5">
        <f>SUM(I2/K2)</f>
        <v>2.5</v>
      </c>
      <c r="N2" s="5">
        <f>SUM(I2/L2)</f>
        <v>2.5</v>
      </c>
      <c r="O2" s="7">
        <v>5</v>
      </c>
      <c r="P2" s="7">
        <v>20</v>
      </c>
      <c r="Q2" s="7">
        <v>2</v>
      </c>
      <c r="R2" s="6" t="s">
        <v>52</v>
      </c>
      <c r="S2" s="6" t="s">
        <v>54</v>
      </c>
      <c r="T2" s="6" t="s">
        <v>115</v>
      </c>
      <c r="U2" s="6" t="s">
        <v>3</v>
      </c>
      <c r="V2" s="6" t="s">
        <v>0</v>
      </c>
      <c r="W2" s="6"/>
    </row>
    <row r="3" spans="1:23" x14ac:dyDescent="0.25">
      <c r="A3" s="13" t="s">
        <v>0</v>
      </c>
      <c r="B3" s="6"/>
      <c r="C3">
        <v>0</v>
      </c>
      <c r="D3">
        <v>108</v>
      </c>
      <c r="E3">
        <v>2</v>
      </c>
      <c r="F3" s="1">
        <v>26</v>
      </c>
      <c r="G3" s="2">
        <v>24</v>
      </c>
      <c r="H3" s="3">
        <v>80</v>
      </c>
      <c r="I3" s="3">
        <f>SUM(H3+H2)</f>
        <v>120</v>
      </c>
      <c r="J3" s="6" t="s">
        <v>26</v>
      </c>
      <c r="K3" s="4">
        <f t="shared" si="0"/>
        <v>26</v>
      </c>
      <c r="L3" s="4">
        <f t="shared" si="1"/>
        <v>52</v>
      </c>
      <c r="M3" s="5">
        <f t="shared" ref="M3:M46" si="2">SUM(I3/K3)</f>
        <v>4.615384615384615</v>
      </c>
      <c r="N3" s="5">
        <f>SUM(I3/L3)</f>
        <v>2.3076923076923075</v>
      </c>
      <c r="O3" s="7">
        <v>5</v>
      </c>
      <c r="P3" s="7">
        <v>30</v>
      </c>
      <c r="Q3" s="7">
        <v>9</v>
      </c>
      <c r="R3" s="6" t="s">
        <v>56</v>
      </c>
      <c r="S3" s="6" t="s">
        <v>90</v>
      </c>
      <c r="T3" s="6" t="s">
        <v>4</v>
      </c>
      <c r="U3" s="6" t="s">
        <v>1</v>
      </c>
      <c r="V3" s="6"/>
      <c r="W3" s="6"/>
    </row>
    <row r="4" spans="1:23" x14ac:dyDescent="0.25">
      <c r="A4" s="13" t="s">
        <v>4</v>
      </c>
      <c r="B4" s="6"/>
      <c r="C4">
        <v>0</v>
      </c>
      <c r="D4">
        <v>108</v>
      </c>
      <c r="E4">
        <v>2</v>
      </c>
      <c r="F4" s="1">
        <v>55</v>
      </c>
      <c r="G4" s="2">
        <v>16</v>
      </c>
      <c r="H4" s="3">
        <v>185</v>
      </c>
      <c r="I4" s="3">
        <f>SUM(I3+Table1[[#This Row],[Cost]])</f>
        <v>305</v>
      </c>
      <c r="J4" s="6" t="s">
        <v>26</v>
      </c>
      <c r="K4" s="4">
        <f t="shared" si="0"/>
        <v>82.5</v>
      </c>
      <c r="L4" s="4">
        <f t="shared" si="1"/>
        <v>165</v>
      </c>
      <c r="M4" s="5">
        <f t="shared" si="2"/>
        <v>3.6969696969696968</v>
      </c>
      <c r="N4" s="5">
        <f>SUM(I4/L4)</f>
        <v>1.8484848484848484</v>
      </c>
      <c r="O4" s="7">
        <v>5</v>
      </c>
      <c r="P4" s="7">
        <v>20</v>
      </c>
      <c r="Q4" s="7">
        <v>22</v>
      </c>
      <c r="R4" s="6" t="s">
        <v>56</v>
      </c>
      <c r="S4" s="6" t="s">
        <v>89</v>
      </c>
      <c r="T4" s="6"/>
      <c r="U4" s="6"/>
      <c r="V4" s="6"/>
      <c r="W4" s="6"/>
    </row>
    <row r="5" spans="1:23" x14ac:dyDescent="0.25">
      <c r="A5" s="13" t="s">
        <v>1</v>
      </c>
      <c r="B5" s="6"/>
      <c r="C5">
        <v>0</v>
      </c>
      <c r="D5">
        <v>108</v>
      </c>
      <c r="E5">
        <v>3</v>
      </c>
      <c r="F5" s="1">
        <v>50</v>
      </c>
      <c r="G5" s="2">
        <v>22</v>
      </c>
      <c r="H5" s="3">
        <v>175</v>
      </c>
      <c r="I5" s="3">
        <f>SUM(I3+Table1[[#This Row],[Cost]])</f>
        <v>295</v>
      </c>
      <c r="J5" s="6" t="s">
        <v>27</v>
      </c>
      <c r="K5" s="4">
        <f t="shared" si="0"/>
        <v>54.54545454545454</v>
      </c>
      <c r="L5" s="4">
        <f t="shared" si="1"/>
        <v>163.63636363636363</v>
      </c>
      <c r="M5" s="5">
        <f t="shared" si="2"/>
        <v>5.4083333333333341</v>
      </c>
      <c r="N5" s="5">
        <f t="shared" ref="N5:N46" si="3">SUM(I5/L5)</f>
        <v>1.8027777777777778</v>
      </c>
      <c r="O5" s="7">
        <v>5</v>
      </c>
      <c r="P5" s="7">
        <v>20</v>
      </c>
      <c r="Q5" s="7">
        <v>23</v>
      </c>
      <c r="R5" s="6" t="s">
        <v>56</v>
      </c>
      <c r="S5" s="6" t="s">
        <v>79</v>
      </c>
      <c r="T5" s="6"/>
      <c r="U5" s="6"/>
      <c r="V5" s="6"/>
      <c r="W5" s="6"/>
    </row>
    <row r="6" spans="1:23" x14ac:dyDescent="0.25">
      <c r="A6" s="13" t="s">
        <v>2</v>
      </c>
      <c r="B6" s="6"/>
      <c r="C6">
        <v>0</v>
      </c>
      <c r="D6">
        <v>120</v>
      </c>
      <c r="E6">
        <v>1</v>
      </c>
      <c r="F6" s="1">
        <v>56</v>
      </c>
      <c r="G6" s="2">
        <v>16</v>
      </c>
      <c r="H6" s="3">
        <v>135</v>
      </c>
      <c r="I6" s="3">
        <f>SUM(I2+Table1[[#This Row],[Cost]])</f>
        <v>175</v>
      </c>
      <c r="J6" s="6" t="s">
        <v>26</v>
      </c>
      <c r="K6" s="4">
        <f t="shared" si="0"/>
        <v>84</v>
      </c>
      <c r="L6" s="4">
        <f t="shared" si="1"/>
        <v>84</v>
      </c>
      <c r="M6" s="5">
        <f t="shared" si="2"/>
        <v>2.0833333333333335</v>
      </c>
      <c r="N6" s="5">
        <f t="shared" ref="N6:N18" si="4">SUM(I6/L6)</f>
        <v>2.0833333333333335</v>
      </c>
      <c r="O6" s="7">
        <v>5</v>
      </c>
      <c r="P6" s="7">
        <v>20</v>
      </c>
      <c r="Q6" s="7">
        <v>10</v>
      </c>
      <c r="R6" s="6" t="s">
        <v>52</v>
      </c>
      <c r="S6" s="6" t="s">
        <v>74</v>
      </c>
      <c r="T6" s="6" t="s">
        <v>5</v>
      </c>
      <c r="U6" s="6" t="s">
        <v>6</v>
      </c>
      <c r="V6" s="6"/>
      <c r="W6" s="6"/>
    </row>
    <row r="7" spans="1:23" x14ac:dyDescent="0.25">
      <c r="A7" s="13" t="s">
        <v>5</v>
      </c>
      <c r="B7" s="6"/>
      <c r="C7">
        <v>0</v>
      </c>
      <c r="D7">
        <v>120</v>
      </c>
      <c r="E7">
        <v>1</v>
      </c>
      <c r="F7" s="1">
        <v>110</v>
      </c>
      <c r="G7" s="2">
        <v>18</v>
      </c>
      <c r="H7" s="3">
        <v>180</v>
      </c>
      <c r="I7" s="3">
        <f>SUM(I6+Table1[[#This Row],[Cost]])</f>
        <v>355</v>
      </c>
      <c r="J7" s="6" t="s">
        <v>27</v>
      </c>
      <c r="K7" s="4">
        <f t="shared" si="0"/>
        <v>146.66666666666666</v>
      </c>
      <c r="L7" s="4">
        <f t="shared" si="1"/>
        <v>146.66666666666666</v>
      </c>
      <c r="M7" s="5">
        <f t="shared" si="2"/>
        <v>2.4204545454545454</v>
      </c>
      <c r="N7" s="5">
        <f t="shared" si="4"/>
        <v>2.4204545454545454</v>
      </c>
      <c r="O7" s="7">
        <v>5</v>
      </c>
      <c r="P7" s="7">
        <v>20</v>
      </c>
      <c r="Q7" s="7">
        <v>29</v>
      </c>
      <c r="R7" s="6" t="s">
        <v>52</v>
      </c>
      <c r="S7" s="6" t="s">
        <v>73</v>
      </c>
      <c r="T7" s="6"/>
      <c r="U7" s="6"/>
      <c r="V7" s="6"/>
      <c r="W7" s="6"/>
    </row>
    <row r="8" spans="1:23" x14ac:dyDescent="0.25">
      <c r="A8" s="13" t="s">
        <v>6</v>
      </c>
      <c r="B8" s="6"/>
      <c r="C8">
        <v>0</v>
      </c>
      <c r="D8">
        <v>120</v>
      </c>
      <c r="E8">
        <v>1</v>
      </c>
      <c r="F8" s="1">
        <v>120</v>
      </c>
      <c r="G8" s="2">
        <v>16</v>
      </c>
      <c r="H8" s="3">
        <v>190</v>
      </c>
      <c r="I8" s="3">
        <f>SUM(I6+Table1[[#This Row],[Cost]])</f>
        <v>365</v>
      </c>
      <c r="J8" s="6" t="s">
        <v>27</v>
      </c>
      <c r="K8" s="4">
        <f t="shared" si="0"/>
        <v>180</v>
      </c>
      <c r="L8" s="4">
        <f t="shared" si="1"/>
        <v>180</v>
      </c>
      <c r="M8" s="5">
        <f t="shared" si="2"/>
        <v>2.0277777777777777</v>
      </c>
      <c r="N8" s="5">
        <f t="shared" si="4"/>
        <v>2.0277777777777777</v>
      </c>
      <c r="O8" s="7">
        <v>5</v>
      </c>
      <c r="P8" s="7">
        <v>20</v>
      </c>
      <c r="Q8" s="7">
        <v>27</v>
      </c>
      <c r="R8" s="6" t="s">
        <v>52</v>
      </c>
      <c r="S8" s="6" t="s">
        <v>75</v>
      </c>
      <c r="T8" s="6"/>
      <c r="U8" s="6"/>
      <c r="V8" s="6"/>
      <c r="W8" s="6"/>
    </row>
    <row r="9" spans="1:23" x14ac:dyDescent="0.25">
      <c r="A9" s="13" t="s">
        <v>3</v>
      </c>
      <c r="B9" s="6"/>
      <c r="C9">
        <v>0</v>
      </c>
      <c r="D9">
        <v>103</v>
      </c>
      <c r="E9">
        <v>1</v>
      </c>
      <c r="F9" s="1">
        <v>56</v>
      </c>
      <c r="G9" s="2">
        <v>20</v>
      </c>
      <c r="H9" s="3">
        <v>100</v>
      </c>
      <c r="I9" s="3">
        <f>SUM(H9+I2)</f>
        <v>140</v>
      </c>
      <c r="J9" s="6" t="s">
        <v>82</v>
      </c>
      <c r="K9" s="4">
        <f t="shared" si="0"/>
        <v>67.2</v>
      </c>
      <c r="L9" s="4">
        <f t="shared" si="1"/>
        <v>67.2</v>
      </c>
      <c r="M9" s="5">
        <f t="shared" si="2"/>
        <v>2.083333333333333</v>
      </c>
      <c r="N9" s="5">
        <f t="shared" si="4"/>
        <v>2.083333333333333</v>
      </c>
      <c r="O9" s="7">
        <v>5</v>
      </c>
      <c r="P9" s="7">
        <v>20</v>
      </c>
      <c r="Q9" s="7">
        <v>11</v>
      </c>
      <c r="R9" s="6" t="s">
        <v>52</v>
      </c>
      <c r="S9" s="6" t="s">
        <v>88</v>
      </c>
      <c r="T9" s="6" t="s">
        <v>7</v>
      </c>
      <c r="U9" s="6" t="s">
        <v>8</v>
      </c>
      <c r="V9" s="6"/>
      <c r="W9" s="6"/>
    </row>
    <row r="10" spans="1:23" x14ac:dyDescent="0.25">
      <c r="A10" s="13" t="s">
        <v>7</v>
      </c>
      <c r="B10" s="6"/>
      <c r="C10">
        <v>0</v>
      </c>
      <c r="D10">
        <v>103</v>
      </c>
      <c r="E10">
        <v>1</v>
      </c>
      <c r="F10" s="1">
        <v>125</v>
      </c>
      <c r="G10" s="2">
        <v>28</v>
      </c>
      <c r="H10" s="3">
        <v>180</v>
      </c>
      <c r="I10" s="3">
        <f>SUM(H10+I9)</f>
        <v>320</v>
      </c>
      <c r="J10" s="6" t="s">
        <v>82</v>
      </c>
      <c r="K10" s="4">
        <f t="shared" si="0"/>
        <v>107.14285714285714</v>
      </c>
      <c r="L10" s="4">
        <f t="shared" si="1"/>
        <v>107.14285714285714</v>
      </c>
      <c r="M10" s="5">
        <f t="shared" si="2"/>
        <v>2.9866666666666668</v>
      </c>
      <c r="N10" s="5">
        <f t="shared" si="4"/>
        <v>2.9866666666666668</v>
      </c>
      <c r="O10" s="7">
        <v>5</v>
      </c>
      <c r="P10" s="7">
        <v>20</v>
      </c>
      <c r="Q10" s="7">
        <v>32</v>
      </c>
      <c r="R10" s="6" t="s">
        <v>52</v>
      </c>
      <c r="S10" s="6" t="s">
        <v>83</v>
      </c>
      <c r="T10" s="6"/>
      <c r="U10" s="6"/>
      <c r="V10" s="6"/>
      <c r="W10" s="6"/>
    </row>
    <row r="11" spans="1:23" x14ac:dyDescent="0.25">
      <c r="A11" s="13" t="s">
        <v>8</v>
      </c>
      <c r="B11" s="7">
        <v>4</v>
      </c>
      <c r="C11">
        <v>40</v>
      </c>
      <c r="D11">
        <v>103</v>
      </c>
      <c r="E11">
        <v>1</v>
      </c>
      <c r="F11" s="1">
        <v>50</v>
      </c>
      <c r="G11" s="2">
        <v>36</v>
      </c>
      <c r="H11" s="3">
        <v>190</v>
      </c>
      <c r="I11" s="3">
        <f>SUM(H11+I9)</f>
        <v>330</v>
      </c>
      <c r="J11" s="6" t="s">
        <v>27</v>
      </c>
      <c r="K11" s="4">
        <f t="shared" si="0"/>
        <v>33.333333333333329</v>
      </c>
      <c r="L11" s="4">
        <f>SUM(F11*(24/G11))*B11</f>
        <v>133.33333333333331</v>
      </c>
      <c r="M11" s="5">
        <f t="shared" si="2"/>
        <v>9.9000000000000021</v>
      </c>
      <c r="N11" s="5">
        <f t="shared" si="4"/>
        <v>2.4750000000000005</v>
      </c>
      <c r="O11" s="7">
        <v>5</v>
      </c>
      <c r="P11" s="7">
        <v>20</v>
      </c>
      <c r="Q11" s="7">
        <v>31</v>
      </c>
      <c r="R11" s="6" t="s">
        <v>67</v>
      </c>
      <c r="S11" s="6" t="s">
        <v>84</v>
      </c>
      <c r="T11" s="6"/>
      <c r="U11" s="6"/>
      <c r="V11" s="6"/>
      <c r="W11" s="6"/>
    </row>
    <row r="12" spans="1:23" x14ac:dyDescent="0.25">
      <c r="A12" s="14" t="s">
        <v>68</v>
      </c>
      <c r="B12" s="6"/>
      <c r="C12">
        <v>0</v>
      </c>
      <c r="D12">
        <v>50</v>
      </c>
      <c r="E12">
        <v>1</v>
      </c>
      <c r="F12" s="1">
        <v>17</v>
      </c>
      <c r="G12" s="2">
        <v>22</v>
      </c>
      <c r="H12" s="3">
        <v>30</v>
      </c>
      <c r="I12" s="3">
        <f>SUM(H12)</f>
        <v>30</v>
      </c>
      <c r="J12" s="6" t="s">
        <v>27</v>
      </c>
      <c r="K12" s="4">
        <f t="shared" si="0"/>
        <v>18.545454545454543</v>
      </c>
      <c r="L12" s="4">
        <f t="shared" si="1"/>
        <v>18.545454545454543</v>
      </c>
      <c r="M12" s="5">
        <f t="shared" si="2"/>
        <v>1.6176470588235297</v>
      </c>
      <c r="N12" s="5">
        <f t="shared" si="4"/>
        <v>1.6176470588235297</v>
      </c>
      <c r="O12" s="7">
        <v>8</v>
      </c>
      <c r="P12" s="7">
        <v>50</v>
      </c>
      <c r="Q12" s="7">
        <v>1</v>
      </c>
      <c r="R12" s="6" t="s">
        <v>50</v>
      </c>
      <c r="S12" s="6" t="s">
        <v>51</v>
      </c>
      <c r="T12" s="6" t="s">
        <v>43</v>
      </c>
      <c r="U12" s="6" t="s">
        <v>41</v>
      </c>
      <c r="V12" s="6" t="s">
        <v>38</v>
      </c>
      <c r="W12" s="6"/>
    </row>
    <row r="13" spans="1:23" x14ac:dyDescent="0.25">
      <c r="A13" s="14" t="s">
        <v>38</v>
      </c>
      <c r="B13" s="6"/>
      <c r="C13">
        <v>0</v>
      </c>
      <c r="D13">
        <v>50</v>
      </c>
      <c r="E13">
        <v>1</v>
      </c>
      <c r="F13" s="1">
        <v>60</v>
      </c>
      <c r="G13" s="2">
        <v>20</v>
      </c>
      <c r="H13" s="3">
        <v>80</v>
      </c>
      <c r="I13" s="3">
        <f>SUM(H13+I12)</f>
        <v>110</v>
      </c>
      <c r="J13" s="6" t="s">
        <v>28</v>
      </c>
      <c r="K13" s="4">
        <f t="shared" si="0"/>
        <v>72</v>
      </c>
      <c r="L13" s="4">
        <f t="shared" si="1"/>
        <v>72</v>
      </c>
      <c r="M13" s="5">
        <f t="shared" si="2"/>
        <v>1.5277777777777777</v>
      </c>
      <c r="N13" s="5">
        <f t="shared" si="4"/>
        <v>1.5277777777777777</v>
      </c>
      <c r="O13" s="7">
        <v>8</v>
      </c>
      <c r="P13" s="7">
        <v>50</v>
      </c>
      <c r="Q13" s="7">
        <v>7</v>
      </c>
      <c r="R13" s="6" t="s">
        <v>50</v>
      </c>
      <c r="S13" s="6" t="s">
        <v>53</v>
      </c>
      <c r="T13" s="6" t="s">
        <v>39</v>
      </c>
      <c r="U13" s="6" t="s">
        <v>114</v>
      </c>
      <c r="V13" s="6"/>
      <c r="W13" s="6"/>
    </row>
    <row r="14" spans="1:23" x14ac:dyDescent="0.25">
      <c r="A14" s="14" t="s">
        <v>39</v>
      </c>
      <c r="B14" s="6"/>
      <c r="C14">
        <v>0</v>
      </c>
      <c r="D14">
        <v>50</v>
      </c>
      <c r="E14">
        <v>1</v>
      </c>
      <c r="F14" s="1">
        <v>120</v>
      </c>
      <c r="G14" s="2">
        <v>12</v>
      </c>
      <c r="H14" s="3">
        <v>170</v>
      </c>
      <c r="I14" s="3">
        <f>SUM(H14+I13)</f>
        <v>280</v>
      </c>
      <c r="J14" s="6" t="s">
        <v>28</v>
      </c>
      <c r="K14" s="4">
        <f t="shared" si="0"/>
        <v>240</v>
      </c>
      <c r="L14" s="4">
        <f t="shared" si="1"/>
        <v>240</v>
      </c>
      <c r="M14" s="5">
        <f t="shared" si="2"/>
        <v>1.1666666666666667</v>
      </c>
      <c r="N14" s="5">
        <f t="shared" si="4"/>
        <v>1.1666666666666667</v>
      </c>
      <c r="O14" s="7">
        <v>8</v>
      </c>
      <c r="P14" s="7">
        <v>50</v>
      </c>
      <c r="Q14" s="7">
        <v>24</v>
      </c>
      <c r="R14" s="6" t="s">
        <v>50</v>
      </c>
      <c r="S14" s="6" t="s">
        <v>76</v>
      </c>
      <c r="T14" s="6"/>
      <c r="U14" s="6"/>
      <c r="V14" s="6"/>
      <c r="W14" s="6"/>
    </row>
    <row r="15" spans="1:23" x14ac:dyDescent="0.25">
      <c r="A15" s="14" t="s">
        <v>81</v>
      </c>
      <c r="B15" s="6"/>
      <c r="C15">
        <v>0</v>
      </c>
      <c r="D15">
        <v>50</v>
      </c>
      <c r="E15">
        <v>1</v>
      </c>
      <c r="F15" s="1">
        <v>220</v>
      </c>
      <c r="G15" s="2">
        <v>16</v>
      </c>
      <c r="H15" s="3">
        <v>220</v>
      </c>
      <c r="I15" s="3">
        <f>SUM(H15+I13)</f>
        <v>330</v>
      </c>
      <c r="J15" s="6" t="s">
        <v>27</v>
      </c>
      <c r="K15" s="4">
        <f t="shared" si="0"/>
        <v>330</v>
      </c>
      <c r="L15" s="4">
        <f t="shared" si="1"/>
        <v>330</v>
      </c>
      <c r="M15" s="5">
        <f t="shared" si="2"/>
        <v>1</v>
      </c>
      <c r="N15" s="5">
        <f t="shared" si="4"/>
        <v>1</v>
      </c>
      <c r="O15" s="7">
        <v>8</v>
      </c>
      <c r="P15" s="7">
        <v>50</v>
      </c>
      <c r="Q15" s="7">
        <v>25</v>
      </c>
      <c r="R15" s="6" t="s">
        <v>50</v>
      </c>
      <c r="S15" s="6" t="s">
        <v>77</v>
      </c>
      <c r="T15" s="6"/>
      <c r="U15" s="6"/>
      <c r="V15" s="6"/>
      <c r="W15" s="6"/>
    </row>
    <row r="16" spans="1:23" x14ac:dyDescent="0.25">
      <c r="A16" s="14" t="s">
        <v>41</v>
      </c>
      <c r="B16" s="6"/>
      <c r="C16">
        <v>0</v>
      </c>
      <c r="D16">
        <v>50</v>
      </c>
      <c r="E16">
        <v>1</v>
      </c>
      <c r="F16" s="1">
        <v>64</v>
      </c>
      <c r="G16" s="2">
        <v>20</v>
      </c>
      <c r="H16" s="3">
        <v>115</v>
      </c>
      <c r="I16" s="3">
        <f>SUM(H16+I12)</f>
        <v>145</v>
      </c>
      <c r="J16" s="6" t="s">
        <v>27</v>
      </c>
      <c r="K16" s="4">
        <f t="shared" si="0"/>
        <v>76.8</v>
      </c>
      <c r="L16" s="4">
        <f t="shared" si="1"/>
        <v>76.8</v>
      </c>
      <c r="M16" s="5">
        <f t="shared" si="2"/>
        <v>1.8880208333333335</v>
      </c>
      <c r="N16" s="5">
        <f t="shared" si="4"/>
        <v>1.8880208333333335</v>
      </c>
      <c r="O16" s="7">
        <v>8</v>
      </c>
      <c r="P16" s="7">
        <v>50</v>
      </c>
      <c r="Q16" s="7">
        <v>6</v>
      </c>
      <c r="R16" s="6" t="s">
        <v>50</v>
      </c>
      <c r="S16" s="6" t="s">
        <v>61</v>
      </c>
      <c r="T16" s="6" t="s">
        <v>119</v>
      </c>
      <c r="U16" s="6"/>
      <c r="V16" s="6"/>
      <c r="W16" s="6"/>
    </row>
    <row r="17" spans="1:23" x14ac:dyDescent="0.25">
      <c r="A17" s="14" t="s">
        <v>40</v>
      </c>
      <c r="B17" s="6"/>
      <c r="C17">
        <v>0</v>
      </c>
      <c r="D17">
        <v>50</v>
      </c>
      <c r="E17">
        <v>1</v>
      </c>
      <c r="F17" s="1">
        <v>130</v>
      </c>
      <c r="G17" s="2">
        <v>16</v>
      </c>
      <c r="H17" s="3">
        <v>190</v>
      </c>
      <c r="I17" s="3">
        <f>SUM(H17+I16)</f>
        <v>335</v>
      </c>
      <c r="J17" s="6" t="s">
        <v>27</v>
      </c>
      <c r="K17" s="4">
        <f t="shared" si="0"/>
        <v>195</v>
      </c>
      <c r="L17" s="4">
        <f t="shared" si="1"/>
        <v>195</v>
      </c>
      <c r="M17" s="5">
        <f t="shared" si="2"/>
        <v>1.7179487179487178</v>
      </c>
      <c r="N17" s="5">
        <f t="shared" si="4"/>
        <v>1.7179487179487178</v>
      </c>
      <c r="O17" s="7">
        <v>8</v>
      </c>
      <c r="P17" s="7">
        <v>50</v>
      </c>
      <c r="Q17" s="7">
        <v>26</v>
      </c>
      <c r="R17" s="6" t="s">
        <v>50</v>
      </c>
      <c r="S17" s="6" t="s">
        <v>87</v>
      </c>
      <c r="T17" s="6"/>
      <c r="U17" s="6"/>
      <c r="V17" s="6"/>
      <c r="W17" s="6"/>
    </row>
    <row r="18" spans="1:23" x14ac:dyDescent="0.25">
      <c r="A18" s="14" t="s">
        <v>42</v>
      </c>
      <c r="B18" s="6"/>
      <c r="C18">
        <v>0</v>
      </c>
      <c r="D18">
        <v>50</v>
      </c>
      <c r="E18">
        <v>1</v>
      </c>
      <c r="F18" s="1">
        <v>120</v>
      </c>
      <c r="G18" s="2">
        <v>16</v>
      </c>
      <c r="H18" s="3">
        <v>240</v>
      </c>
      <c r="I18" s="3">
        <f>SUM(H18+I16)</f>
        <v>385</v>
      </c>
      <c r="J18" s="6" t="s">
        <v>27</v>
      </c>
      <c r="K18" s="4">
        <f t="shared" si="0"/>
        <v>180</v>
      </c>
      <c r="L18" s="4">
        <f t="shared" si="1"/>
        <v>180</v>
      </c>
      <c r="M18" s="5">
        <f t="shared" si="2"/>
        <v>2.1388888888888888</v>
      </c>
      <c r="N18" s="5">
        <f t="shared" si="4"/>
        <v>2.1388888888888888</v>
      </c>
      <c r="O18" s="7">
        <v>8</v>
      </c>
      <c r="P18" s="7">
        <v>50</v>
      </c>
      <c r="Q18" s="7">
        <v>1</v>
      </c>
      <c r="R18" s="6" t="s">
        <v>50</v>
      </c>
      <c r="S18" s="6" t="s">
        <v>78</v>
      </c>
      <c r="T18" s="6"/>
      <c r="U18" s="6"/>
      <c r="V18" s="6"/>
      <c r="W18" s="6"/>
    </row>
    <row r="19" spans="1:23" x14ac:dyDescent="0.25">
      <c r="A19" s="14" t="s">
        <v>43</v>
      </c>
      <c r="B19" s="6"/>
      <c r="C19">
        <v>0</v>
      </c>
      <c r="D19">
        <v>50</v>
      </c>
      <c r="E19">
        <v>1</v>
      </c>
      <c r="F19" s="1">
        <v>80</v>
      </c>
      <c r="G19" s="2">
        <v>18</v>
      </c>
      <c r="H19" s="3">
        <v>160</v>
      </c>
      <c r="I19" s="3">
        <f>SUM(H19+H12)</f>
        <v>190</v>
      </c>
      <c r="J19" s="6" t="s">
        <v>27</v>
      </c>
      <c r="K19" s="4">
        <f t="shared" si="0"/>
        <v>106.66666666666666</v>
      </c>
      <c r="L19" s="4">
        <f t="shared" si="1"/>
        <v>106.66666666666666</v>
      </c>
      <c r="M19" s="5">
        <f t="shared" si="2"/>
        <v>1.7812500000000002</v>
      </c>
      <c r="N19" s="5">
        <f t="shared" si="3"/>
        <v>1.7812500000000002</v>
      </c>
      <c r="O19" s="7">
        <v>8</v>
      </c>
      <c r="P19" s="7">
        <v>50</v>
      </c>
      <c r="Q19" s="7">
        <v>8</v>
      </c>
      <c r="R19" s="6" t="s">
        <v>50</v>
      </c>
      <c r="S19" s="6" t="s">
        <v>85</v>
      </c>
      <c r="T19" s="6"/>
      <c r="U19" s="6"/>
      <c r="V19" s="6"/>
      <c r="W19" s="6"/>
    </row>
    <row r="20" spans="1:23" x14ac:dyDescent="0.25">
      <c r="A20" s="14" t="s">
        <v>44</v>
      </c>
      <c r="B20" s="6"/>
      <c r="C20">
        <v>0</v>
      </c>
      <c r="D20">
        <v>50</v>
      </c>
      <c r="E20">
        <v>1</v>
      </c>
      <c r="F20" s="1">
        <v>1</v>
      </c>
      <c r="G20" s="2">
        <v>24</v>
      </c>
      <c r="H20" s="3">
        <v>1</v>
      </c>
      <c r="I20" s="3">
        <f>SUM(H20+I19)</f>
        <v>191</v>
      </c>
      <c r="J20" s="6" t="s">
        <v>27</v>
      </c>
      <c r="K20" s="4">
        <f t="shared" si="0"/>
        <v>1</v>
      </c>
      <c r="L20" s="4">
        <f t="shared" si="1"/>
        <v>1</v>
      </c>
      <c r="M20" s="5">
        <f t="shared" si="2"/>
        <v>191</v>
      </c>
      <c r="N20" s="5">
        <f>SUM(I20/L20)</f>
        <v>191</v>
      </c>
      <c r="O20" s="7">
        <v>8</v>
      </c>
      <c r="P20" s="7">
        <v>50</v>
      </c>
      <c r="Q20" s="7">
        <v>1</v>
      </c>
      <c r="R20" s="6" t="s">
        <v>50</v>
      </c>
      <c r="S20" s="6"/>
      <c r="T20" s="6"/>
      <c r="U20" s="6"/>
      <c r="V20" s="6"/>
      <c r="W20" s="6"/>
    </row>
    <row r="21" spans="1:23" x14ac:dyDescent="0.25">
      <c r="A21" s="14" t="s">
        <v>45</v>
      </c>
      <c r="B21" s="6"/>
      <c r="C21">
        <v>0</v>
      </c>
      <c r="D21">
        <v>50</v>
      </c>
      <c r="E21">
        <v>1</v>
      </c>
      <c r="F21" s="1">
        <v>1</v>
      </c>
      <c r="G21" s="2">
        <v>24</v>
      </c>
      <c r="H21" s="3">
        <v>1</v>
      </c>
      <c r="I21" s="3">
        <f>SUM(H21+I19)</f>
        <v>191</v>
      </c>
      <c r="J21" s="6" t="s">
        <v>28</v>
      </c>
      <c r="K21" s="4">
        <f t="shared" si="0"/>
        <v>1</v>
      </c>
      <c r="L21" s="4">
        <f t="shared" si="1"/>
        <v>1</v>
      </c>
      <c r="M21" s="5">
        <f t="shared" si="2"/>
        <v>191</v>
      </c>
      <c r="N21" s="5">
        <f>SUM(I21/L21)</f>
        <v>191</v>
      </c>
      <c r="O21" s="7">
        <v>8</v>
      </c>
      <c r="P21" s="7">
        <v>50</v>
      </c>
      <c r="Q21" s="7">
        <v>1</v>
      </c>
      <c r="R21" s="6" t="s">
        <v>50</v>
      </c>
      <c r="S21" s="6"/>
      <c r="T21" s="6"/>
      <c r="U21" s="6"/>
      <c r="V21" s="6"/>
      <c r="W21" s="6"/>
    </row>
    <row r="22" spans="1:23" collapsed="1" x14ac:dyDescent="0.25">
      <c r="A22" s="15" t="s">
        <v>69</v>
      </c>
      <c r="B22" s="6"/>
      <c r="C22">
        <v>0</v>
      </c>
      <c r="D22">
        <v>75</v>
      </c>
      <c r="E22">
        <v>1</v>
      </c>
      <c r="F22" s="1">
        <v>4</v>
      </c>
      <c r="G22" s="2">
        <v>4</v>
      </c>
      <c r="H22" s="3">
        <v>55</v>
      </c>
      <c r="I22" s="3">
        <f>SUM(H22)</f>
        <v>55</v>
      </c>
      <c r="J22" s="6" t="s">
        <v>14</v>
      </c>
      <c r="K22" s="4">
        <f t="shared" si="0"/>
        <v>24</v>
      </c>
      <c r="L22" s="4">
        <f t="shared" si="1"/>
        <v>24</v>
      </c>
      <c r="M22" s="5">
        <f t="shared" si="2"/>
        <v>2.2916666666666665</v>
      </c>
      <c r="N22" s="5">
        <f t="shared" si="3"/>
        <v>2.2916666666666665</v>
      </c>
      <c r="O22" s="7">
        <v>2</v>
      </c>
      <c r="P22" s="7">
        <v>8</v>
      </c>
      <c r="Q22" s="7">
        <v>3</v>
      </c>
      <c r="R22" s="6" t="s">
        <v>64</v>
      </c>
      <c r="S22" s="6" t="s">
        <v>63</v>
      </c>
      <c r="T22" s="6" t="s">
        <v>111</v>
      </c>
      <c r="U22" s="6" t="s">
        <v>112</v>
      </c>
      <c r="V22" s="6" t="s">
        <v>113</v>
      </c>
      <c r="W22" s="6"/>
    </row>
    <row r="23" spans="1:23" x14ac:dyDescent="0.25">
      <c r="A23" s="15" t="s">
        <v>46</v>
      </c>
      <c r="B23" s="7">
        <v>5</v>
      </c>
      <c r="C23">
        <v>0</v>
      </c>
      <c r="D23">
        <v>50</v>
      </c>
      <c r="E23">
        <v>1</v>
      </c>
      <c r="F23" s="1">
        <v>12</v>
      </c>
      <c r="G23" s="2">
        <v>8</v>
      </c>
      <c r="H23" s="3">
        <v>155</v>
      </c>
      <c r="I23" s="3">
        <f>SUM(H23+I22)</f>
        <v>210</v>
      </c>
      <c r="J23" s="6" t="s">
        <v>14</v>
      </c>
      <c r="K23" s="4">
        <f t="shared" si="0"/>
        <v>36</v>
      </c>
      <c r="L23" s="4">
        <f>SUM(F23*(24/G23))*B23</f>
        <v>180</v>
      </c>
      <c r="M23" s="5">
        <f t="shared" si="2"/>
        <v>5.833333333333333</v>
      </c>
      <c r="N23" s="5">
        <f t="shared" ref="N23:N28" si="5">SUM(I23/L23)</f>
        <v>1.1666666666666667</v>
      </c>
      <c r="O23" s="7">
        <v>0</v>
      </c>
      <c r="P23" s="7">
        <v>50</v>
      </c>
      <c r="Q23" s="7">
        <v>14</v>
      </c>
      <c r="R23" s="6" t="s">
        <v>67</v>
      </c>
      <c r="S23" s="6" t="s">
        <v>136</v>
      </c>
      <c r="T23" s="6" t="s">
        <v>91</v>
      </c>
      <c r="U23" s="6"/>
      <c r="V23" s="6"/>
      <c r="W23" s="6" t="s">
        <v>110</v>
      </c>
    </row>
    <row r="24" spans="1:23" x14ac:dyDescent="0.25">
      <c r="A24" s="15" t="s">
        <v>91</v>
      </c>
      <c r="B24" s="7">
        <v>5</v>
      </c>
      <c r="C24">
        <v>0</v>
      </c>
      <c r="D24">
        <v>50</v>
      </c>
      <c r="E24">
        <v>1</v>
      </c>
      <c r="F24" s="1">
        <v>24</v>
      </c>
      <c r="G24" s="2">
        <v>8</v>
      </c>
      <c r="H24" s="3">
        <v>210</v>
      </c>
      <c r="I24" s="3">
        <f>SUM(H24+I23)</f>
        <v>420</v>
      </c>
      <c r="J24" s="6" t="s">
        <v>14</v>
      </c>
      <c r="K24" s="4">
        <f>SUM(F24*(24/G24))</f>
        <v>72</v>
      </c>
      <c r="L24" s="4">
        <f>SUM(F24*(24/G24))*B24</f>
        <v>360</v>
      </c>
      <c r="M24" s="5">
        <f>SUM(I24/K24)</f>
        <v>5.833333333333333</v>
      </c>
      <c r="N24" s="5">
        <f t="shared" si="5"/>
        <v>1.1666666666666667</v>
      </c>
      <c r="O24" s="7">
        <v>0</v>
      </c>
      <c r="P24" s="7">
        <v>50</v>
      </c>
      <c r="Q24" s="7">
        <v>33</v>
      </c>
      <c r="R24" s="6" t="s">
        <v>67</v>
      </c>
      <c r="S24" s="6" t="s">
        <v>137</v>
      </c>
      <c r="T24" s="6"/>
      <c r="U24" s="6"/>
      <c r="V24" s="6"/>
      <c r="W24" s="6" t="s">
        <v>110</v>
      </c>
    </row>
    <row r="25" spans="1:23" x14ac:dyDescent="0.25">
      <c r="A25" s="15" t="s">
        <v>94</v>
      </c>
      <c r="B25" s="6"/>
      <c r="F25" s="1"/>
      <c r="G25" s="2"/>
      <c r="H25" s="3"/>
      <c r="I25" s="3">
        <f>SUM(H25+I23)</f>
        <v>210</v>
      </c>
      <c r="J25" s="6" t="s">
        <v>14</v>
      </c>
      <c r="K25" s="4" t="e">
        <f>SUM(F25*(24/G25))</f>
        <v>#DIV/0!</v>
      </c>
      <c r="L25" s="4" t="e">
        <f>SUM(F25*(24/G25))*E25</f>
        <v>#DIV/0!</v>
      </c>
      <c r="M25" s="5" t="e">
        <f>SUM(I25/K25)</f>
        <v>#DIV/0!</v>
      </c>
      <c r="N25" s="5" t="e">
        <f t="shared" si="5"/>
        <v>#DIV/0!</v>
      </c>
      <c r="O25" s="7"/>
      <c r="P25" s="7"/>
      <c r="Q25" s="7"/>
      <c r="R25" s="6"/>
      <c r="S25" s="6"/>
      <c r="T25" s="6"/>
      <c r="U25" s="6"/>
      <c r="V25" s="6"/>
      <c r="W25" s="6" t="s">
        <v>110</v>
      </c>
    </row>
    <row r="26" spans="1:23" x14ac:dyDescent="0.25">
      <c r="A26" s="15" t="s">
        <v>71</v>
      </c>
      <c r="B26" s="6"/>
      <c r="C26">
        <v>0</v>
      </c>
      <c r="D26">
        <v>85</v>
      </c>
      <c r="E26">
        <v>2</v>
      </c>
      <c r="F26" s="1">
        <v>12</v>
      </c>
      <c r="G26" s="2">
        <v>6</v>
      </c>
      <c r="H26" s="3">
        <v>100</v>
      </c>
      <c r="I26" s="3">
        <f>SUM(H26+I22)</f>
        <v>155</v>
      </c>
      <c r="J26" s="6" t="s">
        <v>14</v>
      </c>
      <c r="K26" s="4">
        <f t="shared" si="0"/>
        <v>48</v>
      </c>
      <c r="L26" s="4">
        <f t="shared" si="1"/>
        <v>96</v>
      </c>
      <c r="M26" s="5">
        <f t="shared" si="2"/>
        <v>3.2291666666666665</v>
      </c>
      <c r="N26" s="5">
        <f t="shared" si="5"/>
        <v>1.6145833333333333</v>
      </c>
      <c r="O26" s="7">
        <v>2</v>
      </c>
      <c r="P26" s="7">
        <v>8</v>
      </c>
      <c r="Q26" s="7">
        <v>12</v>
      </c>
      <c r="R26" s="6" t="s">
        <v>64</v>
      </c>
      <c r="S26" s="6" t="s">
        <v>65</v>
      </c>
      <c r="T26" s="6" t="s">
        <v>116</v>
      </c>
      <c r="U26" s="6"/>
      <c r="V26" s="6"/>
      <c r="W26" s="6"/>
    </row>
    <row r="27" spans="1:23" x14ac:dyDescent="0.25">
      <c r="A27" s="15" t="s">
        <v>92</v>
      </c>
      <c r="B27" s="6"/>
      <c r="C27">
        <v>0</v>
      </c>
      <c r="D27">
        <v>85</v>
      </c>
      <c r="E27">
        <v>3</v>
      </c>
      <c r="F27" s="1">
        <v>16</v>
      </c>
      <c r="G27" s="2">
        <v>6</v>
      </c>
      <c r="H27" s="3">
        <v>150</v>
      </c>
      <c r="I27" s="3">
        <f>SUM(Table1[[#This Row],[Cost]]+I26)</f>
        <v>305</v>
      </c>
      <c r="J27" s="6" t="s">
        <v>14</v>
      </c>
      <c r="K27" s="4">
        <f>SUM(F27*(24/G27))</f>
        <v>64</v>
      </c>
      <c r="L27" s="4">
        <f>SUM(F27*(24/G27))*E27</f>
        <v>192</v>
      </c>
      <c r="M27" s="5">
        <f>SUM(I27/K27)</f>
        <v>4.765625</v>
      </c>
      <c r="N27" s="5">
        <f t="shared" si="5"/>
        <v>1.5885416666666667</v>
      </c>
      <c r="O27" s="7">
        <v>2</v>
      </c>
      <c r="P27" s="7">
        <v>8</v>
      </c>
      <c r="Q27" s="7">
        <v>34</v>
      </c>
      <c r="R27" s="6" t="s">
        <v>64</v>
      </c>
      <c r="S27" s="6" t="s">
        <v>96</v>
      </c>
      <c r="T27" s="6"/>
      <c r="U27" s="6"/>
      <c r="V27" s="6"/>
      <c r="W27" s="6"/>
    </row>
    <row r="28" spans="1:23" x14ac:dyDescent="0.25">
      <c r="A28" s="15" t="s">
        <v>93</v>
      </c>
      <c r="B28" s="6"/>
      <c r="F28" s="1"/>
      <c r="G28" s="2"/>
      <c r="H28" s="3"/>
      <c r="I28" s="3"/>
      <c r="J28" s="6" t="s">
        <v>14</v>
      </c>
      <c r="K28" s="4" t="e">
        <f>SUM(F28*(24/G28))</f>
        <v>#DIV/0!</v>
      </c>
      <c r="L28" s="4" t="e">
        <f>SUM(F28*(24/G28))*E28</f>
        <v>#DIV/0!</v>
      </c>
      <c r="M28" s="5" t="e">
        <f>SUM(I28/K28)</f>
        <v>#DIV/0!</v>
      </c>
      <c r="N28" s="5" t="e">
        <f t="shared" si="5"/>
        <v>#DIV/0!</v>
      </c>
      <c r="O28" s="7"/>
      <c r="P28" s="7"/>
      <c r="Q28" s="7"/>
      <c r="R28" s="6"/>
      <c r="S28" s="6"/>
      <c r="T28" s="6"/>
      <c r="U28" s="6"/>
      <c r="V28" s="6"/>
      <c r="W28" s="6"/>
    </row>
    <row r="29" spans="1:23" x14ac:dyDescent="0.25">
      <c r="A29" s="15" t="s">
        <v>47</v>
      </c>
      <c r="B29" s="7">
        <v>3</v>
      </c>
      <c r="C29">
        <v>45</v>
      </c>
      <c r="D29">
        <v>95</v>
      </c>
      <c r="E29">
        <v>1</v>
      </c>
      <c r="F29" s="1">
        <v>55</v>
      </c>
      <c r="G29" s="2">
        <v>32</v>
      </c>
      <c r="H29" s="3">
        <v>140</v>
      </c>
      <c r="I29" s="3">
        <f>SUM(H29+I22)</f>
        <v>195</v>
      </c>
      <c r="J29" s="6" t="s">
        <v>14</v>
      </c>
      <c r="K29" s="4">
        <f t="shared" si="0"/>
        <v>41.25</v>
      </c>
      <c r="L29" s="19">
        <f>SUM(F29*(24/G29))*B29</f>
        <v>123.75</v>
      </c>
      <c r="M29" s="5">
        <f t="shared" si="2"/>
        <v>4.7272727272727275</v>
      </c>
      <c r="N29" s="5">
        <f t="shared" si="3"/>
        <v>1.5757575757575757</v>
      </c>
      <c r="O29" s="7">
        <v>10</v>
      </c>
      <c r="P29" s="7">
        <v>12</v>
      </c>
      <c r="Q29" s="7">
        <v>13</v>
      </c>
      <c r="R29" s="6" t="s">
        <v>67</v>
      </c>
      <c r="S29" s="6" t="s">
        <v>58</v>
      </c>
      <c r="T29" s="6" t="s">
        <v>121</v>
      </c>
      <c r="U29" s="6"/>
      <c r="V29" s="6"/>
      <c r="W29" s="6"/>
    </row>
    <row r="30" spans="1:23" x14ac:dyDescent="0.25">
      <c r="A30" s="15" t="s">
        <v>97</v>
      </c>
      <c r="B30" s="7">
        <v>3</v>
      </c>
      <c r="C30">
        <v>45</v>
      </c>
      <c r="D30">
        <v>106</v>
      </c>
      <c r="E30">
        <v>1</v>
      </c>
      <c r="F30" s="1">
        <v>140</v>
      </c>
      <c r="G30" s="2">
        <v>36</v>
      </c>
      <c r="H30" s="3">
        <v>220</v>
      </c>
      <c r="I30" s="3">
        <f>SUM(Table1[[#This Row],[Cost]]+I29)</f>
        <v>415</v>
      </c>
      <c r="J30" s="6" t="s">
        <v>14</v>
      </c>
      <c r="K30" s="4">
        <f>SUM(F30*(24/G30))</f>
        <v>93.333333333333329</v>
      </c>
      <c r="L30" s="19">
        <f>SUM(F30*(24/G30))*B30</f>
        <v>280</v>
      </c>
      <c r="M30" s="5">
        <f>SUM(I30/K30)</f>
        <v>4.4464285714285721</v>
      </c>
      <c r="N30" s="5">
        <f>SUM(I30/L30)</f>
        <v>1.4821428571428572</v>
      </c>
      <c r="O30" s="7">
        <v>10</v>
      </c>
      <c r="P30" s="7">
        <v>12</v>
      </c>
      <c r="Q30" s="7">
        <v>35</v>
      </c>
      <c r="R30" s="6" t="s">
        <v>67</v>
      </c>
      <c r="S30" s="6" t="s">
        <v>98</v>
      </c>
      <c r="T30" s="6"/>
      <c r="U30" s="6"/>
      <c r="V30" s="6"/>
      <c r="W30" s="6"/>
    </row>
    <row r="31" spans="1:23" x14ac:dyDescent="0.25">
      <c r="A31" s="15" t="s">
        <v>95</v>
      </c>
      <c r="B31" s="6"/>
      <c r="F31" s="1"/>
      <c r="G31" s="2"/>
      <c r="H31" s="3"/>
      <c r="I31" s="3"/>
      <c r="J31" s="6" t="s">
        <v>14</v>
      </c>
      <c r="K31" s="4" t="e">
        <f>SUM(F31*(24/G31))</f>
        <v>#DIV/0!</v>
      </c>
      <c r="L31" s="19" t="e">
        <f>SUM(F31*(24/G31))*E31</f>
        <v>#DIV/0!</v>
      </c>
      <c r="M31" s="5" t="e">
        <f>SUM(I31/K31)</f>
        <v>#DIV/0!</v>
      </c>
      <c r="N31" s="5" t="e">
        <f>SUM(I31/L31)</f>
        <v>#DIV/0!</v>
      </c>
      <c r="O31" s="7"/>
      <c r="P31" s="7"/>
      <c r="Q31" s="7"/>
      <c r="R31" s="6"/>
      <c r="S31" s="6"/>
      <c r="T31" s="6"/>
      <c r="U31" s="6"/>
      <c r="V31" s="6"/>
      <c r="W31" s="6"/>
    </row>
    <row r="32" spans="1:23" x14ac:dyDescent="0.25">
      <c r="A32" s="16" t="s">
        <v>70</v>
      </c>
      <c r="B32" s="7">
        <v>2</v>
      </c>
      <c r="C32">
        <v>30</v>
      </c>
      <c r="D32">
        <v>80</v>
      </c>
      <c r="E32">
        <v>1</v>
      </c>
      <c r="F32" s="1">
        <v>22</v>
      </c>
      <c r="G32" s="2">
        <v>38</v>
      </c>
      <c r="H32" s="3">
        <v>40</v>
      </c>
      <c r="I32" s="3">
        <f>SUM(H32)</f>
        <v>40</v>
      </c>
      <c r="J32" s="6" t="s">
        <v>15</v>
      </c>
      <c r="K32" s="4">
        <f t="shared" si="0"/>
        <v>13.894736842105262</v>
      </c>
      <c r="L32" s="19">
        <f>SUM(F32*(24/G32))*B32</f>
        <v>27.789473684210524</v>
      </c>
      <c r="M32" s="5">
        <f t="shared" si="2"/>
        <v>2.8787878787878789</v>
      </c>
      <c r="N32" s="5">
        <f t="shared" si="3"/>
        <v>1.4393939393939394</v>
      </c>
      <c r="O32" s="7">
        <v>3</v>
      </c>
      <c r="P32" s="7">
        <v>24</v>
      </c>
      <c r="Q32" s="7">
        <v>4</v>
      </c>
      <c r="R32" s="6" t="s">
        <v>67</v>
      </c>
      <c r="S32" s="6" t="s">
        <v>134</v>
      </c>
      <c r="T32" s="6" t="s">
        <v>117</v>
      </c>
      <c r="U32" s="6" t="s">
        <v>80</v>
      </c>
      <c r="V32" s="6" t="s">
        <v>118</v>
      </c>
      <c r="W32" s="6"/>
    </row>
    <row r="33" spans="1:23" x14ac:dyDescent="0.25">
      <c r="A33" s="16" t="s">
        <v>105</v>
      </c>
      <c r="B33" s="7">
        <v>3</v>
      </c>
      <c r="C33">
        <v>43</v>
      </c>
      <c r="D33">
        <v>80</v>
      </c>
      <c r="E33">
        <v>1</v>
      </c>
      <c r="F33" s="1">
        <v>38</v>
      </c>
      <c r="G33" s="2">
        <v>38</v>
      </c>
      <c r="H33" s="3">
        <v>110</v>
      </c>
      <c r="I33" s="3">
        <f>SUM(H33+I32)</f>
        <v>150</v>
      </c>
      <c r="J33" s="6" t="s">
        <v>15</v>
      </c>
      <c r="K33" s="4">
        <f t="shared" si="0"/>
        <v>24</v>
      </c>
      <c r="L33" s="4">
        <f>SUM(F33*(24/G33))*B33</f>
        <v>72</v>
      </c>
      <c r="M33" s="5">
        <f t="shared" si="2"/>
        <v>6.25</v>
      </c>
      <c r="N33" s="5">
        <f t="shared" si="3"/>
        <v>2.0833333333333335</v>
      </c>
      <c r="O33" s="7">
        <v>3</v>
      </c>
      <c r="P33" s="7">
        <v>26</v>
      </c>
      <c r="Q33" s="7">
        <v>16</v>
      </c>
      <c r="R33" s="6" t="s">
        <v>67</v>
      </c>
      <c r="S33" s="6" t="s">
        <v>133</v>
      </c>
      <c r="T33" s="6" t="s">
        <v>130</v>
      </c>
      <c r="U33" s="6"/>
      <c r="V33" s="6"/>
      <c r="W33" s="6"/>
    </row>
    <row r="34" spans="1:23" x14ac:dyDescent="0.25">
      <c r="A34" s="16" t="s">
        <v>129</v>
      </c>
      <c r="B34" s="7">
        <v>3</v>
      </c>
      <c r="C34">
        <v>50</v>
      </c>
      <c r="D34">
        <v>80</v>
      </c>
      <c r="E34">
        <v>1</v>
      </c>
      <c r="F34" s="1">
        <v>90</v>
      </c>
      <c r="G34" s="2">
        <v>36</v>
      </c>
      <c r="H34" s="3">
        <v>190</v>
      </c>
      <c r="I34" s="3">
        <f>SUM(Table1[[#This Row],[Cost]]+I33)</f>
        <v>340</v>
      </c>
      <c r="J34" s="6" t="s">
        <v>15</v>
      </c>
      <c r="K34" s="4">
        <f>SUM(F34*(24/G34))</f>
        <v>60</v>
      </c>
      <c r="L34" s="4">
        <f>SUM(F34*(24/G34))*B34</f>
        <v>180</v>
      </c>
      <c r="M34" s="5">
        <f>SUM(I34/K34)</f>
        <v>5.666666666666667</v>
      </c>
      <c r="N34" s="5">
        <f>SUM(I34/L34)</f>
        <v>1.8888888888888888</v>
      </c>
      <c r="O34" s="7">
        <v>3</v>
      </c>
      <c r="P34" s="7">
        <v>28</v>
      </c>
      <c r="Q34" s="7">
        <v>43</v>
      </c>
      <c r="R34" s="6" t="s">
        <v>67</v>
      </c>
      <c r="S34" s="6" t="s">
        <v>131</v>
      </c>
      <c r="T34" s="6"/>
      <c r="U34" s="6"/>
      <c r="V34" s="6"/>
      <c r="W34" s="6"/>
    </row>
    <row r="35" spans="1:23" x14ac:dyDescent="0.25">
      <c r="A35" s="16" t="s">
        <v>80</v>
      </c>
      <c r="B35" s="6"/>
      <c r="C35">
        <v>0</v>
      </c>
      <c r="D35">
        <v>120</v>
      </c>
      <c r="E35">
        <v>1</v>
      </c>
      <c r="F35" s="1">
        <v>53</v>
      </c>
      <c r="G35" s="2">
        <v>22</v>
      </c>
      <c r="H35" s="3">
        <v>80</v>
      </c>
      <c r="I35" s="3">
        <f>SUM(H35+I32)</f>
        <v>120</v>
      </c>
      <c r="J35" s="6" t="s">
        <v>15</v>
      </c>
      <c r="K35" s="4">
        <f t="shared" si="0"/>
        <v>57.818181818181813</v>
      </c>
      <c r="L35" s="4">
        <f t="shared" si="1"/>
        <v>57.818181818181813</v>
      </c>
      <c r="M35" s="5">
        <f t="shared" si="2"/>
        <v>2.0754716981132075</v>
      </c>
      <c r="N35" s="5">
        <f t="shared" si="3"/>
        <v>2.0754716981132075</v>
      </c>
      <c r="O35" s="7">
        <v>4</v>
      </c>
      <c r="P35" s="7">
        <v>30</v>
      </c>
      <c r="Q35" s="7">
        <v>17</v>
      </c>
      <c r="R35" s="6" t="s">
        <v>67</v>
      </c>
      <c r="S35" s="6" t="s">
        <v>86</v>
      </c>
      <c r="T35" s="6" t="s">
        <v>127</v>
      </c>
      <c r="U35" s="6"/>
      <c r="V35" s="6"/>
      <c r="W35" s="6"/>
    </row>
    <row r="36" spans="1:23" x14ac:dyDescent="0.25">
      <c r="A36" s="16" t="s">
        <v>127</v>
      </c>
      <c r="B36" s="6"/>
      <c r="C36">
        <v>0</v>
      </c>
      <c r="D36">
        <v>120</v>
      </c>
      <c r="E36">
        <v>2</v>
      </c>
      <c r="F36" s="1">
        <v>75</v>
      </c>
      <c r="G36" s="2">
        <v>20</v>
      </c>
      <c r="H36" s="3">
        <v>150</v>
      </c>
      <c r="I36" s="3">
        <f>SUM(Table1[[#This Row],[Cost]]+I35)</f>
        <v>270</v>
      </c>
      <c r="J36" s="6" t="s">
        <v>15</v>
      </c>
      <c r="K36" s="4">
        <f>SUM(F36*(24/G36))</f>
        <v>90</v>
      </c>
      <c r="L36" s="4">
        <f>SUM(F36*(24/G36))*E36</f>
        <v>180</v>
      </c>
      <c r="M36" s="5">
        <f>SUM(I36/K36)</f>
        <v>3</v>
      </c>
      <c r="N36" s="5">
        <f>SUM(I36/L36)</f>
        <v>1.5</v>
      </c>
      <c r="O36" s="7">
        <v>4</v>
      </c>
      <c r="P36" s="7">
        <v>30</v>
      </c>
      <c r="Q36" s="7">
        <v>42</v>
      </c>
      <c r="R36" s="6" t="s">
        <v>67</v>
      </c>
      <c r="S36" s="6" t="s">
        <v>128</v>
      </c>
      <c r="T36" s="6"/>
      <c r="U36" s="6"/>
      <c r="V36" s="6"/>
      <c r="W36" s="6"/>
    </row>
    <row r="37" spans="1:23" x14ac:dyDescent="0.25">
      <c r="A37" s="16" t="s">
        <v>48</v>
      </c>
      <c r="B37" s="7">
        <v>4</v>
      </c>
      <c r="C37">
        <v>0</v>
      </c>
      <c r="D37">
        <v>66</v>
      </c>
      <c r="E37">
        <v>1</v>
      </c>
      <c r="F37" s="1">
        <v>2</v>
      </c>
      <c r="G37" s="2">
        <v>4</v>
      </c>
      <c r="H37" s="3">
        <v>120</v>
      </c>
      <c r="I37" s="3">
        <f>SUM(H37+I32)</f>
        <v>160</v>
      </c>
      <c r="J37" s="6" t="s">
        <v>15</v>
      </c>
      <c r="K37" s="4">
        <f t="shared" si="0"/>
        <v>12</v>
      </c>
      <c r="L37" s="4">
        <f t="shared" ref="L37:L42" si="6">SUM(F37*(24/G37))*B37</f>
        <v>48</v>
      </c>
      <c r="M37" s="5">
        <f t="shared" si="2"/>
        <v>13.333333333333334</v>
      </c>
      <c r="N37" s="5">
        <f t="shared" si="3"/>
        <v>3.3333333333333335</v>
      </c>
      <c r="O37" s="7">
        <v>0</v>
      </c>
      <c r="P37" s="7">
        <v>50</v>
      </c>
      <c r="Q37" s="7">
        <v>15</v>
      </c>
      <c r="R37" s="6" t="s">
        <v>67</v>
      </c>
      <c r="S37" s="6" t="s">
        <v>135</v>
      </c>
      <c r="T37" s="6" t="s">
        <v>100</v>
      </c>
      <c r="U37" s="6" t="s">
        <v>99</v>
      </c>
      <c r="V37" s="6"/>
      <c r="W37" s="6" t="s">
        <v>110</v>
      </c>
    </row>
    <row r="38" spans="1:23" x14ac:dyDescent="0.25">
      <c r="A38" s="16" t="s">
        <v>100</v>
      </c>
      <c r="B38" s="7">
        <v>4</v>
      </c>
      <c r="C38">
        <v>0</v>
      </c>
      <c r="D38">
        <v>66</v>
      </c>
      <c r="E38">
        <v>1</v>
      </c>
      <c r="F38" s="1">
        <v>10</v>
      </c>
      <c r="G38" s="2">
        <v>4</v>
      </c>
      <c r="H38" s="3">
        <v>260</v>
      </c>
      <c r="I38" s="3">
        <f>SUM(H38+I37)</f>
        <v>420</v>
      </c>
      <c r="J38" s="6" t="s">
        <v>15</v>
      </c>
      <c r="K38" s="4">
        <f>SUM(F38*(24/G38))</f>
        <v>60</v>
      </c>
      <c r="L38" s="4">
        <f t="shared" si="6"/>
        <v>240</v>
      </c>
      <c r="M38" s="5">
        <f>SUM(I38/K38)</f>
        <v>7</v>
      </c>
      <c r="N38" s="5">
        <f>SUM(I38/L38)</f>
        <v>1.75</v>
      </c>
      <c r="O38" s="7">
        <v>0</v>
      </c>
      <c r="P38" s="7">
        <v>50</v>
      </c>
      <c r="Q38" s="7">
        <v>37</v>
      </c>
      <c r="R38" s="6" t="s">
        <v>67</v>
      </c>
      <c r="S38" s="6" t="s">
        <v>139</v>
      </c>
      <c r="T38" s="6"/>
      <c r="U38" s="6"/>
      <c r="V38" s="6"/>
      <c r="W38" s="6" t="s">
        <v>110</v>
      </c>
    </row>
    <row r="39" spans="1:23" x14ac:dyDescent="0.25">
      <c r="A39" s="16" t="s">
        <v>99</v>
      </c>
      <c r="B39" s="7">
        <v>2</v>
      </c>
      <c r="C39">
        <v>50</v>
      </c>
      <c r="D39">
        <v>66</v>
      </c>
      <c r="E39">
        <v>1</v>
      </c>
      <c r="F39" s="1">
        <v>90</v>
      </c>
      <c r="G39" s="2">
        <v>18</v>
      </c>
      <c r="H39" s="3">
        <v>280</v>
      </c>
      <c r="I39" s="3">
        <f>SUM(Table1[[#This Row],[Cost]]+I37)</f>
        <v>440</v>
      </c>
      <c r="J39" s="6" t="s">
        <v>15</v>
      </c>
      <c r="K39" s="4">
        <f>SUM(F39*(24/G39))</f>
        <v>120</v>
      </c>
      <c r="L39" s="4">
        <f t="shared" si="6"/>
        <v>240</v>
      </c>
      <c r="M39" s="5">
        <f>SUM(I39/K39)</f>
        <v>3.6666666666666665</v>
      </c>
      <c r="N39" s="5">
        <f>SUM(I39/L39)</f>
        <v>1.8333333333333333</v>
      </c>
      <c r="O39" s="7">
        <v>0</v>
      </c>
      <c r="P39" s="7">
        <v>50</v>
      </c>
      <c r="Q39" s="7">
        <v>36</v>
      </c>
      <c r="R39" s="6" t="s">
        <v>67</v>
      </c>
      <c r="S39" s="6" t="s">
        <v>138</v>
      </c>
      <c r="T39" s="6"/>
      <c r="U39" s="6"/>
      <c r="V39" s="6"/>
      <c r="W39" s="6"/>
    </row>
    <row r="40" spans="1:23" x14ac:dyDescent="0.25">
      <c r="A40" s="17" t="s">
        <v>19</v>
      </c>
      <c r="B40" s="7">
        <v>2</v>
      </c>
      <c r="C40">
        <v>40</v>
      </c>
      <c r="D40">
        <v>106</v>
      </c>
      <c r="E40">
        <v>1</v>
      </c>
      <c r="F40" s="1">
        <v>11</v>
      </c>
      <c r="G40" s="2">
        <v>24</v>
      </c>
      <c r="H40" s="3">
        <v>60</v>
      </c>
      <c r="I40" s="3">
        <f>SUM(H40)</f>
        <v>60</v>
      </c>
      <c r="J40" s="6" t="s">
        <v>28</v>
      </c>
      <c r="K40" s="4">
        <f t="shared" si="0"/>
        <v>11</v>
      </c>
      <c r="L40" s="4">
        <f t="shared" si="6"/>
        <v>22</v>
      </c>
      <c r="M40" s="5">
        <f t="shared" si="2"/>
        <v>5.4545454545454541</v>
      </c>
      <c r="N40" s="5">
        <f t="shared" si="3"/>
        <v>2.7272727272727271</v>
      </c>
      <c r="O40" s="7">
        <v>6</v>
      </c>
      <c r="P40" s="7">
        <v>10</v>
      </c>
      <c r="Q40" s="7">
        <v>5</v>
      </c>
      <c r="R40" s="6" t="s">
        <v>67</v>
      </c>
      <c r="S40" s="6" t="s">
        <v>55</v>
      </c>
      <c r="T40" s="6" t="s">
        <v>120</v>
      </c>
      <c r="U40" s="6" t="s">
        <v>21</v>
      </c>
      <c r="V40" s="6"/>
      <c r="W40" s="6"/>
    </row>
    <row r="41" spans="1:23" x14ac:dyDescent="0.25">
      <c r="A41" s="17" t="s">
        <v>49</v>
      </c>
      <c r="B41" s="7">
        <v>3</v>
      </c>
      <c r="C41">
        <v>50</v>
      </c>
      <c r="D41">
        <v>106</v>
      </c>
      <c r="E41">
        <v>1</v>
      </c>
      <c r="F41" s="1">
        <v>45</v>
      </c>
      <c r="G41" s="2">
        <v>28</v>
      </c>
      <c r="H41" s="3">
        <v>160</v>
      </c>
      <c r="I41" s="3">
        <f>SUM(H41+I40)</f>
        <v>220</v>
      </c>
      <c r="J41" s="6" t="s">
        <v>28</v>
      </c>
      <c r="K41" s="4">
        <f t="shared" si="0"/>
        <v>38.571428571428569</v>
      </c>
      <c r="L41" s="4">
        <f t="shared" si="6"/>
        <v>115.71428571428571</v>
      </c>
      <c r="M41" s="5">
        <f t="shared" si="2"/>
        <v>5.7037037037037042</v>
      </c>
      <c r="N41" s="5">
        <f t="shared" si="3"/>
        <v>1.9012345679012346</v>
      </c>
      <c r="O41" s="7">
        <v>6</v>
      </c>
      <c r="P41" s="7">
        <v>30</v>
      </c>
      <c r="Q41" s="7">
        <v>18</v>
      </c>
      <c r="R41" s="6" t="s">
        <v>67</v>
      </c>
      <c r="S41" s="6" t="s">
        <v>66</v>
      </c>
      <c r="T41" s="6" t="s">
        <v>103</v>
      </c>
      <c r="U41" s="6"/>
      <c r="V41" s="6"/>
      <c r="W41" s="6"/>
    </row>
    <row r="42" spans="1:23" x14ac:dyDescent="0.25">
      <c r="A42" s="17" t="s">
        <v>103</v>
      </c>
      <c r="B42" s="7">
        <v>3</v>
      </c>
      <c r="C42">
        <v>55</v>
      </c>
      <c r="D42">
        <v>112</v>
      </c>
      <c r="E42">
        <v>1</v>
      </c>
      <c r="F42" s="1">
        <v>90</v>
      </c>
      <c r="G42" s="2">
        <v>24</v>
      </c>
      <c r="H42" s="3">
        <v>250</v>
      </c>
      <c r="I42" s="3">
        <f>SUM(H42+I41)</f>
        <v>470</v>
      </c>
      <c r="J42" s="6" t="s">
        <v>28</v>
      </c>
      <c r="K42" s="4">
        <f>SUM(F42*(24/G42))</f>
        <v>90</v>
      </c>
      <c r="L42" s="4">
        <f t="shared" si="6"/>
        <v>270</v>
      </c>
      <c r="M42" s="5">
        <f>SUM(I42/K42)</f>
        <v>5.2222222222222223</v>
      </c>
      <c r="N42" s="5">
        <f>SUM(I42/L42)</f>
        <v>1.7407407407407407</v>
      </c>
      <c r="O42" s="7">
        <v>6</v>
      </c>
      <c r="P42" s="7">
        <v>30</v>
      </c>
      <c r="Q42" s="7">
        <v>38</v>
      </c>
      <c r="R42" s="6" t="s">
        <v>67</v>
      </c>
      <c r="S42" s="6" t="s">
        <v>132</v>
      </c>
      <c r="T42" s="6"/>
      <c r="U42" s="6"/>
      <c r="V42" s="6"/>
      <c r="W42" s="6"/>
    </row>
    <row r="43" spans="1:23" x14ac:dyDescent="0.25">
      <c r="A43" s="17" t="s">
        <v>21</v>
      </c>
      <c r="B43" s="6"/>
      <c r="C43">
        <v>0</v>
      </c>
      <c r="D43">
        <v>106</v>
      </c>
      <c r="E43">
        <v>1</v>
      </c>
      <c r="F43" s="1">
        <v>12</v>
      </c>
      <c r="G43" s="2">
        <v>3</v>
      </c>
      <c r="H43" s="3">
        <v>90</v>
      </c>
      <c r="I43" s="3">
        <f>SUM(H43+I40)</f>
        <v>150</v>
      </c>
      <c r="J43" s="6" t="s">
        <v>26</v>
      </c>
      <c r="K43" s="4">
        <f t="shared" si="0"/>
        <v>96</v>
      </c>
      <c r="L43" s="4">
        <f t="shared" si="1"/>
        <v>96</v>
      </c>
      <c r="M43" s="5">
        <f t="shared" si="2"/>
        <v>1.5625</v>
      </c>
      <c r="N43" s="5">
        <f t="shared" si="3"/>
        <v>1.5625</v>
      </c>
      <c r="O43" s="7">
        <v>1</v>
      </c>
      <c r="P43" s="7">
        <v>40</v>
      </c>
      <c r="Q43" s="7">
        <v>28</v>
      </c>
      <c r="R43" s="6" t="s">
        <v>67</v>
      </c>
      <c r="S43" s="6" t="s">
        <v>62</v>
      </c>
      <c r="T43" s="6" t="s">
        <v>123</v>
      </c>
      <c r="U43" s="6"/>
      <c r="V43" s="6"/>
      <c r="W43" s="6"/>
    </row>
    <row r="44" spans="1:23" x14ac:dyDescent="0.25">
      <c r="A44" s="17" t="s">
        <v>104</v>
      </c>
      <c r="B44" s="6"/>
      <c r="C44">
        <v>0</v>
      </c>
      <c r="D44">
        <v>106</v>
      </c>
      <c r="E44">
        <v>1</v>
      </c>
      <c r="F44" s="1">
        <v>28</v>
      </c>
      <c r="G44" s="2">
        <v>3</v>
      </c>
      <c r="H44" s="3">
        <v>180</v>
      </c>
      <c r="I44" s="3">
        <f>SUM(H44+I43)</f>
        <v>330</v>
      </c>
      <c r="J44" s="6" t="s">
        <v>26</v>
      </c>
      <c r="K44" s="4">
        <f>SUM(F44*(24/G44))</f>
        <v>224</v>
      </c>
      <c r="L44" s="4">
        <f>SUM(F44*(24/G44))*E44</f>
        <v>224</v>
      </c>
      <c r="M44" s="5">
        <f>SUM(I44/K44)</f>
        <v>1.4732142857142858</v>
      </c>
      <c r="N44" s="5">
        <f>SUM(I44/L44)</f>
        <v>1.4732142857142858</v>
      </c>
      <c r="O44" s="7">
        <v>1</v>
      </c>
      <c r="P44" s="7">
        <v>40</v>
      </c>
      <c r="Q44" s="7">
        <v>39</v>
      </c>
      <c r="R44" s="6" t="s">
        <v>67</v>
      </c>
      <c r="S44" s="6" t="s">
        <v>122</v>
      </c>
      <c r="T44" s="6"/>
      <c r="U44" s="6"/>
      <c r="V44" s="6"/>
      <c r="W44" s="6"/>
    </row>
    <row r="45" spans="1:23" x14ac:dyDescent="0.25">
      <c r="A45" s="18" t="s">
        <v>29</v>
      </c>
      <c r="B45" s="6"/>
      <c r="C45">
        <v>0</v>
      </c>
      <c r="D45">
        <v>106</v>
      </c>
      <c r="E45">
        <v>1</v>
      </c>
      <c r="F45" s="1">
        <v>10</v>
      </c>
      <c r="G45" s="2">
        <v>9</v>
      </c>
      <c r="H45" s="3">
        <v>65</v>
      </c>
      <c r="I45" s="3">
        <f>SUM(H45)</f>
        <v>65</v>
      </c>
      <c r="J45" s="6" t="s">
        <v>14</v>
      </c>
      <c r="K45" s="4">
        <f t="shared" si="0"/>
        <v>26.666666666666664</v>
      </c>
      <c r="L45" s="4">
        <f t="shared" si="1"/>
        <v>26.666666666666664</v>
      </c>
      <c r="M45" s="5">
        <f t="shared" si="2"/>
        <v>2.4375</v>
      </c>
      <c r="N45" s="5">
        <f t="shared" si="3"/>
        <v>2.4375</v>
      </c>
      <c r="O45" s="7">
        <v>7</v>
      </c>
      <c r="P45" s="7">
        <v>20</v>
      </c>
      <c r="Q45" s="7">
        <v>20</v>
      </c>
      <c r="R45" s="6" t="s">
        <v>67</v>
      </c>
      <c r="S45" s="6" t="s">
        <v>59</v>
      </c>
      <c r="T45" s="6" t="s">
        <v>30</v>
      </c>
      <c r="U45" s="6" t="s">
        <v>20</v>
      </c>
      <c r="V45" s="6"/>
      <c r="W45" s="6"/>
    </row>
    <row r="46" spans="1:23" x14ac:dyDescent="0.25">
      <c r="A46" s="18" t="s">
        <v>30</v>
      </c>
      <c r="B46" s="6"/>
      <c r="C46">
        <v>0</v>
      </c>
      <c r="D46">
        <v>106</v>
      </c>
      <c r="E46">
        <v>3</v>
      </c>
      <c r="F46" s="1">
        <v>10</v>
      </c>
      <c r="G46" s="2">
        <v>8</v>
      </c>
      <c r="H46" s="3">
        <v>90</v>
      </c>
      <c r="I46" s="3">
        <f>SUM(I45+H46)</f>
        <v>155</v>
      </c>
      <c r="J46" s="6" t="s">
        <v>14</v>
      </c>
      <c r="K46" s="4">
        <f t="shared" si="0"/>
        <v>30</v>
      </c>
      <c r="L46" s="4">
        <f t="shared" si="1"/>
        <v>90</v>
      </c>
      <c r="M46" s="5">
        <f t="shared" si="2"/>
        <v>5.166666666666667</v>
      </c>
      <c r="N46" s="5">
        <f t="shared" si="3"/>
        <v>1.7222222222222223</v>
      </c>
      <c r="O46" s="7">
        <v>7</v>
      </c>
      <c r="P46" s="7">
        <v>20</v>
      </c>
      <c r="Q46" s="7">
        <v>21</v>
      </c>
      <c r="R46" s="6" t="s">
        <v>67</v>
      </c>
      <c r="S46" s="6" t="s">
        <v>57</v>
      </c>
      <c r="T46" s="6" t="s">
        <v>101</v>
      </c>
      <c r="U46" s="6"/>
      <c r="V46" s="6"/>
      <c r="W46" s="6"/>
    </row>
    <row r="47" spans="1:23" x14ac:dyDescent="0.25">
      <c r="A47" s="18" t="s">
        <v>101</v>
      </c>
      <c r="B47" s="6"/>
      <c r="C47">
        <v>0</v>
      </c>
      <c r="D47">
        <v>106</v>
      </c>
      <c r="E47">
        <v>5</v>
      </c>
      <c r="F47" s="1">
        <v>14</v>
      </c>
      <c r="G47" s="2">
        <v>8</v>
      </c>
      <c r="H47" s="3">
        <v>180</v>
      </c>
      <c r="I47" s="3">
        <f>SUM(Table1[[#This Row],[Cost]]+I46)</f>
        <v>335</v>
      </c>
      <c r="J47" s="6" t="s">
        <v>14</v>
      </c>
      <c r="K47" s="4">
        <f>SUM(F47*(24/G47))</f>
        <v>42</v>
      </c>
      <c r="L47" s="4">
        <f>SUM(F47*(24/G47))*E47</f>
        <v>210</v>
      </c>
      <c r="M47" s="5">
        <f>SUM(I47/K47)</f>
        <v>7.9761904761904763</v>
      </c>
      <c r="N47" s="5">
        <f>SUM(I47/L47)</f>
        <v>1.5952380952380953</v>
      </c>
      <c r="O47" s="7">
        <v>7</v>
      </c>
      <c r="P47" s="7">
        <v>20</v>
      </c>
      <c r="Q47" s="7">
        <v>40</v>
      </c>
      <c r="R47" s="6" t="s">
        <v>67</v>
      </c>
      <c r="S47" s="6" t="s">
        <v>124</v>
      </c>
      <c r="T47" s="6"/>
      <c r="U47" s="6"/>
      <c r="V47" s="6"/>
      <c r="W47" s="6"/>
    </row>
    <row r="48" spans="1:23" x14ac:dyDescent="0.25">
      <c r="A48" s="18" t="s">
        <v>20</v>
      </c>
      <c r="B48" s="6"/>
      <c r="C48">
        <v>0</v>
      </c>
      <c r="D48">
        <v>106</v>
      </c>
      <c r="E48">
        <v>1</v>
      </c>
      <c r="F48" s="1">
        <v>13</v>
      </c>
      <c r="G48" s="2">
        <v>3</v>
      </c>
      <c r="H48" s="3">
        <v>120</v>
      </c>
      <c r="I48" s="3">
        <f>SUM(Table1[[#This Row],[Cost]]+I45)</f>
        <v>185</v>
      </c>
      <c r="J48" s="6" t="s">
        <v>14</v>
      </c>
      <c r="K48" s="4">
        <f>SUM(F48*(24/G48))</f>
        <v>104</v>
      </c>
      <c r="L48" s="4">
        <f>SUM(F48*(24/G48))*E48</f>
        <v>104</v>
      </c>
      <c r="M48" s="5">
        <f>SUM(I48/K48)</f>
        <v>1.7788461538461537</v>
      </c>
      <c r="N48" s="5">
        <f>SUM(I48/L48)</f>
        <v>1.7788461538461537</v>
      </c>
      <c r="O48" s="7">
        <v>9</v>
      </c>
      <c r="P48" s="7">
        <v>20</v>
      </c>
      <c r="Q48" s="7">
        <v>30</v>
      </c>
      <c r="R48" s="6" t="s">
        <v>67</v>
      </c>
      <c r="S48" s="6" t="s">
        <v>60</v>
      </c>
      <c r="T48" s="6" t="s">
        <v>126</v>
      </c>
      <c r="U48" s="6"/>
      <c r="V48" s="6"/>
      <c r="W48" s="6"/>
    </row>
    <row r="49" spans="1:23" x14ac:dyDescent="0.25">
      <c r="A49" s="18" t="s">
        <v>102</v>
      </c>
      <c r="B49" s="6"/>
      <c r="C49">
        <v>0</v>
      </c>
      <c r="D49">
        <v>106</v>
      </c>
      <c r="E49">
        <v>1</v>
      </c>
      <c r="F49" s="1">
        <v>28</v>
      </c>
      <c r="G49" s="2">
        <v>3</v>
      </c>
      <c r="H49" s="3">
        <v>210</v>
      </c>
      <c r="I49" s="3">
        <f>SUM(Table1[[#This Row],[Cost]]+I48)</f>
        <v>395</v>
      </c>
      <c r="J49" s="6" t="s">
        <v>14</v>
      </c>
      <c r="K49" s="4">
        <f>SUM(F49*(24/G49))</f>
        <v>224</v>
      </c>
      <c r="L49" s="4">
        <f>SUM(F49*(24/G49))*E49</f>
        <v>224</v>
      </c>
      <c r="M49" s="5">
        <f>SUM(I49/K49)</f>
        <v>1.7633928571428572</v>
      </c>
      <c r="N49" s="5">
        <f>SUM(I49/L49)</f>
        <v>1.7633928571428572</v>
      </c>
      <c r="O49" s="7">
        <v>9</v>
      </c>
      <c r="P49" s="7">
        <v>20</v>
      </c>
      <c r="Q49" s="7">
        <v>41</v>
      </c>
      <c r="R49" s="6" t="s">
        <v>67</v>
      </c>
      <c r="S49" s="6" t="s">
        <v>125</v>
      </c>
      <c r="T49" s="6"/>
      <c r="U49" s="6"/>
      <c r="V49" s="6"/>
      <c r="W49" s="6"/>
    </row>
  </sheetData>
  <conditionalFormatting sqref="J50:J1048576 I1:I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2018-09-07T05:48:53Z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2018-08-22T12:18:16.3795122-05:00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