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577DADD9-7857-4D03-A3DE-FB530D5ED481}" xr6:coauthVersionLast="45" xr6:coauthVersionMax="45" xr10:uidLastSave="{00000000-0000-0000-0000-000000000000}"/>
  <bookViews>
    <workbookView xWindow="-28920" yWindow="-9810" windowWidth="29040" windowHeight="158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D59" i="1" s="1"/>
  <c r="O59" i="1"/>
  <c r="P59" i="1" s="1"/>
  <c r="E34" i="1" l="1"/>
  <c r="E17" i="1"/>
  <c r="E11" i="1"/>
  <c r="E10" i="1"/>
  <c r="E8" i="1"/>
  <c r="E7" i="1"/>
  <c r="E5" i="1"/>
  <c r="E4" i="1"/>
  <c r="F57" i="1" l="1"/>
  <c r="D57" i="1" s="1"/>
  <c r="F58" i="1"/>
  <c r="D58" i="1" s="1"/>
  <c r="F38" i="1"/>
  <c r="F39" i="1"/>
  <c r="F40" i="1"/>
  <c r="F41" i="1"/>
  <c r="F42" i="1"/>
  <c r="F35" i="1"/>
  <c r="F36" i="1"/>
  <c r="F37" i="1"/>
  <c r="F43" i="1"/>
  <c r="F44" i="1"/>
  <c r="F45" i="1"/>
  <c r="F46" i="1"/>
  <c r="F47" i="1"/>
  <c r="F48" i="1"/>
  <c r="F49" i="1"/>
  <c r="F50" i="1"/>
  <c r="F51" i="1"/>
  <c r="F52" i="1"/>
  <c r="D52" i="1" s="1"/>
  <c r="F53" i="1"/>
  <c r="D53" i="1" s="1"/>
  <c r="F54" i="1"/>
  <c r="D54" i="1" s="1"/>
  <c r="F55" i="1"/>
  <c r="D55" i="1" s="1"/>
  <c r="F56" i="1"/>
  <c r="D56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0" i="1" l="1"/>
  <c r="P50" i="1" s="1"/>
  <c r="O51" i="1"/>
  <c r="P51" i="1" s="1"/>
  <c r="F34" i="1" l="1"/>
  <c r="O34" i="1"/>
  <c r="P34" i="1" s="1"/>
  <c r="O36" i="1"/>
  <c r="P36" i="1" s="1"/>
  <c r="O39" i="1" l="1"/>
  <c r="P39" i="1" s="1"/>
  <c r="O38" i="1"/>
  <c r="P38" i="1" s="1"/>
  <c r="O44" i="1" l="1"/>
  <c r="P44" i="1" s="1"/>
  <c r="O42" i="1"/>
  <c r="P42" i="1" s="1"/>
  <c r="O49" i="1"/>
  <c r="P49" i="1" s="1"/>
  <c r="O47" i="1"/>
  <c r="P47" i="1" s="1"/>
  <c r="F30" i="1"/>
  <c r="F24" i="1"/>
  <c r="O31" i="1"/>
  <c r="P31" i="1" s="1"/>
  <c r="F31" i="1"/>
  <c r="D31" i="1" s="1"/>
  <c r="O30" i="1"/>
  <c r="P30" i="1" s="1"/>
  <c r="O28" i="1"/>
  <c r="P28" i="1" s="1"/>
  <c r="F28" i="1"/>
  <c r="D28" i="1" s="1"/>
  <c r="O27" i="1"/>
  <c r="P27" i="1" s="1"/>
  <c r="F27" i="1"/>
  <c r="O24" i="1"/>
  <c r="P24" i="1" s="1"/>
  <c r="O25" i="1"/>
  <c r="P25" i="1" s="1"/>
  <c r="F25" i="1"/>
  <c r="F33" i="1" l="1"/>
  <c r="F11" i="1"/>
  <c r="F23" i="1" l="1"/>
  <c r="F32" i="1" l="1"/>
  <c r="F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6" i="1"/>
  <c r="F29" i="1"/>
  <c r="O46" i="1" l="1"/>
  <c r="P46" i="1" s="1"/>
  <c r="O45" i="1"/>
  <c r="P45" i="1" s="1"/>
  <c r="D45" i="1" l="1"/>
  <c r="D3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9" i="1"/>
  <c r="P9" i="1" s="1"/>
  <c r="O10" i="1"/>
  <c r="P10" i="1" s="1"/>
  <c r="O7" i="1"/>
  <c r="P7" i="1" s="1"/>
  <c r="O8" i="1"/>
  <c r="P8" i="1" s="1"/>
  <c r="O5" i="1"/>
  <c r="P5" i="1" s="1"/>
  <c r="O4" i="1"/>
  <c r="P4" i="1" s="1"/>
  <c r="D12" i="1" l="1"/>
  <c r="O41" i="1"/>
  <c r="P41" i="1" s="1"/>
  <c r="D40" i="1"/>
  <c r="O3" i="1"/>
  <c r="O6" i="1"/>
  <c r="P6" i="1" s="1"/>
  <c r="O23" i="1"/>
  <c r="P23" i="1" s="1"/>
  <c r="O26" i="1"/>
  <c r="P26" i="1" s="1"/>
  <c r="O29" i="1"/>
  <c r="P29" i="1" s="1"/>
  <c r="O32" i="1"/>
  <c r="P32" i="1" s="1"/>
  <c r="O33" i="1"/>
  <c r="P33" i="1" s="1"/>
  <c r="O35" i="1"/>
  <c r="P35" i="1" s="1"/>
  <c r="O37" i="1"/>
  <c r="P37" i="1" s="1"/>
  <c r="O40" i="1"/>
  <c r="P40" i="1" s="1"/>
  <c r="O43" i="1"/>
  <c r="P43" i="1" s="1"/>
  <c r="O48" i="1"/>
  <c r="P48" i="1" s="1"/>
  <c r="O2" i="1"/>
  <c r="P2" i="1" s="1"/>
  <c r="D2" i="1" l="1"/>
  <c r="D20" i="1"/>
  <c r="P3" i="1"/>
  <c r="D32" i="1"/>
  <c r="D19" i="1"/>
  <c r="D22" i="1"/>
  <c r="D21" i="1" l="1"/>
  <c r="D9" i="1"/>
  <c r="D27" i="1"/>
  <c r="D39" i="1"/>
  <c r="D47" i="1"/>
  <c r="D5" i="1"/>
  <c r="D38" i="1"/>
  <c r="D37" i="1"/>
  <c r="D6" i="1"/>
  <c r="D24" i="1"/>
  <c r="D10" i="1"/>
  <c r="D50" i="1"/>
  <c r="D23" i="1"/>
  <c r="D41" i="1"/>
  <c r="D26" i="1"/>
  <c r="D35" i="1"/>
  <c r="D46" i="1"/>
  <c r="D43" i="1"/>
  <c r="D48" i="1"/>
  <c r="D4" i="1"/>
  <c r="D13" i="1"/>
  <c r="D11" i="1"/>
  <c r="D29" i="1"/>
  <c r="D42" i="1" l="1"/>
  <c r="D34" i="1"/>
  <c r="D30" i="1"/>
  <c r="D17" i="1"/>
  <c r="D49" i="1"/>
  <c r="D51" i="1"/>
  <c r="D33" i="1"/>
  <c r="D14" i="1"/>
  <c r="D44" i="1"/>
  <c r="D25" i="1"/>
  <c r="D16" i="1"/>
  <c r="D15" i="1" l="1"/>
  <c r="D18" i="1"/>
  <c r="D7" i="1"/>
  <c r="D8" i="1"/>
  <c r="D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<sst xmlns="http://schemas.openxmlformats.org/spreadsheetml/2006/main" count="368" uniqueCount="217">
  <si>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</si>
  <si>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</si>
  <si>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</si>
  <si>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</si>
  <si>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</si>
  <si>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</si>
  <si>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</si>
  <si>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</si>
  <si>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</si>
  <si>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</si>
  <si>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</si>
  <si>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</si>
  <si>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</si>
  <si>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</si>
  <si>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</si>
  <si>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</si>
  <si>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</si>
  <si>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</si>
  <si>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</si>
  <si>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</si>
  <si>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</si>
  <si>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</si>
  <si>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</si>
  <si>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</si>
  <si>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</si>
  <si>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</si>
  <si>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</si>
  <si>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</si>
  <si>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</si>
  <si>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</si>
  <si>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</si>
  <si>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</si>
  <si>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</si>
  <si>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</si>
  <si>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</si>
  <si>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</si>
  <si>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</si>
  <si>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</si>
  <si>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</si>
  <si>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</si>
  <si>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</si>
  <si>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</si>
  <si>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</si>
  <si>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</si>
  <si>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</si>
  <si>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</si>
  <si>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</si>
  <si>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</si>
  <si>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</si>
  <si>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</si>
  <si>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</si>
  <si>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</si>
  <si>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</si>
  <si>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</si>
  <si>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</si>
  <si>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</si>
  <si>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</si>
  <si>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</si>
  <si>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</si>
  <si>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</si>
  <si>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</si>
  <si>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</si>
  <si>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</si>
  <si>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</si>
  <si>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</si>
  <si>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</si>
  <si>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</si>
  <si>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</si>
  <si>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</si>
  <si>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Our hero.  Applies -2 armor for 3 seconds on hit.</t>
  </si>
  <si>
    <t>Samurai.  Hits fast and heavy.</t>
  </si>
  <si>
    <t>Each strike will provide 5% increased attack speed to adjacent towers for 2 seconds.</t>
  </si>
  <si>
    <t>Icicle</t>
  </si>
  <si>
    <t>Master Swordsman</t>
  </si>
  <si>
    <t>Shoots ice spikes.  Long range, single target.  Slows 18% and reduces armor by 1 for 2 seconds.</t>
  </si>
  <si>
    <t>Death Knight.  Each hit increases enemy damage taken by 15% for 2 seconds.  xXxEdgeLordxXx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</si>
  <si>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</si>
  <si>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</si>
  <si>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</si>
  <si>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</si>
  <si>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</si>
  <si>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</si>
  <si>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</si>
  <si>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</si>
  <si>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</si>
  <si>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</si>
  <si>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</si>
  <si>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</si>
  <si>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</si>
  <si>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</si>
  <si>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</si>
  <si>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</si>
  <si>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</si>
  <si>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</si>
  <si>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</si>
  <si>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</si>
  <si>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</si>
  <si>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</si>
  <si>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</si>
  <si>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</si>
  <si>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</si>
  <si>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</si>
  <si>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</si>
  <si>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</si>
  <si>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</si>
  <si>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</si>
  <si>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</si>
  <si>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</si>
  <si>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</si>
  <si>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</si>
  <si>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</si>
  <si>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</si>
  <si>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Shoots 2 spikes at once, slows by 18%, armor reduced by 1 on each target.</t>
  </si>
  <si>
    <t>Ice Maker</t>
  </si>
  <si>
    <t>IceMaker</t>
  </si>
  <si>
    <t>Increased range &amp; splash.  Make way for big ar-tillery!!</t>
  </si>
  <si>
    <t>Icey.  Cold.  Refreshing.  Slows by 25% to small area for 2 seconds.</t>
  </si>
  <si>
    <t>Frozen Pond.  Slows in a small AoE around it by 28% and does light damage</t>
  </si>
  <si>
    <t>Ice everywhere.  Slows everything in area by 34%.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</si>
  <si>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</si>
  <si>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</si>
  <si>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</si>
  <si>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</si>
  <si>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</si>
  <si>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</si>
  <si>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</si>
  <si>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hit,brittle,2,3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</si>
  <si>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</si>
  <si>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</si>
  <si>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</si>
  <si>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</si>
  <si>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</si>
  <si>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</si>
  <si>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hit,slow,.28,.5</t>
  </si>
  <si>
    <t>hit,slow,.34,.5</t>
  </si>
  <si>
    <t>hit,slow,.28,3</t>
  </si>
  <si>
    <t>hit,brittle,1,2</t>
  </si>
  <si>
    <t>Skilled with poisons.  28% slow + 20 dps for 5 seconds.</t>
  </si>
  <si>
    <t>hit,poison,.28,20,5</t>
  </si>
  <si>
    <t>ID</t>
  </si>
  <si>
    <t>Demonologist</t>
  </si>
  <si>
    <t>Lucifer</t>
  </si>
  <si>
    <t>Bloodhound</t>
  </si>
  <si>
    <t>Borks in evil.</t>
  </si>
  <si>
    <t>Gooey</t>
  </si>
  <si>
    <t>Yuckkkkkkkkkkk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</si>
  <si>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</si>
  <si>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</si>
  <si>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</si>
  <si>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</si>
  <si>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</si>
  <si>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</si>
  <si>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</si>
  <si>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</si>
  <si>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</si>
  <si>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</si>
  <si>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</si>
  <si>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</si>
  <si>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</si>
  <si>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</si>
  <si>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</si>
  <si>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</si>
  <si>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</si>
  <si>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</si>
  <si>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hit,poison,0,40,5</t>
  </si>
  <si>
    <t>Applies a 10% dmg taken increase to all enemies it hits.  Hits everyone, does medium damage.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</si>
  <si>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</si>
  <si>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</si>
  <si>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</si>
  <si>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</si>
  <si>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</si>
  <si>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</si>
  <si>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</si>
  <si>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</si>
  <si>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</si>
  <si>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</si>
  <si>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</si>
  <si>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</si>
  <si>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A warrior on drugs.  Hits hard, and fast, and has a 15% chance to stun for 1 second.</t>
  </si>
  <si>
    <t>Let loose the hounds of war with a 20% damage boost on nearby towers (range 2).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</si>
  <si>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</si>
  <si>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</si>
  <si>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</si>
  <si>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Shots have a 20% chance to crit, dealing a second attack for 100% weapon damage.</t>
  </si>
  <si>
    <t>hit,crit,.2,1</t>
  </si>
  <si>
    <t>Hits two targets at once.  Applies 5 dmg every second for 3 seconds and slows by 8%.</t>
  </si>
  <si>
    <t>In the shadows you'll find him.  Throwing daggers, hurting people.  Triple shot, same crit.</t>
  </si>
  <si>
    <t>Sure to kill whoever he's aiming for.  20% chance for 3x crit.</t>
  </si>
  <si>
    <t>hit,crit,.2,2</t>
  </si>
  <si>
    <t>hit,poison,.13,10,2</t>
  </si>
  <si>
    <t>Makes a big, poisonous splash when he attacks.  Slows 13% and 10 dmg for 2 seconds.</t>
  </si>
  <si>
    <t>Likes to shout a lot of motivational things.  Nearby towers strangely reply to it. DmgUp 12% to nearby towers (range 2)</t>
  </si>
  <si>
    <t>This master of swordsmanship has the ability to bash an enemy and stun them for 2 seconds.</t>
  </si>
  <si>
    <t>hit,stun,.15,2</t>
  </si>
  <si>
    <t>A sweet serenade for those unknowing participants to death's song.</t>
  </si>
  <si>
    <t>4</t>
  </si>
  <si>
    <t>Hunts down his prey and.. well, this game is kid friendly, so let's just say it's not good.  Poisons 40dps for 5 seconds, but has low damage.</t>
  </si>
  <si>
    <t>Bigger splash &amp; range, still slows 25%.</t>
  </si>
  <si>
    <t>Splash range &amp; range slightly bigger still.</t>
  </si>
  <si>
    <t>Big Yeti mele hits with 28% slow for 3 seconds.  Low-ranged!</t>
  </si>
  <si>
    <t>hit,poison,.08,5,3</t>
  </si>
  <si>
    <t>T.Cost</t>
  </si>
  <si>
    <t>Tinkerer</t>
  </si>
  <si>
    <t>Like it's hot.  But not too hot.</t>
  </si>
  <si>
    <t>Burns the ground around it in a hot, fiery, fire flame.</t>
  </si>
  <si>
    <t>Makes your enemies nice and crispy.</t>
  </si>
  <si>
    <t>hit,chain,3,6,.15,75,fire</t>
  </si>
  <si>
    <t>Chains 2 additional enemies</t>
  </si>
  <si>
    <t>Chains 3 additional enemies.</t>
  </si>
  <si>
    <t>hit,chain,2,6,.15,75,fire</t>
  </si>
  <si>
    <t>Calls upon Elven spirits to increase nearby towers attack speed by 12%.</t>
  </si>
  <si>
    <t>Little tinkerer.  Gives adjacent towers 5% attack speed &amp; dmg boosts.</t>
  </si>
  <si>
    <t>time,dmgBuff,.05,1</t>
  </si>
  <si>
    <t>time,atkSpdBuff,.05,1</t>
  </si>
  <si>
    <t>time,atkSpdBuff,.12,2</t>
  </si>
  <si>
    <t>time,dmgBuff,.12,2</t>
  </si>
  <si>
    <t>time,dmgBuff,.20,2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</si>
</sst>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0" fillId="12" borderId="0" xfId="0" applyFill="1"/>
    <xf numFmtId="0" fontId="3" fillId="0" borderId="0" xfId="1"/>
    <xf numFmtId="9" fontId="0" fillId="6" borderId="0" xfId="0" applyNumberFormat="1" applyFill="1"/>
    <xf numFmtId="9" fontId="0" fillId="0" borderId="0" xfId="0" applyNumberFormat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13" formatCode="0%"/>
      <fill>
        <patternFill patternType="solid">
          <fgColor indexed="64"/>
          <bgColor theme="7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4" Name="TowerList" RootElement="Root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9" tableType="xml" totalsRowShown="0" headerRowDxfId="12" connectionId="4">
  <autoFilter ref="A1:AC59" xr:uid="{7E13DCAC-A1A1-4793-A40C-C0AAEFCA7A3B}"/>
  <sortState xmlns:xlrd2="http://schemas.microsoft.com/office/spreadsheetml/2017/richdata2" ref="A2:AB58">
    <sortCondition ref="A2:A58"/>
  </sortState>
  <tableColumns count="29">
    <tableColumn id="28" xr3:uid="{0B968059-2AC4-4D53-B7AA-C17CD74FEE7C}" uniqueName="28" name="ID" dataDxfId="11"/>
    <tableColumn id="29" xr3:uid="{167549F5-68A9-4EFE-B754-17071D6A1987}" uniqueName="29" name="Tier" dataDxfId="10"/>
    <tableColumn id="2" xr3:uid="{BD04A9ED-09E4-4C2F-9A1E-376D27897506}" uniqueName="Name" name="Name">
      <xmlColumnPr mapId="4" xpath="/Root/Row/Name" xmlDataType="string"/>
    </tableColumn>
    <tableColumn id="15" xr3:uid="{A26755EC-DC65-4209-BFD6-9F0002BCD397}" uniqueName="upgradeOne" name="G/M.DPS" dataDxfId="9">
      <calculatedColumnFormula>SUM(E2/F2)</calculatedColumnFormula>
    </tableColumn>
    <tableColumn id="9" xr3:uid="{CDADC387-2692-4651-A063-1A76B0415D0D}" uniqueName="bulletFrame" name="T.Cost" dataDxfId="8"/>
    <tableColumn id="13" xr3:uid="{3165D01F-EC46-48DE-8129-008D610D5BB8}" uniqueName="fireSoundString" name="Max DPS" dataDxfId="7">
      <calculatedColumnFormula>SUM(K2*(24/L2))*J2</calculatedColumnFormula>
    </tableColumn>
    <tableColumn id="1" xr3:uid="{DBB8675E-7724-4CE7-AC9D-3B5B328DB5AC}" uniqueName="AoE" name="maxHits" dataDxfId="6"/>
    <tableColumn id="3" xr3:uid="{CB4E03FE-21CD-4530-A347-9FF12F372BD1}" uniqueName="AoE" name="AoE">
      <xmlColumnPr mapId="4" xpath="/Root/Row/AoE" xmlDataType="integer"/>
    </tableColumn>
    <tableColumn id="4" xr3:uid="{34A04DB4-B101-4D53-AA48-F1BAEB4D37E1}" uniqueName="Range" name="Range">
      <xmlColumnPr mapId="4" xpath="/Root/Row/Range" xmlDataType="integer"/>
    </tableColumn>
    <tableColumn id="5" xr3:uid="{B9C30279-F32E-41E3-B3B1-374F41B7EA21}" uniqueName="of_Targets" name="# of Targets">
      <xmlColumnPr mapId="4" xpath="/Root/Row/of_Targets" xmlDataType="integer"/>
    </tableColumn>
    <tableColumn id="6" xr3:uid="{C158085E-F6FA-4A44-B100-6EA300E835B5}" uniqueName="Dmg" name="Dmg" dataDxfId="5">
      <xmlColumnPr mapId="4" xpath="/Root/Row/Dmg" xmlDataType="integer"/>
    </tableColumn>
    <tableColumn id="7" xr3:uid="{1207337A-E6BF-4DD9-AB32-5D838856DA34}" uniqueName="Atk_Speed" name="Atk Speed" dataDxfId="4">
      <xmlColumnPr mapId="4" xpath="/Root/Row/Atk_Speed" xmlDataType="integer"/>
    </tableColumn>
    <tableColumn id="8" xr3:uid="{EB7D4130-A460-4772-B3AD-98C34232A5B7}" uniqueName="Cost" name="Cost" dataDxfId="3">
      <xmlColumnPr mapId="4" xpath="/Root/Row/Cost" xmlDataType="integer"/>
    </tableColumn>
    <tableColumn id="10" xr3:uid="{960B1B92-4605-4C0A-9012-0A2C4A9B7786}" uniqueName="Type" name="Type">
      <xmlColumnPr mapId="4" xpath="/Root/Row/Type" xmlDataType="string"/>
    </tableColumn>
    <tableColumn id="12" xr3:uid="{F406916D-AC1F-4D7C-91E2-3C08BF8F9390}" uniqueName="towerFrame" name="Min DPS" dataDxfId="2">
      <calculatedColumnFormula>SUM(K2*(24/L2))</calculatedColumnFormula>
    </tableColumn>
    <tableColumn id="14" xr3:uid="{79A19EDE-9D24-4FD1-BD5F-613A5DE27DA6}" uniqueName="tDescription" name="Gold per Min DPS" dataDxfId="1">
      <calculatedColumnFormula>SUM(E2/O2)</calculatedColumnFormula>
    </tableColumn>
    <tableColumn id="16" xr3:uid="{C3F60BD1-F34D-480E-93CD-521D41E09EB5}" uniqueName="bulletFrame" name="bulletFrame">
      <xmlColumnPr mapId="4" xpath="/Root/Row/bulletFrame" xmlDataType="integer"/>
    </tableColumn>
    <tableColumn id="17" xr3:uid="{D6FE27F0-9BA9-4042-A2FB-7EB813A3CD4E}" uniqueName="bulletSpeed" name="bulletSpeed">
      <xmlColumnPr mapId="4" xpath="/Root/Row/bulletSpeed" xmlDataType="integer"/>
    </tableColumn>
    <tableColumn id="18" xr3:uid="{3D7ECFAE-69C7-4D3F-B8EF-DE3456EED59C}" uniqueName="towerFrame" name="towerFrame">
      <xmlColumnPr mapId="4" xpath="/Root/Row/towerFrame" xmlDataType="integer"/>
    </tableColumn>
    <tableColumn id="19" xr3:uid="{483C72D6-B33C-452D-BE8F-E524D370C58C}" uniqueName="fireSoundString" name="fireSoundString">
      <xmlColumnPr mapId="4" xpath="/Root/Row/fireSoundString" xmlDataType="string"/>
    </tableColumn>
    <tableColumn id="11" xr3:uid="{1B12F4CC-722E-4BFB-9EA8-7BC8CB93A247}" uniqueName="upgradeOne" name="upgradeOne">
      <xmlColumnPr mapId="4" xpath="/Root/Row/upgradeOne" xmlDataType="string"/>
    </tableColumn>
    <tableColumn id="21" xr3:uid="{95D68C7E-6AEC-4AC2-B5B4-1E2C3EDE848C}" uniqueName="upgradeTwo" name="upgradeTwo">
      <xmlColumnPr mapId="4" xpath="/Root/Row/upgradeTwo" xmlDataType="string"/>
    </tableColumn>
    <tableColumn id="22" xr3:uid="{9DBC30FB-5F26-4DBD-945C-43FD0F36F2A8}" uniqueName="upgradeThree" name="upgradeThree">
      <xmlColumnPr mapId="4" xpath="/Root/Row/upgradeThree" xmlDataType="string"/>
    </tableColumn>
    <tableColumn id="23" xr3:uid="{E256A08A-04FD-4A56-951F-6AF7E250751B}" uniqueName="targeting" name="targeting">
      <xmlColumnPr mapId="4" xpath="/Root/Row/targeting" xmlDataType="string"/>
    </tableColumn>
    <tableColumn id="24" xr3:uid="{14F20794-1BBA-4281-97D1-1B39B6A60726}" uniqueName="skillOne" name="skillOne">
      <xmlColumnPr mapId="4" xpath="/Root/Row/skillOne" xmlDataType="string"/>
    </tableColumn>
    <tableColumn id="25" xr3:uid="{FAF0774D-00DD-4CE6-B71C-583ACCEF47B3}" uniqueName="skillTwo" name="skillTwo">
      <xmlColumnPr mapId="4" xpath="/Root/Row/skillTwo" xmlDataType="string"/>
    </tableColumn>
    <tableColumn id="26" xr3:uid="{7333556A-ED46-4116-BAE2-72C5F5C79C7D}" uniqueName="skillThree" name="skillThree">
      <xmlColumnPr mapId="4" xpath="/Root/Row/skillThree" xmlDataType="string"/>
    </tableColumn>
    <tableColumn id="27" xr3:uid="{3E110F20-4559-4331-BCD4-B34F6EF3F7B2}" uniqueName="skillFour" name="skillFour">
      <xmlColumnPr mapId="4" xpath="/Root/Row/skillFour" xmlDataType="string"/>
    </tableColumn>
    <tableColumn id="20" xr3:uid="{3624DC5F-C196-4453-A4C0-CB17DCE76751}" uniqueName="tDescription" name="tDescription">
      <xmlColumnPr mapId="4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9"/>
  <sheetViews>
    <sheetView tabSelected="1" topLeftCell="A28" zoomScaleNormal="100" workbookViewId="0">
      <pane xSplit="3" topLeftCell="O1" activePane="topRight" state="frozen"/>
      <selection activeCell="A19" sqref="A19"/>
      <selection pane="topRight" activeCell="AA46" sqref="AA46"/>
    </sheetView>
  </sheetViews>
  <sheetFormatPr defaultRowHeight="15" x14ac:dyDescent="0.25"/>
  <cols>
    <col min="1" max="1" width="5.7109375" bestFit="1" customWidth="1"/>
    <col min="2" max="2" width="5.7109375" customWidth="1"/>
    <col min="3" max="3" width="19" bestFit="1" customWidth="1"/>
    <col min="4" max="4" width="11.42578125" style="26" bestFit="1" customWidth="1"/>
    <col min="5" max="5" width="8.7109375" bestFit="1" customWidth="1"/>
    <col min="6" max="6" width="11" style="21" bestFit="1" customWidth="1"/>
    <col min="7" max="7" width="4.7109375" customWidth="1"/>
    <col min="8" max="8" width="7" bestFit="1" customWidth="1"/>
    <col min="9" max="9" width="9" bestFit="1" customWidth="1"/>
    <col min="10" max="10" width="4.5703125" customWidth="1"/>
    <col min="11" max="11" width="7.85546875" bestFit="1" customWidth="1"/>
    <col min="12" max="12" width="6.140625" customWidth="1"/>
    <col min="13" max="13" width="7.42578125" bestFit="1" customWidth="1"/>
    <col min="15" max="15" width="7.85546875" bestFit="1" customWidth="1"/>
    <col min="17" max="17" width="7.140625" style="21" customWidth="1"/>
    <col min="18" max="18" width="7" style="21" customWidth="1"/>
    <col min="19" max="19" width="6" customWidth="1"/>
    <col min="20" max="20" width="17.28515625" bestFit="1" customWidth="1"/>
    <col min="21" max="21" width="18.42578125" bestFit="1" customWidth="1"/>
    <col min="22" max="22" width="17.7109375" bestFit="1" customWidth="1"/>
    <col min="23" max="23" width="15.85546875" bestFit="1" customWidth="1"/>
    <col min="24" max="24" width="11.28515625" bestFit="1" customWidth="1"/>
    <col min="25" max="25" width="23.7109375" bestFit="1" customWidth="1"/>
    <col min="26" max="26" width="21.5703125" bestFit="1" customWidth="1"/>
    <col min="27" max="27" width="24.85546875" bestFit="1" customWidth="1"/>
    <col min="28" max="28" width="11.42578125" bestFit="1" customWidth="1"/>
    <col min="29" max="29" width="124.42578125" bestFit="1" customWidth="1"/>
    <col min="30" max="30" width="14.140625" bestFit="1" customWidth="1"/>
    <col min="31" max="31" width="12.85546875" bestFit="1" customWidth="1"/>
    <col min="32" max="32" width="12" bestFit="1" customWidth="1"/>
    <col min="33" max="34" width="10.85546875" bestFit="1" customWidth="1"/>
  </cols>
  <sheetData>
    <row r="1" spans="1:29" x14ac:dyDescent="0.25">
      <c r="A1" s="6" t="s">
        <v>139</v>
      </c>
      <c r="B1" s="6" t="s">
        <v>181</v>
      </c>
      <c r="C1" s="6" t="s">
        <v>24</v>
      </c>
      <c r="D1" s="19" t="s">
        <v>32</v>
      </c>
      <c r="E1" s="10" t="s">
        <v>201</v>
      </c>
      <c r="F1" s="19" t="s">
        <v>22</v>
      </c>
      <c r="G1" s="6" t="s">
        <v>68</v>
      </c>
      <c r="H1" s="7" t="s">
        <v>18</v>
      </c>
      <c r="I1" s="7" t="s">
        <v>9</v>
      </c>
      <c r="J1" s="7" t="s">
        <v>13</v>
      </c>
      <c r="K1" s="8" t="s">
        <v>10</v>
      </c>
      <c r="L1" s="9" t="s">
        <v>17</v>
      </c>
      <c r="M1" s="10" t="s">
        <v>11</v>
      </c>
      <c r="N1" s="6" t="s">
        <v>12</v>
      </c>
      <c r="O1" s="19" t="s">
        <v>16</v>
      </c>
      <c r="P1" s="19" t="s">
        <v>23</v>
      </c>
      <c r="Q1" s="6" t="s">
        <v>31</v>
      </c>
      <c r="R1" s="6" t="s">
        <v>30</v>
      </c>
      <c r="S1" s="6" t="s">
        <v>33</v>
      </c>
      <c r="T1" s="6" t="s">
        <v>34</v>
      </c>
      <c r="U1" s="7" t="s">
        <v>91</v>
      </c>
      <c r="V1" s="7" t="s">
        <v>92</v>
      </c>
      <c r="W1" s="7" t="s">
        <v>93</v>
      </c>
      <c r="X1" s="7" t="s">
        <v>94</v>
      </c>
      <c r="Y1" s="7" t="s">
        <v>122</v>
      </c>
      <c r="Z1" s="7" t="s">
        <v>123</v>
      </c>
      <c r="AA1" s="7" t="s">
        <v>124</v>
      </c>
      <c r="AB1" s="7" t="s">
        <v>125</v>
      </c>
      <c r="AC1" s="6" t="s">
        <v>35</v>
      </c>
    </row>
    <row r="2" spans="1:29" x14ac:dyDescent="0.25">
      <c r="A2" s="17">
        <v>1</v>
      </c>
      <c r="B2" s="17">
        <v>1</v>
      </c>
      <c r="C2" s="11" t="s">
        <v>36</v>
      </c>
      <c r="D2" s="25">
        <f>SUM(E2/F2)</f>
        <v>2.3076923076923079</v>
      </c>
      <c r="E2" s="3">
        <v>40</v>
      </c>
      <c r="F2" s="22">
        <f>SUM(K2*(24/L2))*J2</f>
        <v>17.333333333333332</v>
      </c>
      <c r="G2" s="4"/>
      <c r="H2">
        <v>0</v>
      </c>
      <c r="I2">
        <v>82</v>
      </c>
      <c r="J2">
        <v>1</v>
      </c>
      <c r="K2" s="1">
        <v>13</v>
      </c>
      <c r="L2" s="2">
        <v>18</v>
      </c>
      <c r="M2" s="3">
        <v>40</v>
      </c>
      <c r="N2" s="4" t="s">
        <v>25</v>
      </c>
      <c r="O2" s="22">
        <f>SUM(K2*(24/L2))</f>
        <v>17.333333333333332</v>
      </c>
      <c r="P2" s="20">
        <f>SUM(E2/O2)</f>
        <v>2.3076923076923079</v>
      </c>
      <c r="Q2" s="5">
        <v>5</v>
      </c>
      <c r="R2" s="5">
        <v>20</v>
      </c>
      <c r="S2" s="5">
        <v>2</v>
      </c>
      <c r="T2" s="4" t="s">
        <v>51</v>
      </c>
      <c r="U2" s="4" t="s">
        <v>0</v>
      </c>
      <c r="V2" s="4" t="s">
        <v>3</v>
      </c>
      <c r="W2" s="4" t="s">
        <v>100</v>
      </c>
      <c r="Y2" s="4"/>
      <c r="Z2" s="4"/>
      <c r="AA2" s="4"/>
      <c r="AB2" s="4"/>
      <c r="AC2" s="4" t="s">
        <v>180</v>
      </c>
    </row>
    <row r="3" spans="1:29" x14ac:dyDescent="0.25">
      <c r="A3" s="17">
        <v>2</v>
      </c>
      <c r="B3" s="17">
        <v>2</v>
      </c>
      <c r="C3" s="11" t="s">
        <v>0</v>
      </c>
      <c r="D3" s="25">
        <f>SUM(E3/F3)</f>
        <v>2.4952651515151514</v>
      </c>
      <c r="E3" s="3">
        <v>155</v>
      </c>
      <c r="F3" s="22">
        <f>SUM(K3*(24/L3))*J3</f>
        <v>62.117647058823536</v>
      </c>
      <c r="G3" s="4"/>
      <c r="H3">
        <v>0</v>
      </c>
      <c r="I3">
        <v>82</v>
      </c>
      <c r="J3">
        <v>1</v>
      </c>
      <c r="K3" s="1">
        <v>44</v>
      </c>
      <c r="L3" s="2">
        <v>17</v>
      </c>
      <c r="M3" s="3">
        <v>115</v>
      </c>
      <c r="N3" s="4" t="s">
        <v>25</v>
      </c>
      <c r="O3" s="22">
        <f>SUM(K3*(24/L3))</f>
        <v>62.117647058823536</v>
      </c>
      <c r="P3" s="20">
        <f>SUM(E3/O3)</f>
        <v>2.4952651515151514</v>
      </c>
      <c r="Q3" s="5">
        <v>5</v>
      </c>
      <c r="R3" s="5">
        <v>30</v>
      </c>
      <c r="S3" s="5">
        <v>9</v>
      </c>
      <c r="T3" s="4" t="s">
        <v>51</v>
      </c>
      <c r="U3" s="4" t="s">
        <v>4</v>
      </c>
      <c r="V3" s="4" t="s">
        <v>1</v>
      </c>
      <c r="X3" s="4"/>
      <c r="Y3" t="s">
        <v>184</v>
      </c>
      <c r="Z3" s="4"/>
      <c r="AA3" s="4"/>
      <c r="AB3" s="4"/>
      <c r="AC3" s="4" t="s">
        <v>183</v>
      </c>
    </row>
    <row r="4" spans="1:29" x14ac:dyDescent="0.25">
      <c r="A4" s="17">
        <v>3</v>
      </c>
      <c r="B4" s="17">
        <v>3</v>
      </c>
      <c r="C4" s="11" t="s">
        <v>4</v>
      </c>
      <c r="D4" s="25">
        <f>SUM(E4/F4)</f>
        <v>1.6075650118203311</v>
      </c>
      <c r="E4" s="3">
        <f>SUM(155+Table1[[#This Row],[Cost]])</f>
        <v>340</v>
      </c>
      <c r="F4" s="22">
        <f>SUM(K4*(24/L4))*J4</f>
        <v>211.5</v>
      </c>
      <c r="G4" s="4"/>
      <c r="H4">
        <v>0</v>
      </c>
      <c r="I4">
        <v>106</v>
      </c>
      <c r="J4">
        <v>3</v>
      </c>
      <c r="K4" s="1">
        <v>47</v>
      </c>
      <c r="L4" s="2">
        <v>16</v>
      </c>
      <c r="M4" s="3">
        <v>185</v>
      </c>
      <c r="N4" s="4" t="s">
        <v>25</v>
      </c>
      <c r="O4" s="22">
        <f>SUM(K4*(24/L4))</f>
        <v>70.5</v>
      </c>
      <c r="P4" s="20">
        <f t="shared" ref="P4:P59" si="0">SUM(E4/O4)</f>
        <v>4.8226950354609928</v>
      </c>
      <c r="Q4" s="5">
        <v>5</v>
      </c>
      <c r="R4" s="5">
        <v>30</v>
      </c>
      <c r="S4" s="5">
        <v>22</v>
      </c>
      <c r="T4" s="4" t="s">
        <v>51</v>
      </c>
      <c r="U4" s="4"/>
      <c r="V4" s="4"/>
      <c r="W4" s="4"/>
      <c r="X4" s="4"/>
      <c r="Y4" s="4" t="s">
        <v>184</v>
      </c>
      <c r="Z4" s="4"/>
      <c r="AA4" s="4"/>
      <c r="AB4" s="4"/>
      <c r="AC4" s="4" t="s">
        <v>186</v>
      </c>
    </row>
    <row r="5" spans="1:29" x14ac:dyDescent="0.25">
      <c r="A5" s="17">
        <v>4</v>
      </c>
      <c r="B5" s="17">
        <v>3</v>
      </c>
      <c r="C5" s="11" t="s">
        <v>1</v>
      </c>
      <c r="D5" s="25">
        <f>SUM(E5/F5)</f>
        <v>1.4404761904761907</v>
      </c>
      <c r="E5" s="3">
        <f>SUM(155+Table1[[#This Row],[Cost]])</f>
        <v>330</v>
      </c>
      <c r="F5" s="22">
        <f>SUM(K5*(24/L5))*J5</f>
        <v>229.09090909090907</v>
      </c>
      <c r="G5" s="4"/>
      <c r="H5">
        <v>0</v>
      </c>
      <c r="I5">
        <v>106</v>
      </c>
      <c r="J5">
        <v>3</v>
      </c>
      <c r="K5" s="1">
        <v>70</v>
      </c>
      <c r="L5" s="2">
        <v>22</v>
      </c>
      <c r="M5" s="3">
        <v>175</v>
      </c>
      <c r="N5" s="4" t="s">
        <v>26</v>
      </c>
      <c r="O5" s="22">
        <f>SUM(K5*(24/L5))</f>
        <v>76.36363636363636</v>
      </c>
      <c r="P5" s="20">
        <f t="shared" si="0"/>
        <v>4.3214285714285721</v>
      </c>
      <c r="Q5" s="5">
        <v>5</v>
      </c>
      <c r="R5" s="5">
        <v>30</v>
      </c>
      <c r="S5" s="5">
        <v>23</v>
      </c>
      <c r="T5" s="4" t="s">
        <v>51</v>
      </c>
      <c r="V5" s="4"/>
      <c r="W5" s="4"/>
      <c r="X5" s="4"/>
      <c r="Y5" s="4" t="s">
        <v>188</v>
      </c>
      <c r="Z5" s="4"/>
      <c r="AA5" s="4"/>
      <c r="AB5" s="4"/>
      <c r="AC5" s="4" t="s">
        <v>187</v>
      </c>
    </row>
    <row r="6" spans="1:29" x14ac:dyDescent="0.25">
      <c r="A6" s="17">
        <v>5</v>
      </c>
      <c r="B6" s="17">
        <v>2</v>
      </c>
      <c r="C6" s="11" t="s">
        <v>2</v>
      </c>
      <c r="D6" s="25">
        <f>SUM(E6/F6)</f>
        <v>1.9444444444444444</v>
      </c>
      <c r="E6" s="3">
        <v>175</v>
      </c>
      <c r="F6" s="22">
        <f>SUM(K6*(24/L6))*J6</f>
        <v>90</v>
      </c>
      <c r="G6" s="4"/>
      <c r="H6">
        <v>0</v>
      </c>
      <c r="I6">
        <v>106</v>
      </c>
      <c r="J6">
        <v>1</v>
      </c>
      <c r="K6" s="1">
        <v>60</v>
      </c>
      <c r="L6" s="2">
        <v>16</v>
      </c>
      <c r="M6" s="3">
        <v>135</v>
      </c>
      <c r="N6" s="4" t="s">
        <v>25</v>
      </c>
      <c r="O6" s="22">
        <f>SUM(K6*(24/L6))</f>
        <v>90</v>
      </c>
      <c r="P6" s="20">
        <f t="shared" si="0"/>
        <v>1.9444444444444444</v>
      </c>
      <c r="Q6" s="5">
        <v>5</v>
      </c>
      <c r="R6" s="5">
        <v>20</v>
      </c>
      <c r="S6" s="5">
        <v>10</v>
      </c>
      <c r="T6" s="4" t="s">
        <v>51</v>
      </c>
      <c r="U6" s="4" t="s">
        <v>5</v>
      </c>
      <c r="V6" s="4" t="s">
        <v>6</v>
      </c>
      <c r="W6" s="4"/>
      <c r="X6" s="4"/>
      <c r="Y6" s="4"/>
      <c r="Z6" s="4"/>
      <c r="AA6" s="4"/>
      <c r="AB6" s="4"/>
      <c r="AC6" s="4" t="s">
        <v>182</v>
      </c>
    </row>
    <row r="7" spans="1:29" x14ac:dyDescent="0.25">
      <c r="A7" s="17">
        <v>6</v>
      </c>
      <c r="B7" s="17">
        <v>3</v>
      </c>
      <c r="C7" s="11" t="s">
        <v>5</v>
      </c>
      <c r="D7" s="25">
        <f>SUM(E7/F7)</f>
        <v>2.4204545454545454</v>
      </c>
      <c r="E7" s="3">
        <f>SUM(175+Table1[[#This Row],[Cost]])</f>
        <v>355</v>
      </c>
      <c r="F7" s="22">
        <f>SUM(K7*(24/L7))*J7</f>
        <v>146.66666666666666</v>
      </c>
      <c r="G7" s="4"/>
      <c r="H7">
        <v>0</v>
      </c>
      <c r="I7">
        <v>106</v>
      </c>
      <c r="J7">
        <v>1</v>
      </c>
      <c r="K7" s="1">
        <v>110</v>
      </c>
      <c r="L7" s="2">
        <v>18</v>
      </c>
      <c r="M7" s="3">
        <v>180</v>
      </c>
      <c r="N7" s="4" t="s">
        <v>26</v>
      </c>
      <c r="O7" s="22">
        <f>SUM(K7*(24/L7))</f>
        <v>146.66666666666666</v>
      </c>
      <c r="P7" s="20">
        <f t="shared" si="0"/>
        <v>2.4204545454545454</v>
      </c>
      <c r="Q7" s="5">
        <v>5</v>
      </c>
      <c r="R7" s="5">
        <v>30</v>
      </c>
      <c r="S7" s="5">
        <v>29</v>
      </c>
      <c r="T7" s="4" t="s">
        <v>51</v>
      </c>
      <c r="U7" s="4"/>
      <c r="V7" s="4"/>
      <c r="W7" s="4"/>
      <c r="X7" s="4"/>
      <c r="Y7" s="4" t="s">
        <v>214</v>
      </c>
      <c r="Z7" s="4"/>
      <c r="AA7" s="4"/>
      <c r="AB7" s="4"/>
      <c r="AC7" s="4" t="s">
        <v>210</v>
      </c>
    </row>
    <row r="8" spans="1:29" x14ac:dyDescent="0.25">
      <c r="A8" s="17">
        <v>7</v>
      </c>
      <c r="B8" s="17">
        <v>3</v>
      </c>
      <c r="C8" s="11" t="s">
        <v>6</v>
      </c>
      <c r="D8" s="25">
        <f>SUM(E8/F8)</f>
        <v>2.0277777777777777</v>
      </c>
      <c r="E8" s="3">
        <f>SUM(175+Table1[[#This Row],[Cost]])</f>
        <v>365</v>
      </c>
      <c r="F8" s="22">
        <f>SUM(K8*(24/L8))*J8</f>
        <v>180</v>
      </c>
      <c r="G8" s="4"/>
      <c r="H8">
        <v>0</v>
      </c>
      <c r="I8">
        <v>122</v>
      </c>
      <c r="J8">
        <v>1</v>
      </c>
      <c r="K8" s="1">
        <v>120</v>
      </c>
      <c r="L8" s="2">
        <v>16</v>
      </c>
      <c r="M8" s="3">
        <v>190</v>
      </c>
      <c r="N8" s="4" t="s">
        <v>26</v>
      </c>
      <c r="O8" s="22">
        <f>SUM(K8*(24/L8))</f>
        <v>180</v>
      </c>
      <c r="P8" s="20">
        <f t="shared" si="0"/>
        <v>2.0277777777777777</v>
      </c>
      <c r="Q8" s="5">
        <v>5</v>
      </c>
      <c r="R8" s="5">
        <v>30</v>
      </c>
      <c r="S8" s="5">
        <v>27</v>
      </c>
      <c r="T8" s="4" t="s">
        <v>51</v>
      </c>
      <c r="U8" s="4"/>
      <c r="V8" s="4"/>
      <c r="W8" s="4"/>
      <c r="X8" s="4"/>
      <c r="Y8" s="4" t="s">
        <v>126</v>
      </c>
      <c r="Z8" s="4"/>
      <c r="AA8" s="4"/>
      <c r="AB8" s="4"/>
      <c r="AC8" s="4" t="s">
        <v>69</v>
      </c>
    </row>
    <row r="9" spans="1:29" x14ac:dyDescent="0.25">
      <c r="A9" s="17">
        <v>8</v>
      </c>
      <c r="B9" s="17">
        <v>2</v>
      </c>
      <c r="C9" s="11" t="s">
        <v>3</v>
      </c>
      <c r="D9" s="25">
        <f>SUM(E9/F9)</f>
        <v>2.2727272727272729</v>
      </c>
      <c r="E9" s="3">
        <v>120</v>
      </c>
      <c r="F9" s="22">
        <f>SUM(K9*(24/L9))*J9</f>
        <v>52.8</v>
      </c>
      <c r="G9" s="4"/>
      <c r="H9">
        <v>0</v>
      </c>
      <c r="I9">
        <v>82</v>
      </c>
      <c r="J9">
        <v>2</v>
      </c>
      <c r="K9" s="1">
        <v>22</v>
      </c>
      <c r="L9" s="2">
        <v>20</v>
      </c>
      <c r="M9" s="3">
        <v>80</v>
      </c>
      <c r="N9" s="4" t="s">
        <v>25</v>
      </c>
      <c r="O9" s="22">
        <f>SUM(K9*(24/L9))</f>
        <v>26.4</v>
      </c>
      <c r="P9" s="20">
        <f t="shared" si="0"/>
        <v>4.5454545454545459</v>
      </c>
      <c r="Q9" s="5">
        <v>5</v>
      </c>
      <c r="R9" s="5">
        <v>30</v>
      </c>
      <c r="S9" s="5">
        <v>11</v>
      </c>
      <c r="T9" s="4" t="s">
        <v>51</v>
      </c>
      <c r="U9" s="4" t="s">
        <v>7</v>
      </c>
      <c r="V9" s="4" t="s">
        <v>8</v>
      </c>
      <c r="W9" s="4"/>
      <c r="X9" s="4"/>
      <c r="Y9" s="4" t="s">
        <v>200</v>
      </c>
      <c r="Z9" s="4"/>
      <c r="AA9" s="4"/>
      <c r="AB9" s="4"/>
      <c r="AC9" s="4" t="s">
        <v>185</v>
      </c>
    </row>
    <row r="10" spans="1:29" x14ac:dyDescent="0.25">
      <c r="A10" s="17">
        <v>9</v>
      </c>
      <c r="B10" s="17">
        <v>3</v>
      </c>
      <c r="C10" s="11" t="s">
        <v>7</v>
      </c>
      <c r="D10" s="25">
        <f>SUM(E10/F10)</f>
        <v>1.4545454545454546</v>
      </c>
      <c r="E10" s="3">
        <f>SUM(120+Table1[[#This Row],[Cost]])</f>
        <v>360</v>
      </c>
      <c r="F10" s="22">
        <f>SUM(K10*(24/L10))*J10</f>
        <v>247.5</v>
      </c>
      <c r="G10" s="4"/>
      <c r="H10">
        <v>0</v>
      </c>
      <c r="I10">
        <v>106</v>
      </c>
      <c r="J10">
        <v>1</v>
      </c>
      <c r="K10" s="1">
        <v>165</v>
      </c>
      <c r="L10" s="2">
        <v>16</v>
      </c>
      <c r="M10" s="3">
        <v>240</v>
      </c>
      <c r="N10" s="4" t="s">
        <v>25</v>
      </c>
      <c r="O10" s="22">
        <f>SUM(K10*(24/L10))</f>
        <v>247.5</v>
      </c>
      <c r="P10" s="20">
        <f t="shared" si="0"/>
        <v>1.4545454545454546</v>
      </c>
      <c r="Q10" s="5">
        <v>5</v>
      </c>
      <c r="R10" s="5">
        <v>30</v>
      </c>
      <c r="S10" s="5">
        <v>32</v>
      </c>
      <c r="T10" s="4" t="s">
        <v>51</v>
      </c>
      <c r="U10" s="4"/>
      <c r="V10" s="4"/>
      <c r="W10" s="4"/>
      <c r="X10" s="4"/>
      <c r="Y10" s="4" t="s">
        <v>138</v>
      </c>
      <c r="Z10" s="4"/>
      <c r="AA10" s="4"/>
      <c r="AB10" s="4"/>
      <c r="AC10" s="4" t="s">
        <v>137</v>
      </c>
    </row>
    <row r="11" spans="1:29" x14ac:dyDescent="0.25">
      <c r="A11" s="17">
        <v>10</v>
      </c>
      <c r="B11" s="17">
        <v>3</v>
      </c>
      <c r="C11" s="11" t="s">
        <v>8</v>
      </c>
      <c r="D11" s="25">
        <f>SUM(E11/F11)</f>
        <v>1.3099415204678364</v>
      </c>
      <c r="E11" s="3">
        <f>SUM(120+Table1[[#This Row],[Cost]])</f>
        <v>320</v>
      </c>
      <c r="F11" s="22">
        <f>SUM(K11*(24/L11))*G11</f>
        <v>244.28571428571428</v>
      </c>
      <c r="G11" s="5">
        <v>5</v>
      </c>
      <c r="H11">
        <v>40</v>
      </c>
      <c r="I11">
        <v>106</v>
      </c>
      <c r="J11">
        <v>1</v>
      </c>
      <c r="K11" s="1">
        <v>57</v>
      </c>
      <c r="L11" s="2">
        <v>28</v>
      </c>
      <c r="M11" s="3">
        <v>200</v>
      </c>
      <c r="N11" s="4" t="s">
        <v>26</v>
      </c>
      <c r="O11" s="22">
        <f>SUM(K11*(24/L11))</f>
        <v>48.857142857142854</v>
      </c>
      <c r="P11" s="20">
        <f>SUM(E11/O11)</f>
        <v>6.5497076023391818</v>
      </c>
      <c r="Q11" s="5">
        <v>5</v>
      </c>
      <c r="R11" s="5">
        <v>30</v>
      </c>
      <c r="S11" s="5">
        <v>31</v>
      </c>
      <c r="T11" s="4" t="s">
        <v>51</v>
      </c>
      <c r="U11" s="4"/>
      <c r="V11" s="4"/>
      <c r="W11" s="4"/>
      <c r="X11" s="4"/>
      <c r="Y11" s="4" t="s">
        <v>189</v>
      </c>
      <c r="Z11" s="4"/>
      <c r="AA11" s="4"/>
      <c r="AB11" s="4"/>
      <c r="AC11" s="4" t="s">
        <v>190</v>
      </c>
    </row>
    <row r="12" spans="1:29" x14ac:dyDescent="0.25">
      <c r="A12" s="17">
        <v>11</v>
      </c>
      <c r="B12" s="17">
        <v>1</v>
      </c>
      <c r="C12" s="12" t="s">
        <v>64</v>
      </c>
      <c r="D12" s="25">
        <f>SUM(E12/F12)</f>
        <v>1.4705882352941178</v>
      </c>
      <c r="E12" s="3">
        <v>30</v>
      </c>
      <c r="F12" s="22">
        <f>SUM(K12*(24/L12))*J12</f>
        <v>20.399999999999999</v>
      </c>
      <c r="G12" s="4"/>
      <c r="H12">
        <v>0</v>
      </c>
      <c r="I12">
        <v>50</v>
      </c>
      <c r="J12">
        <v>1</v>
      </c>
      <c r="K12" s="1">
        <v>17</v>
      </c>
      <c r="L12" s="2">
        <v>20</v>
      </c>
      <c r="M12" s="3">
        <v>30</v>
      </c>
      <c r="N12" s="4" t="s">
        <v>26</v>
      </c>
      <c r="O12" s="22">
        <f>SUM(K12*(24/L12))</f>
        <v>20.399999999999999</v>
      </c>
      <c r="P12" s="20">
        <f t="shared" si="0"/>
        <v>1.4705882352941178</v>
      </c>
      <c r="Q12" s="5">
        <v>8</v>
      </c>
      <c r="R12" s="5">
        <v>50</v>
      </c>
      <c r="S12" s="5">
        <v>1</v>
      </c>
      <c r="T12" s="4" t="s">
        <v>49</v>
      </c>
      <c r="U12" s="4" t="s">
        <v>37</v>
      </c>
      <c r="V12" s="4" t="s">
        <v>40</v>
      </c>
      <c r="W12" s="4" t="s">
        <v>42</v>
      </c>
      <c r="X12" s="4"/>
      <c r="Z12" s="4"/>
      <c r="AA12" s="4"/>
      <c r="AB12" s="4"/>
      <c r="AC12" s="4" t="s">
        <v>50</v>
      </c>
    </row>
    <row r="13" spans="1:29" x14ac:dyDescent="0.25">
      <c r="A13" s="17">
        <v>12</v>
      </c>
      <c r="B13" s="17">
        <v>2</v>
      </c>
      <c r="C13" s="12" t="s">
        <v>37</v>
      </c>
      <c r="D13" s="25">
        <f>SUM(E13/F13)</f>
        <v>1.7333333333333334</v>
      </c>
      <c r="E13" s="3">
        <v>130</v>
      </c>
      <c r="F13" s="22">
        <f>SUM(K13*(24/L13))*J13</f>
        <v>75</v>
      </c>
      <c r="G13" s="4"/>
      <c r="H13">
        <v>0</v>
      </c>
      <c r="I13">
        <v>50</v>
      </c>
      <c r="J13">
        <v>1</v>
      </c>
      <c r="K13" s="1">
        <v>50</v>
      </c>
      <c r="L13" s="2">
        <v>16</v>
      </c>
      <c r="M13" s="3">
        <v>100</v>
      </c>
      <c r="N13" s="4" t="s">
        <v>27</v>
      </c>
      <c r="O13" s="22">
        <f>SUM(K13*(24/L13))</f>
        <v>75</v>
      </c>
      <c r="P13" s="20">
        <f t="shared" si="0"/>
        <v>1.7333333333333334</v>
      </c>
      <c r="Q13" s="5">
        <v>8</v>
      </c>
      <c r="R13" s="5">
        <v>50</v>
      </c>
      <c r="S13" s="5">
        <v>7</v>
      </c>
      <c r="T13" s="4" t="s">
        <v>49</v>
      </c>
      <c r="U13" s="4" t="s">
        <v>38</v>
      </c>
      <c r="V13" s="4" t="s">
        <v>99</v>
      </c>
      <c r="X13" s="4"/>
      <c r="Y13" s="4" t="s">
        <v>177</v>
      </c>
      <c r="Z13" s="4"/>
      <c r="AA13" s="4"/>
      <c r="AB13" s="4"/>
      <c r="AC13" s="4" t="s">
        <v>178</v>
      </c>
    </row>
    <row r="14" spans="1:29" x14ac:dyDescent="0.25">
      <c r="A14" s="17">
        <v>13</v>
      </c>
      <c r="B14" s="17">
        <v>3</v>
      </c>
      <c r="C14" s="12" t="s">
        <v>38</v>
      </c>
      <c r="D14" s="25">
        <f>SUM(E14/F14)</f>
        <v>1.171875</v>
      </c>
      <c r="E14" s="3">
        <v>300</v>
      </c>
      <c r="F14" s="22">
        <f>SUM(K14*(24/L14))*J14</f>
        <v>256</v>
      </c>
      <c r="G14" s="4"/>
      <c r="H14">
        <v>0</v>
      </c>
      <c r="I14">
        <v>50</v>
      </c>
      <c r="J14">
        <v>1</v>
      </c>
      <c r="K14" s="1">
        <v>128</v>
      </c>
      <c r="L14" s="2">
        <v>12</v>
      </c>
      <c r="M14" s="3">
        <v>170</v>
      </c>
      <c r="N14" s="4" t="s">
        <v>27</v>
      </c>
      <c r="O14" s="22">
        <f>SUM(K14*(24/L14))</f>
        <v>256</v>
      </c>
      <c r="P14" s="20">
        <f t="shared" si="0"/>
        <v>1.171875</v>
      </c>
      <c r="Q14" s="5">
        <v>8</v>
      </c>
      <c r="R14" s="5">
        <v>50</v>
      </c>
      <c r="S14" s="5">
        <v>24</v>
      </c>
      <c r="T14" s="4" t="s">
        <v>49</v>
      </c>
      <c r="U14" s="4"/>
      <c r="V14" s="4"/>
      <c r="W14" s="4"/>
      <c r="X14" s="4"/>
      <c r="Y14" s="4"/>
      <c r="Z14" s="4"/>
      <c r="AA14" s="4"/>
      <c r="AB14" s="4"/>
      <c r="AC14" s="4" t="s">
        <v>70</v>
      </c>
    </row>
    <row r="15" spans="1:29" x14ac:dyDescent="0.25">
      <c r="A15" s="17">
        <v>14</v>
      </c>
      <c r="B15" s="17">
        <v>3</v>
      </c>
      <c r="C15" s="12" t="s">
        <v>73</v>
      </c>
      <c r="D15" s="25">
        <f>SUM(E15/F15)</f>
        <v>1.3048245614035088</v>
      </c>
      <c r="E15" s="3">
        <v>350</v>
      </c>
      <c r="F15" s="22">
        <f>SUM(K15*(24/L15))*J15</f>
        <v>268.23529411764707</v>
      </c>
      <c r="G15" s="4"/>
      <c r="H15">
        <v>0</v>
      </c>
      <c r="I15">
        <v>50</v>
      </c>
      <c r="J15">
        <v>1</v>
      </c>
      <c r="K15" s="1">
        <v>190</v>
      </c>
      <c r="L15" s="2">
        <v>17</v>
      </c>
      <c r="M15" s="3">
        <v>220</v>
      </c>
      <c r="N15" s="4" t="s">
        <v>26</v>
      </c>
      <c r="O15" s="22">
        <f>SUM(K15*(24/L15))</f>
        <v>268.23529411764707</v>
      </c>
      <c r="P15" s="20">
        <f t="shared" si="0"/>
        <v>1.3048245614035088</v>
      </c>
      <c r="Q15" s="5">
        <v>8</v>
      </c>
      <c r="R15" s="5">
        <v>50</v>
      </c>
      <c r="S15" s="5">
        <v>25</v>
      </c>
      <c r="T15" s="4" t="s">
        <v>49</v>
      </c>
      <c r="U15" s="4"/>
      <c r="V15" s="4"/>
      <c r="W15" s="4"/>
      <c r="X15" s="4"/>
      <c r="Y15" s="4" t="s">
        <v>193</v>
      </c>
      <c r="Z15" s="4"/>
      <c r="AA15" s="4"/>
      <c r="AB15" s="4"/>
      <c r="AC15" s="4" t="s">
        <v>192</v>
      </c>
    </row>
    <row r="16" spans="1:29" x14ac:dyDescent="0.25">
      <c r="A16" s="17">
        <v>15</v>
      </c>
      <c r="B16" s="17">
        <v>2</v>
      </c>
      <c r="C16" s="12" t="s">
        <v>40</v>
      </c>
      <c r="D16" s="25">
        <f>SUM(E16/F16)</f>
        <v>1.5535714285714286</v>
      </c>
      <c r="E16" s="3">
        <v>145</v>
      </c>
      <c r="F16" s="22">
        <f>SUM(K16*(24/L16))*J16</f>
        <v>93.333333333333329</v>
      </c>
      <c r="G16" s="4"/>
      <c r="H16">
        <v>0</v>
      </c>
      <c r="I16">
        <v>50</v>
      </c>
      <c r="J16">
        <v>1</v>
      </c>
      <c r="K16" s="1">
        <v>70</v>
      </c>
      <c r="L16" s="2">
        <v>18</v>
      </c>
      <c r="M16" s="3">
        <v>115</v>
      </c>
      <c r="N16" s="4" t="s">
        <v>26</v>
      </c>
      <c r="O16" s="22">
        <f>SUM(K16*(24/L16))</f>
        <v>93.333333333333329</v>
      </c>
      <c r="P16" s="20">
        <f t="shared" si="0"/>
        <v>1.5535714285714286</v>
      </c>
      <c r="Q16" s="5">
        <v>8</v>
      </c>
      <c r="R16" s="5">
        <v>50</v>
      </c>
      <c r="S16" s="5">
        <v>6</v>
      </c>
      <c r="T16" s="4" t="s">
        <v>49</v>
      </c>
      <c r="U16" s="4" t="s">
        <v>104</v>
      </c>
      <c r="V16" s="4"/>
      <c r="W16" s="4"/>
      <c r="X16" s="4"/>
      <c r="Y16" s="4" t="s">
        <v>127</v>
      </c>
      <c r="Z16" s="4"/>
      <c r="AA16" s="4"/>
      <c r="AB16" s="4"/>
      <c r="AC16" s="4" t="s">
        <v>57</v>
      </c>
    </row>
    <row r="17" spans="1:29" x14ac:dyDescent="0.25">
      <c r="A17" s="17">
        <v>16</v>
      </c>
      <c r="B17" s="17">
        <v>3</v>
      </c>
      <c r="C17" s="12" t="s">
        <v>39</v>
      </c>
      <c r="D17" s="25">
        <f>SUM(E17/F17)</f>
        <v>1.4888888888888889</v>
      </c>
      <c r="E17" s="3">
        <f>SUM(145+Table1[[#This Row],[Cost]])</f>
        <v>335</v>
      </c>
      <c r="F17" s="22">
        <f>SUM(K17*(24/L17))*J17</f>
        <v>225</v>
      </c>
      <c r="G17" s="4"/>
      <c r="H17">
        <v>0</v>
      </c>
      <c r="I17">
        <v>50</v>
      </c>
      <c r="J17">
        <v>1</v>
      </c>
      <c r="K17" s="1">
        <v>150</v>
      </c>
      <c r="L17" s="2">
        <v>16</v>
      </c>
      <c r="M17" s="3">
        <v>190</v>
      </c>
      <c r="N17" s="4" t="s">
        <v>26</v>
      </c>
      <c r="O17" s="22">
        <f>SUM(K17*(24/L17))</f>
        <v>225</v>
      </c>
      <c r="P17" s="20">
        <f t="shared" si="0"/>
        <v>1.4888888888888889</v>
      </c>
      <c r="Q17" s="5">
        <v>8</v>
      </c>
      <c r="R17" s="5">
        <v>50</v>
      </c>
      <c r="S17" s="5">
        <v>26</v>
      </c>
      <c r="T17" s="4" t="s">
        <v>49</v>
      </c>
      <c r="U17" s="4"/>
      <c r="V17" s="4"/>
      <c r="W17" s="4"/>
      <c r="X17" s="4"/>
      <c r="Y17" s="4" t="s">
        <v>128</v>
      </c>
      <c r="Z17" s="4"/>
      <c r="AA17" s="4"/>
      <c r="AB17" s="4"/>
      <c r="AC17" s="4" t="s">
        <v>75</v>
      </c>
    </row>
    <row r="18" spans="1:29" x14ac:dyDescent="0.25">
      <c r="A18" s="17">
        <v>17</v>
      </c>
      <c r="B18" s="17">
        <v>3</v>
      </c>
      <c r="C18" s="12" t="s">
        <v>41</v>
      </c>
      <c r="D18" s="25">
        <f>SUM(E18/F18)</f>
        <v>1.3368055555555556</v>
      </c>
      <c r="E18" s="3">
        <v>385</v>
      </c>
      <c r="F18" s="22">
        <f>SUM(K18*(24/L18))*J18</f>
        <v>288</v>
      </c>
      <c r="G18" s="4"/>
      <c r="H18">
        <v>0</v>
      </c>
      <c r="I18">
        <v>50</v>
      </c>
      <c r="J18">
        <v>1</v>
      </c>
      <c r="K18" s="1">
        <v>120</v>
      </c>
      <c r="L18" s="2">
        <v>10</v>
      </c>
      <c r="M18" s="3">
        <v>240</v>
      </c>
      <c r="N18" s="4" t="s">
        <v>26</v>
      </c>
      <c r="O18" s="22">
        <f>SUM(K18*(24/L18))</f>
        <v>288</v>
      </c>
      <c r="P18" s="20">
        <f t="shared" si="0"/>
        <v>1.3368055555555556</v>
      </c>
      <c r="Q18" s="5">
        <v>8</v>
      </c>
      <c r="R18" s="5">
        <v>50</v>
      </c>
      <c r="S18" s="5">
        <v>1</v>
      </c>
      <c r="T18" s="4" t="s">
        <v>49</v>
      </c>
      <c r="U18" s="4"/>
      <c r="V18" s="4"/>
      <c r="W18" s="4"/>
      <c r="X18" s="4"/>
      <c r="Y18" s="4"/>
      <c r="Z18" s="4"/>
      <c r="AA18" s="4"/>
      <c r="AB18" s="4"/>
      <c r="AC18" s="4" t="s">
        <v>71</v>
      </c>
    </row>
    <row r="19" spans="1:29" x14ac:dyDescent="0.25">
      <c r="A19" s="17">
        <v>18</v>
      </c>
      <c r="B19" s="17">
        <v>2</v>
      </c>
      <c r="C19" s="12" t="s">
        <v>42</v>
      </c>
      <c r="D19" s="25">
        <f>SUM(E19/F19)</f>
        <v>1.6875000000000002</v>
      </c>
      <c r="E19" s="3">
        <v>180</v>
      </c>
      <c r="F19" s="22">
        <f>SUM(K19*(24/L19))*J19</f>
        <v>106.66666666666666</v>
      </c>
      <c r="G19" s="4"/>
      <c r="H19">
        <v>0</v>
      </c>
      <c r="I19">
        <v>50</v>
      </c>
      <c r="J19">
        <v>1</v>
      </c>
      <c r="K19" s="1">
        <v>80</v>
      </c>
      <c r="L19" s="2">
        <v>18</v>
      </c>
      <c r="M19" s="3">
        <v>150</v>
      </c>
      <c r="N19" s="4" t="s">
        <v>26</v>
      </c>
      <c r="O19" s="22">
        <f>SUM(K19*(24/L19))</f>
        <v>106.66666666666666</v>
      </c>
      <c r="P19" s="20">
        <f t="shared" si="0"/>
        <v>1.6875000000000002</v>
      </c>
      <c r="Q19" s="5">
        <v>8</v>
      </c>
      <c r="R19" s="5">
        <v>50</v>
      </c>
      <c r="S19" s="5">
        <v>8</v>
      </c>
      <c r="T19" s="4" t="s">
        <v>49</v>
      </c>
      <c r="U19" s="4" t="s">
        <v>44</v>
      </c>
      <c r="V19" s="4"/>
      <c r="W19" s="4"/>
      <c r="X19" s="4"/>
      <c r="Y19" s="4" t="s">
        <v>215</v>
      </c>
      <c r="Z19" s="4"/>
      <c r="AA19" s="4"/>
      <c r="AB19" s="4"/>
      <c r="AC19" s="4" t="s">
        <v>191</v>
      </c>
    </row>
    <row r="20" spans="1:29" x14ac:dyDescent="0.25">
      <c r="A20" s="17">
        <v>19</v>
      </c>
      <c r="B20" s="17">
        <v>3</v>
      </c>
      <c r="C20" s="12" t="s">
        <v>43</v>
      </c>
      <c r="D20" s="25">
        <f>SUM(E20/F20)</f>
        <v>181</v>
      </c>
      <c r="E20" s="3">
        <v>181</v>
      </c>
      <c r="F20" s="22">
        <f>SUM(K20*(24/L20))*J20</f>
        <v>1</v>
      </c>
      <c r="G20" s="4"/>
      <c r="H20">
        <v>0</v>
      </c>
      <c r="I20">
        <v>50</v>
      </c>
      <c r="J20">
        <v>1</v>
      </c>
      <c r="K20" s="1">
        <v>1</v>
      </c>
      <c r="L20" s="2">
        <v>24</v>
      </c>
      <c r="M20" s="3">
        <v>1</v>
      </c>
      <c r="N20" s="4" t="s">
        <v>26</v>
      </c>
      <c r="O20" s="22">
        <f>SUM(K20*(24/L20))</f>
        <v>1</v>
      </c>
      <c r="P20" s="20">
        <f t="shared" si="0"/>
        <v>181</v>
      </c>
      <c r="Q20" s="5">
        <v>8</v>
      </c>
      <c r="R20" s="5">
        <v>50</v>
      </c>
      <c r="S20" s="5">
        <v>1</v>
      </c>
      <c r="T20" s="4" t="s">
        <v>49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17">
        <v>20</v>
      </c>
      <c r="B21" s="17">
        <v>3</v>
      </c>
      <c r="C21" s="12" t="s">
        <v>44</v>
      </c>
      <c r="D21" s="25">
        <f>SUM(E21/F21)</f>
        <v>1.7037037037037037</v>
      </c>
      <c r="E21" s="3">
        <v>460</v>
      </c>
      <c r="F21" s="22">
        <f>SUM(K21*(24/L21))*J21</f>
        <v>270</v>
      </c>
      <c r="G21" s="4"/>
      <c r="H21">
        <v>0</v>
      </c>
      <c r="I21">
        <v>50</v>
      </c>
      <c r="J21">
        <v>1</v>
      </c>
      <c r="K21" s="1">
        <v>180</v>
      </c>
      <c r="L21" s="2">
        <v>16</v>
      </c>
      <c r="M21" s="3">
        <v>280</v>
      </c>
      <c r="N21" s="4" t="s">
        <v>27</v>
      </c>
      <c r="O21" s="22">
        <f>SUM(K21*(24/L21))</f>
        <v>270</v>
      </c>
      <c r="P21" s="20">
        <f t="shared" si="0"/>
        <v>1.7037037037037037</v>
      </c>
      <c r="Q21" s="5">
        <v>8</v>
      </c>
      <c r="R21" s="5">
        <v>50</v>
      </c>
      <c r="S21" s="5">
        <v>53</v>
      </c>
      <c r="T21" s="4" t="s">
        <v>49</v>
      </c>
      <c r="U21" s="4"/>
      <c r="V21" s="4"/>
      <c r="W21" s="4"/>
      <c r="X21" s="4"/>
      <c r="Y21" s="4" t="s">
        <v>216</v>
      </c>
      <c r="Z21" s="4"/>
      <c r="AA21" s="4"/>
      <c r="AB21" s="4"/>
      <c r="AC21" s="4" t="s">
        <v>179</v>
      </c>
    </row>
    <row r="22" spans="1:29" collapsed="1" x14ac:dyDescent="0.25">
      <c r="A22" s="17">
        <v>21</v>
      </c>
      <c r="B22" s="17">
        <v>1</v>
      </c>
      <c r="C22" s="13" t="s">
        <v>65</v>
      </c>
      <c r="D22" s="25">
        <f>SUM(E22/F22)</f>
        <v>1.8333333333333333</v>
      </c>
      <c r="E22" s="3">
        <v>55</v>
      </c>
      <c r="F22" s="22">
        <f>SUM(K22*(24/L22))*J22</f>
        <v>30</v>
      </c>
      <c r="G22" s="4"/>
      <c r="H22">
        <v>0</v>
      </c>
      <c r="I22">
        <v>72</v>
      </c>
      <c r="J22">
        <v>1</v>
      </c>
      <c r="K22" s="1">
        <v>5</v>
      </c>
      <c r="L22" s="2">
        <v>4</v>
      </c>
      <c r="M22" s="3">
        <v>55</v>
      </c>
      <c r="N22" s="4" t="s">
        <v>14</v>
      </c>
      <c r="O22" s="22">
        <f>SUM(K22*(24/L22))</f>
        <v>30</v>
      </c>
      <c r="P22" s="20">
        <f t="shared" si="0"/>
        <v>1.8333333333333333</v>
      </c>
      <c r="Q22" s="5">
        <v>2</v>
      </c>
      <c r="R22" s="5">
        <v>12</v>
      </c>
      <c r="S22" s="5">
        <v>3</v>
      </c>
      <c r="T22" s="4" t="s">
        <v>60</v>
      </c>
      <c r="U22" s="4" t="s">
        <v>96</v>
      </c>
      <c r="V22" s="4" t="s">
        <v>97</v>
      </c>
      <c r="W22" s="4" t="s">
        <v>98</v>
      </c>
      <c r="X22" s="4"/>
      <c r="Y22" s="4"/>
      <c r="Z22" s="4"/>
      <c r="AA22" s="4"/>
      <c r="AB22" s="4"/>
      <c r="AC22" s="4" t="s">
        <v>59</v>
      </c>
    </row>
    <row r="23" spans="1:29" x14ac:dyDescent="0.25">
      <c r="A23" s="17">
        <v>22</v>
      </c>
      <c r="B23" s="17">
        <v>2</v>
      </c>
      <c r="C23" s="13" t="s">
        <v>45</v>
      </c>
      <c r="D23" s="25">
        <f>SUM(E23/F23)</f>
        <v>1.5705128205128205</v>
      </c>
      <c r="E23" s="3">
        <v>210</v>
      </c>
      <c r="F23" s="22">
        <f>SUM(K23*(24/L23))*G23</f>
        <v>133.71428571428572</v>
      </c>
      <c r="G23" s="5">
        <v>3</v>
      </c>
      <c r="H23">
        <v>0</v>
      </c>
      <c r="I23">
        <v>50</v>
      </c>
      <c r="J23">
        <v>1</v>
      </c>
      <c r="K23" s="1">
        <v>13</v>
      </c>
      <c r="L23" s="2">
        <v>7</v>
      </c>
      <c r="M23" s="3">
        <v>155</v>
      </c>
      <c r="N23" s="4" t="s">
        <v>14</v>
      </c>
      <c r="O23" s="22">
        <f>SUM(K23*(24/L23))</f>
        <v>44.571428571428569</v>
      </c>
      <c r="P23" s="20">
        <f t="shared" si="0"/>
        <v>4.7115384615384617</v>
      </c>
      <c r="Q23" s="5">
        <v>0</v>
      </c>
      <c r="R23" s="5">
        <v>50</v>
      </c>
      <c r="S23" s="5">
        <v>14</v>
      </c>
      <c r="T23" s="4" t="s">
        <v>63</v>
      </c>
      <c r="U23" s="4" t="s">
        <v>76</v>
      </c>
      <c r="V23" s="4"/>
      <c r="W23" s="4"/>
      <c r="X23" s="4" t="s">
        <v>95</v>
      </c>
      <c r="Y23" s="4"/>
      <c r="Z23" s="4"/>
      <c r="AA23" s="4"/>
      <c r="AB23" s="4"/>
      <c r="AC23" s="4" t="s">
        <v>204</v>
      </c>
    </row>
    <row r="24" spans="1:29" x14ac:dyDescent="0.25">
      <c r="A24" s="17">
        <v>23</v>
      </c>
      <c r="B24" s="17">
        <v>3</v>
      </c>
      <c r="C24" s="13" t="s">
        <v>76</v>
      </c>
      <c r="D24" s="25">
        <f>SUM(E24/F24)</f>
        <v>1.2152777777777779</v>
      </c>
      <c r="E24" s="3">
        <v>420</v>
      </c>
      <c r="F24" s="22">
        <f>SUM(K24*(24/L24))*G24</f>
        <v>345.59999999999997</v>
      </c>
      <c r="G24" s="5">
        <v>3</v>
      </c>
      <c r="H24">
        <v>0</v>
      </c>
      <c r="I24">
        <v>50</v>
      </c>
      <c r="J24">
        <v>1</v>
      </c>
      <c r="K24" s="1">
        <v>24</v>
      </c>
      <c r="L24" s="2">
        <v>5</v>
      </c>
      <c r="M24" s="3">
        <v>210</v>
      </c>
      <c r="N24" s="4" t="s">
        <v>14</v>
      </c>
      <c r="O24" s="22">
        <f>SUM(K24*(24/L24))</f>
        <v>115.19999999999999</v>
      </c>
      <c r="P24" s="20">
        <f t="shared" si="0"/>
        <v>3.6458333333333335</v>
      </c>
      <c r="Q24" s="5">
        <v>0</v>
      </c>
      <c r="R24" s="5">
        <v>50</v>
      </c>
      <c r="S24" s="5">
        <v>33</v>
      </c>
      <c r="T24" s="4" t="s">
        <v>63</v>
      </c>
      <c r="U24" s="4"/>
      <c r="V24" s="4"/>
      <c r="W24" s="4"/>
      <c r="X24" s="4" t="s">
        <v>95</v>
      </c>
      <c r="Y24" s="4"/>
      <c r="Z24" s="4"/>
      <c r="AA24" s="4"/>
      <c r="AB24" s="4"/>
      <c r="AC24" s="4" t="s">
        <v>205</v>
      </c>
    </row>
    <row r="25" spans="1:29" x14ac:dyDescent="0.25">
      <c r="A25" s="17">
        <v>24</v>
      </c>
      <c r="B25" s="17">
        <v>3</v>
      </c>
      <c r="C25" s="13" t="s">
        <v>79</v>
      </c>
      <c r="D25" s="25" t="e">
        <f>SUM(E25/F25)</f>
        <v>#DIV/0!</v>
      </c>
      <c r="E25" s="3">
        <v>210</v>
      </c>
      <c r="F25" s="22" t="e">
        <f>SUM(K25*(24/L25))*J25</f>
        <v>#DIV/0!</v>
      </c>
      <c r="G25" s="4"/>
      <c r="K25" s="1"/>
      <c r="L25" s="2"/>
      <c r="M25" s="3"/>
      <c r="N25" s="4" t="s">
        <v>14</v>
      </c>
      <c r="O25" s="22" t="e">
        <f>SUM(K25*(24/L25))</f>
        <v>#DIV/0!</v>
      </c>
      <c r="P25" s="20" t="e">
        <f t="shared" si="0"/>
        <v>#DIV/0!</v>
      </c>
      <c r="Q25" s="5"/>
      <c r="R25" s="5"/>
      <c r="S25" s="5"/>
      <c r="T25" s="4"/>
      <c r="U25" s="4"/>
      <c r="V25" s="4"/>
      <c r="W25" s="4"/>
      <c r="X25" s="4" t="s">
        <v>95</v>
      </c>
      <c r="Y25" s="4"/>
      <c r="Z25" s="4"/>
      <c r="AA25" s="4"/>
      <c r="AB25" s="4"/>
      <c r="AC25" s="4"/>
    </row>
    <row r="26" spans="1:29" x14ac:dyDescent="0.25">
      <c r="A26" s="17">
        <v>25</v>
      </c>
      <c r="B26" s="17">
        <v>2</v>
      </c>
      <c r="C26" s="13" t="s">
        <v>67</v>
      </c>
      <c r="D26" s="25">
        <f>SUM(E26/F26)</f>
        <v>1.3839285714285714</v>
      </c>
      <c r="E26" s="3">
        <v>155</v>
      </c>
      <c r="F26" s="22">
        <f>SUM(K26*(24/L26))*J26</f>
        <v>112</v>
      </c>
      <c r="G26" s="4"/>
      <c r="H26">
        <v>0</v>
      </c>
      <c r="I26">
        <v>72</v>
      </c>
      <c r="J26">
        <v>2</v>
      </c>
      <c r="K26" s="1">
        <v>14</v>
      </c>
      <c r="L26" s="2">
        <v>6</v>
      </c>
      <c r="M26" s="3">
        <v>100</v>
      </c>
      <c r="N26" s="4" t="s">
        <v>14</v>
      </c>
      <c r="O26" s="22">
        <f>SUM(K26*(24/L26))</f>
        <v>56</v>
      </c>
      <c r="P26" s="20">
        <f t="shared" si="0"/>
        <v>2.7678571428571428</v>
      </c>
      <c r="Q26" s="5">
        <v>2</v>
      </c>
      <c r="R26" s="5">
        <v>12</v>
      </c>
      <c r="S26" s="5">
        <v>12</v>
      </c>
      <c r="T26" s="4" t="s">
        <v>60</v>
      </c>
      <c r="U26" s="4" t="s">
        <v>101</v>
      </c>
      <c r="V26" s="4"/>
      <c r="W26" s="4"/>
      <c r="X26" s="4"/>
      <c r="Y26" s="4"/>
      <c r="Z26" s="4"/>
      <c r="AA26" s="4"/>
      <c r="AB26" s="4"/>
      <c r="AC26" s="4" t="s">
        <v>61</v>
      </c>
    </row>
    <row r="27" spans="1:29" x14ac:dyDescent="0.25">
      <c r="A27" s="17">
        <v>26</v>
      </c>
      <c r="B27" s="17">
        <v>3</v>
      </c>
      <c r="C27" s="13" t="s">
        <v>77</v>
      </c>
      <c r="D27" s="25">
        <f>SUM(E27/F27)</f>
        <v>1.1755952380952381</v>
      </c>
      <c r="E27" s="3">
        <v>395</v>
      </c>
      <c r="F27" s="22">
        <f>SUM(K27*(24/L27))*J27</f>
        <v>336</v>
      </c>
      <c r="G27" s="4"/>
      <c r="H27">
        <v>0</v>
      </c>
      <c r="I27">
        <v>72</v>
      </c>
      <c r="J27">
        <v>3</v>
      </c>
      <c r="K27" s="1">
        <v>28</v>
      </c>
      <c r="L27" s="2">
        <v>6</v>
      </c>
      <c r="M27" s="3">
        <v>240</v>
      </c>
      <c r="N27" s="4" t="s">
        <v>14</v>
      </c>
      <c r="O27" s="22">
        <f>SUM(K27*(24/L27))</f>
        <v>112</v>
      </c>
      <c r="P27" s="20">
        <f t="shared" si="0"/>
        <v>3.5267857142857144</v>
      </c>
      <c r="Q27" s="5">
        <v>2</v>
      </c>
      <c r="R27" s="5">
        <v>12</v>
      </c>
      <c r="S27" s="5">
        <v>34</v>
      </c>
      <c r="T27" s="4" t="s">
        <v>60</v>
      </c>
      <c r="U27" s="4"/>
      <c r="V27" s="4"/>
      <c r="W27" s="4"/>
      <c r="X27" s="4"/>
      <c r="Y27" s="4"/>
      <c r="Z27" s="4"/>
      <c r="AA27" s="4"/>
      <c r="AB27" s="4"/>
      <c r="AC27" s="4" t="s">
        <v>81</v>
      </c>
    </row>
    <row r="28" spans="1:29" x14ac:dyDescent="0.25">
      <c r="A28" s="17">
        <v>27</v>
      </c>
      <c r="B28" s="17">
        <v>3</v>
      </c>
      <c r="C28" s="13" t="s">
        <v>78</v>
      </c>
      <c r="D28" s="25" t="e">
        <f>SUM(E28/F28)</f>
        <v>#DIV/0!</v>
      </c>
      <c r="E28" s="3"/>
      <c r="F28" s="22" t="e">
        <f>SUM(K28*(24/L28))*J28</f>
        <v>#DIV/0!</v>
      </c>
      <c r="G28" s="4"/>
      <c r="K28" s="1"/>
      <c r="L28" s="2"/>
      <c r="M28" s="3"/>
      <c r="N28" s="4" t="s">
        <v>14</v>
      </c>
      <c r="O28" s="22" t="e">
        <f>SUM(K28*(24/L28))</f>
        <v>#DIV/0!</v>
      </c>
      <c r="P28" s="20" t="e">
        <f t="shared" si="0"/>
        <v>#DIV/0!</v>
      </c>
      <c r="Q28" s="5"/>
      <c r="R28" s="5"/>
      <c r="S28" s="5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17">
        <v>28</v>
      </c>
      <c r="B29" s="17">
        <v>2</v>
      </c>
      <c r="C29" s="13" t="s">
        <v>46</v>
      </c>
      <c r="D29" s="25">
        <f>SUM(E29/F29)</f>
        <v>1.5757575757575757</v>
      </c>
      <c r="E29" s="3">
        <v>195</v>
      </c>
      <c r="F29" s="22">
        <f>SUM(K29*(24/L29))*G29</f>
        <v>123.75</v>
      </c>
      <c r="G29" s="5">
        <v>3</v>
      </c>
      <c r="H29">
        <v>45</v>
      </c>
      <c r="I29">
        <v>98</v>
      </c>
      <c r="J29">
        <v>1</v>
      </c>
      <c r="K29" s="1">
        <v>55</v>
      </c>
      <c r="L29" s="2">
        <v>32</v>
      </c>
      <c r="M29" s="3">
        <v>140</v>
      </c>
      <c r="N29" s="4" t="s">
        <v>14</v>
      </c>
      <c r="O29" s="22">
        <f>SUM(K29*(24/L29))</f>
        <v>41.25</v>
      </c>
      <c r="P29" s="20">
        <f t="shared" si="0"/>
        <v>4.7272727272727275</v>
      </c>
      <c r="Q29" s="5">
        <v>10</v>
      </c>
      <c r="R29" s="5">
        <v>12</v>
      </c>
      <c r="S29" s="5">
        <v>13</v>
      </c>
      <c r="T29" s="4" t="s">
        <v>63</v>
      </c>
      <c r="U29" s="4" t="s">
        <v>106</v>
      </c>
      <c r="V29" s="4"/>
      <c r="W29" s="4"/>
      <c r="X29" s="4"/>
      <c r="Y29" s="4" t="s">
        <v>129</v>
      </c>
      <c r="Z29" s="4"/>
      <c r="AA29" s="4"/>
      <c r="AB29" s="4"/>
      <c r="AC29" s="4" t="s">
        <v>54</v>
      </c>
    </row>
    <row r="30" spans="1:29" x14ac:dyDescent="0.25">
      <c r="A30" s="17">
        <v>29</v>
      </c>
      <c r="B30" s="17">
        <v>3</v>
      </c>
      <c r="C30" s="13" t="s">
        <v>82</v>
      </c>
      <c r="D30" s="25">
        <f>SUM(E30/F30)</f>
        <v>1.484375</v>
      </c>
      <c r="E30" s="3">
        <v>475</v>
      </c>
      <c r="F30" s="22">
        <f>SUM(K30*(24/L30))*G30</f>
        <v>320</v>
      </c>
      <c r="G30" s="5">
        <v>3</v>
      </c>
      <c r="H30">
        <v>45</v>
      </c>
      <c r="I30">
        <v>106</v>
      </c>
      <c r="J30">
        <v>1</v>
      </c>
      <c r="K30" s="1">
        <v>160</v>
      </c>
      <c r="L30" s="2">
        <v>36</v>
      </c>
      <c r="M30" s="3">
        <v>280</v>
      </c>
      <c r="N30" s="4" t="s">
        <v>14</v>
      </c>
      <c r="O30" s="22">
        <f>SUM(K30*(24/L30))</f>
        <v>106.66666666666666</v>
      </c>
      <c r="P30" s="20">
        <f t="shared" si="0"/>
        <v>4.453125</v>
      </c>
      <c r="Q30" s="5">
        <v>10</v>
      </c>
      <c r="R30" s="5">
        <v>12</v>
      </c>
      <c r="S30" s="5">
        <v>35</v>
      </c>
      <c r="T30" s="4" t="s">
        <v>63</v>
      </c>
      <c r="U30" s="4"/>
      <c r="V30" s="4"/>
      <c r="W30" s="4"/>
      <c r="X30" s="4"/>
      <c r="Y30" s="4" t="s">
        <v>130</v>
      </c>
      <c r="Z30" s="4"/>
      <c r="AA30" s="4"/>
      <c r="AB30" s="4"/>
      <c r="AC30" s="4" t="s">
        <v>83</v>
      </c>
    </row>
    <row r="31" spans="1:29" x14ac:dyDescent="0.25">
      <c r="A31" s="17">
        <v>30</v>
      </c>
      <c r="B31" s="17">
        <v>3</v>
      </c>
      <c r="C31" s="13" t="s">
        <v>80</v>
      </c>
      <c r="D31" s="25" t="e">
        <f>SUM(E31/F31)</f>
        <v>#DIV/0!</v>
      </c>
      <c r="E31" s="3"/>
      <c r="F31" s="22" t="e">
        <f>SUM(K31*(24/L31))*J31</f>
        <v>#DIV/0!</v>
      </c>
      <c r="G31" s="4"/>
      <c r="K31" s="1"/>
      <c r="L31" s="2"/>
      <c r="M31" s="3"/>
      <c r="N31" s="4" t="s">
        <v>14</v>
      </c>
      <c r="O31" s="22" t="e">
        <f>SUM(K31*(24/L31))</f>
        <v>#DIV/0!</v>
      </c>
      <c r="P31" s="20" t="e">
        <f t="shared" si="0"/>
        <v>#DIV/0!</v>
      </c>
      <c r="Q31" s="5"/>
      <c r="R31" s="5"/>
      <c r="S31" s="5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17">
        <v>31</v>
      </c>
      <c r="B32" s="17">
        <v>1</v>
      </c>
      <c r="C32" s="14" t="s">
        <v>66</v>
      </c>
      <c r="D32" s="25">
        <f>SUM(E32/F32)</f>
        <v>2.083333333333333</v>
      </c>
      <c r="E32" s="3">
        <v>40</v>
      </c>
      <c r="F32" s="22">
        <f>SUM(K32*(24/L32))*G32</f>
        <v>19.200000000000003</v>
      </c>
      <c r="G32" s="5">
        <v>2</v>
      </c>
      <c r="H32">
        <v>30</v>
      </c>
      <c r="I32">
        <v>82</v>
      </c>
      <c r="J32">
        <v>1</v>
      </c>
      <c r="K32" s="1">
        <v>12</v>
      </c>
      <c r="L32" s="2">
        <v>30</v>
      </c>
      <c r="M32" s="3">
        <v>40</v>
      </c>
      <c r="N32" s="4" t="s">
        <v>15</v>
      </c>
      <c r="O32" s="22">
        <f>SUM(K32*(24/L32))</f>
        <v>9.6000000000000014</v>
      </c>
      <c r="P32" s="20">
        <f t="shared" si="0"/>
        <v>4.1666666666666661</v>
      </c>
      <c r="Q32" s="5">
        <v>3</v>
      </c>
      <c r="R32" s="5">
        <v>24</v>
      </c>
      <c r="S32" s="5">
        <v>4</v>
      </c>
      <c r="T32" s="4" t="s">
        <v>63</v>
      </c>
      <c r="U32" s="4" t="s">
        <v>102</v>
      </c>
      <c r="V32" s="4" t="s">
        <v>72</v>
      </c>
      <c r="W32" s="4" t="s">
        <v>103</v>
      </c>
      <c r="X32" s="4"/>
      <c r="Y32" s="4" t="s">
        <v>131</v>
      </c>
      <c r="Z32" s="4"/>
      <c r="AA32" s="4"/>
      <c r="AB32" s="4"/>
      <c r="AC32" s="4" t="s">
        <v>116</v>
      </c>
    </row>
    <row r="33" spans="1:29" x14ac:dyDescent="0.25">
      <c r="A33" s="17">
        <v>32</v>
      </c>
      <c r="B33" s="17">
        <v>2</v>
      </c>
      <c r="C33" s="14" t="s">
        <v>90</v>
      </c>
      <c r="D33" s="25">
        <f>SUM(E33/F33)</f>
        <v>2.9605263157894735</v>
      </c>
      <c r="E33" s="3">
        <v>180</v>
      </c>
      <c r="F33" s="22">
        <f>SUM(K33*(24/L33))*G33</f>
        <v>60.800000000000004</v>
      </c>
      <c r="G33" s="5">
        <v>2</v>
      </c>
      <c r="H33">
        <v>45</v>
      </c>
      <c r="I33">
        <v>82</v>
      </c>
      <c r="J33">
        <v>1</v>
      </c>
      <c r="K33" s="1">
        <v>38</v>
      </c>
      <c r="L33" s="2">
        <v>30</v>
      </c>
      <c r="M33" s="3">
        <v>140</v>
      </c>
      <c r="N33" s="4" t="s">
        <v>15</v>
      </c>
      <c r="O33" s="22">
        <f>SUM(K33*(24/L33))</f>
        <v>30.400000000000002</v>
      </c>
      <c r="P33" s="20">
        <f t="shared" si="0"/>
        <v>5.9210526315789469</v>
      </c>
      <c r="Q33" s="5">
        <v>3</v>
      </c>
      <c r="R33" s="5">
        <v>26</v>
      </c>
      <c r="S33" s="5">
        <v>16</v>
      </c>
      <c r="T33" s="4" t="s">
        <v>63</v>
      </c>
      <c r="U33" s="4" t="s">
        <v>114</v>
      </c>
      <c r="V33" s="4"/>
      <c r="W33" s="4"/>
      <c r="X33" s="4"/>
      <c r="Y33" s="4" t="s">
        <v>131</v>
      </c>
      <c r="Z33" s="4"/>
      <c r="AA33" s="4"/>
      <c r="AB33" s="4"/>
      <c r="AC33" s="4" t="s">
        <v>197</v>
      </c>
    </row>
    <row r="34" spans="1:29" x14ac:dyDescent="0.25">
      <c r="A34" s="17">
        <v>33</v>
      </c>
      <c r="B34" s="17">
        <v>3</v>
      </c>
      <c r="C34" s="14" t="s">
        <v>113</v>
      </c>
      <c r="D34" s="25">
        <f>SUM(E34/F34)</f>
        <v>1.8055555555555556</v>
      </c>
      <c r="E34" s="3">
        <f>SUM(180+Table1[[#This Row],[Cost]])</f>
        <v>400</v>
      </c>
      <c r="F34" s="22">
        <f>SUM(K34*(24/L34))*G34</f>
        <v>221.53846153846155</v>
      </c>
      <c r="G34" s="5">
        <v>3</v>
      </c>
      <c r="H34">
        <v>50</v>
      </c>
      <c r="I34">
        <v>98</v>
      </c>
      <c r="J34">
        <v>1</v>
      </c>
      <c r="K34" s="1">
        <v>80</v>
      </c>
      <c r="L34" s="2">
        <v>26</v>
      </c>
      <c r="M34" s="3">
        <v>220</v>
      </c>
      <c r="N34" s="4" t="s">
        <v>15</v>
      </c>
      <c r="O34" s="22">
        <f>SUM(K34*(24/L34))</f>
        <v>73.846153846153854</v>
      </c>
      <c r="P34" s="20">
        <f t="shared" si="0"/>
        <v>5.4166666666666661</v>
      </c>
      <c r="Q34" s="5">
        <v>3</v>
      </c>
      <c r="R34" s="5">
        <v>28</v>
      </c>
      <c r="S34" s="5">
        <v>43</v>
      </c>
      <c r="T34" s="4" t="s">
        <v>63</v>
      </c>
      <c r="U34" s="4"/>
      <c r="V34" s="4"/>
      <c r="W34" s="4"/>
      <c r="X34" s="4"/>
      <c r="Y34" s="4" t="s">
        <v>131</v>
      </c>
      <c r="Z34" s="4"/>
      <c r="AA34" s="4"/>
      <c r="AB34" s="4"/>
      <c r="AC34" s="4" t="s">
        <v>198</v>
      </c>
    </row>
    <row r="35" spans="1:29" x14ac:dyDescent="0.25">
      <c r="A35" s="17">
        <v>34</v>
      </c>
      <c r="B35" s="17">
        <v>2</v>
      </c>
      <c r="C35" s="14" t="s">
        <v>72</v>
      </c>
      <c r="D35" s="25">
        <f>SUM(E35/F35)</f>
        <v>2.0754716981132075</v>
      </c>
      <c r="E35" s="3">
        <v>120</v>
      </c>
      <c r="F35" s="22">
        <f>SUM(K35*(24/L35))*J35</f>
        <v>57.818181818181813</v>
      </c>
      <c r="G35" s="4"/>
      <c r="H35">
        <v>0</v>
      </c>
      <c r="I35">
        <v>106</v>
      </c>
      <c r="J35">
        <v>1</v>
      </c>
      <c r="K35" s="1">
        <v>53</v>
      </c>
      <c r="L35" s="2">
        <v>22</v>
      </c>
      <c r="M35" s="3">
        <v>80</v>
      </c>
      <c r="N35" s="4" t="s">
        <v>15</v>
      </c>
      <c r="O35" s="22">
        <f>SUM(K35*(24/L35))</f>
        <v>57.818181818181813</v>
      </c>
      <c r="P35" s="20">
        <f t="shared" si="0"/>
        <v>2.0754716981132075</v>
      </c>
      <c r="Q35" s="5">
        <v>4</v>
      </c>
      <c r="R35" s="5">
        <v>30</v>
      </c>
      <c r="S35" s="5">
        <v>17</v>
      </c>
      <c r="T35" s="4" t="s">
        <v>63</v>
      </c>
      <c r="U35" s="4" t="s">
        <v>111</v>
      </c>
      <c r="V35" s="4"/>
      <c r="W35" s="4"/>
      <c r="X35" s="4"/>
      <c r="Y35" s="4" t="s">
        <v>132</v>
      </c>
      <c r="Z35" s="4" t="s">
        <v>136</v>
      </c>
      <c r="AA35" s="4"/>
      <c r="AB35" s="4"/>
      <c r="AC35" s="4" t="s">
        <v>74</v>
      </c>
    </row>
    <row r="36" spans="1:29" x14ac:dyDescent="0.25">
      <c r="A36" s="17">
        <v>35</v>
      </c>
      <c r="B36" s="17">
        <v>3</v>
      </c>
      <c r="C36" s="14" t="s">
        <v>111</v>
      </c>
      <c r="D36" s="25">
        <f>SUM(E36/F36)</f>
        <v>2.0833333333333335</v>
      </c>
      <c r="E36" s="3">
        <v>360</v>
      </c>
      <c r="F36" s="22">
        <f>SUM(K36*(24/L36))*J36</f>
        <v>172.79999999999998</v>
      </c>
      <c r="G36" s="4"/>
      <c r="H36">
        <v>0</v>
      </c>
      <c r="I36">
        <v>106</v>
      </c>
      <c r="J36">
        <v>2</v>
      </c>
      <c r="K36" s="1">
        <v>72</v>
      </c>
      <c r="L36" s="2">
        <v>20</v>
      </c>
      <c r="M36" s="3">
        <v>240</v>
      </c>
      <c r="N36" s="4" t="s">
        <v>15</v>
      </c>
      <c r="O36" s="22">
        <f>SUM(K36*(24/L36))</f>
        <v>86.399999999999991</v>
      </c>
      <c r="P36" s="20">
        <f t="shared" si="0"/>
        <v>4.166666666666667</v>
      </c>
      <c r="Q36" s="5">
        <v>4</v>
      </c>
      <c r="R36" s="5">
        <v>30</v>
      </c>
      <c r="S36" s="5">
        <v>42</v>
      </c>
      <c r="T36" s="4" t="s">
        <v>63</v>
      </c>
      <c r="U36" s="4"/>
      <c r="V36" s="4"/>
      <c r="W36" s="4"/>
      <c r="X36" s="4"/>
      <c r="Y36" s="4" t="s">
        <v>132</v>
      </c>
      <c r="Z36" s="4" t="s">
        <v>136</v>
      </c>
      <c r="AA36" s="4"/>
      <c r="AB36" s="4"/>
      <c r="AC36" s="4" t="s">
        <v>112</v>
      </c>
    </row>
    <row r="37" spans="1:29" x14ac:dyDescent="0.25">
      <c r="A37" s="17">
        <v>36</v>
      </c>
      <c r="B37" s="17">
        <v>2</v>
      </c>
      <c r="C37" s="14" t="s">
        <v>47</v>
      </c>
      <c r="D37" s="25">
        <f>SUM(E37/F37)</f>
        <v>2.2222222222222223</v>
      </c>
      <c r="E37" s="3">
        <v>160</v>
      </c>
      <c r="F37" s="22">
        <f>SUM(K37*(24/L37))*G37</f>
        <v>72</v>
      </c>
      <c r="G37" s="5">
        <v>4</v>
      </c>
      <c r="H37">
        <v>0</v>
      </c>
      <c r="I37">
        <v>70</v>
      </c>
      <c r="J37">
        <v>1</v>
      </c>
      <c r="K37" s="1">
        <v>3</v>
      </c>
      <c r="L37" s="2">
        <v>4</v>
      </c>
      <c r="M37" s="3">
        <v>120</v>
      </c>
      <c r="N37" s="4" t="s">
        <v>15</v>
      </c>
      <c r="O37" s="22">
        <f>SUM(K37*(24/L37))</f>
        <v>18</v>
      </c>
      <c r="P37" s="20">
        <f t="shared" si="0"/>
        <v>8.8888888888888893</v>
      </c>
      <c r="Q37" s="5">
        <v>0</v>
      </c>
      <c r="R37" s="5">
        <v>50</v>
      </c>
      <c r="S37" s="5">
        <v>15</v>
      </c>
      <c r="T37" s="4" t="s">
        <v>63</v>
      </c>
      <c r="U37" s="4" t="s">
        <v>85</v>
      </c>
      <c r="V37" s="4" t="s">
        <v>84</v>
      </c>
      <c r="W37" s="4"/>
      <c r="X37" s="4" t="s">
        <v>95</v>
      </c>
      <c r="Y37" s="4" t="s">
        <v>133</v>
      </c>
      <c r="Z37" s="4"/>
      <c r="AA37" s="4"/>
      <c r="AB37" s="4"/>
      <c r="AC37" s="4" t="s">
        <v>117</v>
      </c>
    </row>
    <row r="38" spans="1:29" x14ac:dyDescent="0.25">
      <c r="A38" s="17">
        <v>37</v>
      </c>
      <c r="B38" s="17">
        <v>3</v>
      </c>
      <c r="C38" s="14" t="s">
        <v>85</v>
      </c>
      <c r="D38" s="25">
        <f>SUM(E38/F38)</f>
        <v>1.625</v>
      </c>
      <c r="E38" s="3">
        <v>390</v>
      </c>
      <c r="F38" s="22">
        <f>SUM(K38*(24/L38))*G38</f>
        <v>240</v>
      </c>
      <c r="G38" s="5">
        <v>4</v>
      </c>
      <c r="H38">
        <v>0</v>
      </c>
      <c r="I38">
        <v>70</v>
      </c>
      <c r="J38">
        <v>1</v>
      </c>
      <c r="K38" s="1">
        <v>10</v>
      </c>
      <c r="L38" s="2">
        <v>4</v>
      </c>
      <c r="M38" s="3">
        <v>230</v>
      </c>
      <c r="N38" s="4" t="s">
        <v>15</v>
      </c>
      <c r="O38" s="22">
        <f>SUM(K38*(24/L38))</f>
        <v>60</v>
      </c>
      <c r="P38" s="20">
        <f t="shared" si="0"/>
        <v>6.5</v>
      </c>
      <c r="Q38" s="5">
        <v>0</v>
      </c>
      <c r="R38" s="5">
        <v>50</v>
      </c>
      <c r="S38" s="5">
        <v>37</v>
      </c>
      <c r="T38" s="4" t="s">
        <v>63</v>
      </c>
      <c r="U38" s="4"/>
      <c r="V38" s="4"/>
      <c r="W38" s="4"/>
      <c r="X38" s="4" t="s">
        <v>95</v>
      </c>
      <c r="Y38" s="4" t="s">
        <v>134</v>
      </c>
      <c r="Z38" s="4"/>
      <c r="AA38" s="4"/>
      <c r="AB38" s="4"/>
      <c r="AC38" s="4" t="s">
        <v>118</v>
      </c>
    </row>
    <row r="39" spans="1:29" x14ac:dyDescent="0.25">
      <c r="A39" s="17">
        <v>38</v>
      </c>
      <c r="B39" s="17">
        <v>3</v>
      </c>
      <c r="C39" s="14" t="s">
        <v>84</v>
      </c>
      <c r="D39" s="25">
        <f>SUM(E39/F39)</f>
        <v>1.05</v>
      </c>
      <c r="E39" s="3">
        <v>420</v>
      </c>
      <c r="F39" s="22">
        <f>SUM(K39*(24/L39))*G39</f>
        <v>400</v>
      </c>
      <c r="G39" s="5">
        <v>2</v>
      </c>
      <c r="H39">
        <v>47</v>
      </c>
      <c r="I39">
        <v>70</v>
      </c>
      <c r="J39">
        <v>1</v>
      </c>
      <c r="K39" s="1">
        <v>150</v>
      </c>
      <c r="L39" s="2">
        <v>18</v>
      </c>
      <c r="M39" s="3">
        <v>260</v>
      </c>
      <c r="N39" s="4" t="s">
        <v>15</v>
      </c>
      <c r="O39" s="22">
        <f>SUM(K39*(24/L39))</f>
        <v>200</v>
      </c>
      <c r="P39" s="20">
        <f t="shared" si="0"/>
        <v>2.1</v>
      </c>
      <c r="Q39" s="5">
        <v>0</v>
      </c>
      <c r="R39" s="5">
        <v>50</v>
      </c>
      <c r="S39" s="5">
        <v>36</v>
      </c>
      <c r="T39" s="4" t="s">
        <v>63</v>
      </c>
      <c r="U39" s="4"/>
      <c r="V39" s="4"/>
      <c r="W39" s="4"/>
      <c r="X39" s="4"/>
      <c r="Y39" s="4" t="s">
        <v>135</v>
      </c>
      <c r="Z39" s="4"/>
      <c r="AA39" s="4"/>
      <c r="AB39" s="4"/>
      <c r="AC39" s="4" t="s">
        <v>199</v>
      </c>
    </row>
    <row r="40" spans="1:29" x14ac:dyDescent="0.25">
      <c r="A40" s="17">
        <v>39</v>
      </c>
      <c r="B40" s="17">
        <v>1</v>
      </c>
      <c r="C40" s="15" t="s">
        <v>19</v>
      </c>
      <c r="D40" s="25">
        <f>SUM(E40/F40)</f>
        <v>1.5</v>
      </c>
      <c r="E40" s="3">
        <v>60</v>
      </c>
      <c r="F40" s="22">
        <f>SUM(K40*(24/L40))*G40</f>
        <v>40</v>
      </c>
      <c r="G40" s="5">
        <v>2</v>
      </c>
      <c r="H40">
        <v>40</v>
      </c>
      <c r="I40">
        <v>106</v>
      </c>
      <c r="J40">
        <v>1</v>
      </c>
      <c r="K40" s="1">
        <v>20</v>
      </c>
      <c r="L40" s="2">
        <v>24</v>
      </c>
      <c r="M40" s="3">
        <v>60</v>
      </c>
      <c r="N40" s="4" t="s">
        <v>27</v>
      </c>
      <c r="O40" s="22">
        <f>SUM(K40*(24/L40))</f>
        <v>20</v>
      </c>
      <c r="P40" s="20">
        <f t="shared" si="0"/>
        <v>3</v>
      </c>
      <c r="Q40" s="5">
        <v>6</v>
      </c>
      <c r="R40" s="5">
        <v>11</v>
      </c>
      <c r="S40" s="5">
        <v>5</v>
      </c>
      <c r="T40" s="4" t="s">
        <v>63</v>
      </c>
      <c r="U40" s="4" t="s">
        <v>105</v>
      </c>
      <c r="V40" s="4" t="s">
        <v>21</v>
      </c>
      <c r="W40" s="4"/>
      <c r="X40" s="4"/>
      <c r="Y40" s="4"/>
      <c r="Z40" s="4"/>
      <c r="AA40" s="4"/>
      <c r="AB40" s="4"/>
      <c r="AC40" s="4" t="s">
        <v>52</v>
      </c>
    </row>
    <row r="41" spans="1:29" x14ac:dyDescent="0.25">
      <c r="A41" s="17">
        <v>40</v>
      </c>
      <c r="B41" s="17">
        <v>2</v>
      </c>
      <c r="C41" s="15" t="s">
        <v>48</v>
      </c>
      <c r="D41" s="25">
        <f>SUM(E41/F41)</f>
        <v>1.2222222222222223</v>
      </c>
      <c r="E41" s="3">
        <v>220</v>
      </c>
      <c r="F41" s="22">
        <f>SUM(K41*(24/L41))*G41</f>
        <v>180</v>
      </c>
      <c r="G41" s="5">
        <v>3</v>
      </c>
      <c r="H41">
        <v>50</v>
      </c>
      <c r="I41">
        <v>106</v>
      </c>
      <c r="J41">
        <v>1</v>
      </c>
      <c r="K41" s="1">
        <v>70</v>
      </c>
      <c r="L41" s="2">
        <v>28</v>
      </c>
      <c r="M41" s="3">
        <v>160</v>
      </c>
      <c r="N41" s="4" t="s">
        <v>27</v>
      </c>
      <c r="O41" s="22">
        <f>SUM(K41*(24/L41))</f>
        <v>60</v>
      </c>
      <c r="P41" s="20">
        <f t="shared" si="0"/>
        <v>3.6666666666666665</v>
      </c>
      <c r="Q41" s="5">
        <v>6</v>
      </c>
      <c r="R41" s="5">
        <v>30</v>
      </c>
      <c r="S41" s="5">
        <v>18</v>
      </c>
      <c r="T41" s="4" t="s">
        <v>63</v>
      </c>
      <c r="U41" s="4" t="s">
        <v>88</v>
      </c>
      <c r="V41" s="4"/>
      <c r="W41" s="4"/>
      <c r="X41" s="4"/>
      <c r="Y41" s="4"/>
      <c r="Z41" s="4"/>
      <c r="AA41" s="4"/>
      <c r="AB41" s="4"/>
      <c r="AC41" s="4" t="s">
        <v>62</v>
      </c>
    </row>
    <row r="42" spans="1:29" x14ac:dyDescent="0.25">
      <c r="A42" s="17">
        <v>41</v>
      </c>
      <c r="B42" s="17">
        <v>3</v>
      </c>
      <c r="C42" s="15" t="s">
        <v>88</v>
      </c>
      <c r="D42" s="25">
        <f>SUM(E42/F42)</f>
        <v>1.0444444444444445</v>
      </c>
      <c r="E42" s="3">
        <v>470</v>
      </c>
      <c r="F42" s="22">
        <f>SUM(K42*(24/L42))*G42</f>
        <v>450</v>
      </c>
      <c r="G42" s="5">
        <v>3</v>
      </c>
      <c r="H42">
        <v>55</v>
      </c>
      <c r="I42">
        <v>122</v>
      </c>
      <c r="J42">
        <v>1</v>
      </c>
      <c r="K42" s="1">
        <v>150</v>
      </c>
      <c r="L42" s="2">
        <v>24</v>
      </c>
      <c r="M42" s="3">
        <v>250</v>
      </c>
      <c r="N42" s="4" t="s">
        <v>27</v>
      </c>
      <c r="O42" s="22">
        <f>SUM(K42*(24/L42))</f>
        <v>150</v>
      </c>
      <c r="P42" s="20">
        <f t="shared" si="0"/>
        <v>3.1333333333333333</v>
      </c>
      <c r="Q42" s="5">
        <v>6</v>
      </c>
      <c r="R42" s="5">
        <v>30</v>
      </c>
      <c r="S42" s="5">
        <v>38</v>
      </c>
      <c r="T42" s="4" t="s">
        <v>63</v>
      </c>
      <c r="U42" s="4"/>
      <c r="V42" s="4"/>
      <c r="W42" s="4"/>
      <c r="X42" s="4"/>
      <c r="Y42" s="4"/>
      <c r="Z42" s="4"/>
      <c r="AA42" s="4"/>
      <c r="AB42" s="4"/>
      <c r="AC42" s="4" t="s">
        <v>115</v>
      </c>
    </row>
    <row r="43" spans="1:29" x14ac:dyDescent="0.25">
      <c r="A43" s="17">
        <v>42</v>
      </c>
      <c r="B43" s="17">
        <v>2</v>
      </c>
      <c r="C43" s="15" t="s">
        <v>21</v>
      </c>
      <c r="D43" s="25">
        <f>SUM(E43/F43)</f>
        <v>1.5625</v>
      </c>
      <c r="E43" s="3">
        <v>150</v>
      </c>
      <c r="F43" s="22">
        <f>SUM(K43*(24/L43))*J43</f>
        <v>96</v>
      </c>
      <c r="G43" s="4"/>
      <c r="H43">
        <v>0</v>
      </c>
      <c r="I43">
        <v>106</v>
      </c>
      <c r="J43">
        <v>1</v>
      </c>
      <c r="K43" s="1">
        <v>12</v>
      </c>
      <c r="L43" s="2">
        <v>3</v>
      </c>
      <c r="M43" s="3">
        <v>90</v>
      </c>
      <c r="N43" s="4" t="s">
        <v>25</v>
      </c>
      <c r="O43" s="22">
        <f>SUM(K43*(24/L43))</f>
        <v>96</v>
      </c>
      <c r="P43" s="20">
        <f t="shared" si="0"/>
        <v>1.5625</v>
      </c>
      <c r="Q43" s="5">
        <v>1</v>
      </c>
      <c r="R43" s="5">
        <v>40</v>
      </c>
      <c r="S43" s="5">
        <v>28</v>
      </c>
      <c r="T43" s="4" t="s">
        <v>63</v>
      </c>
      <c r="U43" s="4" t="s">
        <v>108</v>
      </c>
      <c r="V43" s="4"/>
      <c r="W43" s="4"/>
      <c r="X43" s="4"/>
      <c r="Y43" s="4"/>
      <c r="Z43" s="4"/>
      <c r="AA43" s="4"/>
      <c r="AB43" s="4"/>
      <c r="AC43" s="4" t="s">
        <v>58</v>
      </c>
    </row>
    <row r="44" spans="1:29" x14ac:dyDescent="0.25">
      <c r="A44" s="17">
        <v>43</v>
      </c>
      <c r="B44" s="17">
        <v>3</v>
      </c>
      <c r="C44" s="15" t="s">
        <v>89</v>
      </c>
      <c r="D44" s="25">
        <f>SUM(E44/F44)</f>
        <v>1.25</v>
      </c>
      <c r="E44" s="3">
        <v>330</v>
      </c>
      <c r="F44" s="22">
        <f>SUM(K44*(24/L44))*J44</f>
        <v>264</v>
      </c>
      <c r="G44" s="4"/>
      <c r="H44">
        <v>0</v>
      </c>
      <c r="I44">
        <v>106</v>
      </c>
      <c r="J44">
        <v>1</v>
      </c>
      <c r="K44" s="1">
        <v>33</v>
      </c>
      <c r="L44" s="2">
        <v>3</v>
      </c>
      <c r="M44" s="3">
        <v>180</v>
      </c>
      <c r="N44" s="4" t="s">
        <v>25</v>
      </c>
      <c r="O44" s="22">
        <f>SUM(K44*(24/L44))</f>
        <v>264</v>
      </c>
      <c r="P44" s="20">
        <f t="shared" si="0"/>
        <v>1.25</v>
      </c>
      <c r="Q44" s="5">
        <v>1</v>
      </c>
      <c r="R44" s="5">
        <v>40</v>
      </c>
      <c r="S44" s="5">
        <v>39</v>
      </c>
      <c r="T44" s="4" t="s">
        <v>63</v>
      </c>
      <c r="U44" s="4"/>
      <c r="V44" s="4"/>
      <c r="W44" s="4"/>
      <c r="X44" s="4"/>
      <c r="Y44" s="4"/>
      <c r="Z44" s="4"/>
      <c r="AA44" s="4"/>
      <c r="AB44" s="4"/>
      <c r="AC44" s="4" t="s">
        <v>107</v>
      </c>
    </row>
    <row r="45" spans="1:29" x14ac:dyDescent="0.25">
      <c r="A45" s="17">
        <v>44</v>
      </c>
      <c r="B45" s="17">
        <v>1</v>
      </c>
      <c r="C45" s="16" t="s">
        <v>28</v>
      </c>
      <c r="D45" s="25">
        <f>SUM(E45/F45)</f>
        <v>2.2159090909090908</v>
      </c>
      <c r="E45" s="3">
        <v>65</v>
      </c>
      <c r="F45" s="22">
        <f>SUM(K45*(24/L45))*J45</f>
        <v>29.333333333333332</v>
      </c>
      <c r="G45" s="4"/>
      <c r="H45">
        <v>0</v>
      </c>
      <c r="I45">
        <v>122</v>
      </c>
      <c r="J45">
        <v>1</v>
      </c>
      <c r="K45" s="1">
        <v>11</v>
      </c>
      <c r="L45" s="2">
        <v>9</v>
      </c>
      <c r="M45" s="3">
        <v>65</v>
      </c>
      <c r="N45" s="4" t="s">
        <v>14</v>
      </c>
      <c r="O45" s="22">
        <f>SUM(K45*(24/L45))</f>
        <v>29.333333333333332</v>
      </c>
      <c r="P45" s="20">
        <f t="shared" si="0"/>
        <v>2.2159090909090908</v>
      </c>
      <c r="Q45" s="5">
        <v>7</v>
      </c>
      <c r="R45" s="5">
        <v>20</v>
      </c>
      <c r="S45" s="5">
        <v>20</v>
      </c>
      <c r="T45" s="4" t="s">
        <v>63</v>
      </c>
      <c r="U45" s="4" t="s">
        <v>29</v>
      </c>
      <c r="V45" s="4" t="s">
        <v>20</v>
      </c>
      <c r="W45" s="4" t="s">
        <v>119</v>
      </c>
      <c r="X45" s="4"/>
      <c r="Y45" s="4"/>
      <c r="Z45" s="4"/>
      <c r="AA45" s="4"/>
      <c r="AB45" s="4"/>
      <c r="AC45" s="4" t="s">
        <v>55</v>
      </c>
    </row>
    <row r="46" spans="1:29" x14ac:dyDescent="0.25">
      <c r="A46" s="17">
        <v>45</v>
      </c>
      <c r="B46" s="17">
        <v>2</v>
      </c>
      <c r="C46" s="16" t="s">
        <v>29</v>
      </c>
      <c r="D46" s="25">
        <f>SUM(E46/F46)</f>
        <v>1.4351851851851851</v>
      </c>
      <c r="E46" s="3">
        <v>155</v>
      </c>
      <c r="F46" s="22">
        <f>SUM(K46*(24/L46))*J46</f>
        <v>108</v>
      </c>
      <c r="G46" s="4"/>
      <c r="H46">
        <v>0</v>
      </c>
      <c r="I46">
        <v>122</v>
      </c>
      <c r="J46">
        <v>3</v>
      </c>
      <c r="K46" s="1">
        <v>12</v>
      </c>
      <c r="L46" s="2">
        <v>8</v>
      </c>
      <c r="M46" s="3">
        <v>90</v>
      </c>
      <c r="N46" s="4" t="s">
        <v>14</v>
      </c>
      <c r="O46" s="22">
        <f>SUM(K46*(24/L46))</f>
        <v>36</v>
      </c>
      <c r="P46" s="20">
        <f t="shared" si="0"/>
        <v>4.3055555555555554</v>
      </c>
      <c r="Q46" s="5">
        <v>7</v>
      </c>
      <c r="R46" s="5">
        <v>20</v>
      </c>
      <c r="S46" s="5">
        <v>21</v>
      </c>
      <c r="T46" s="4" t="s">
        <v>63</v>
      </c>
      <c r="U46" s="4" t="s">
        <v>86</v>
      </c>
      <c r="V46" s="4"/>
      <c r="W46" s="4"/>
      <c r="X46" s="4"/>
      <c r="Y46" s="4"/>
      <c r="Z46" s="4"/>
      <c r="AA46" s="4"/>
      <c r="AB46" s="4"/>
      <c r="AC46" s="4" t="s">
        <v>53</v>
      </c>
    </row>
    <row r="47" spans="1:29" x14ac:dyDescent="0.25">
      <c r="A47" s="17">
        <v>46</v>
      </c>
      <c r="B47" s="17">
        <v>3</v>
      </c>
      <c r="C47" s="16" t="s">
        <v>86</v>
      </c>
      <c r="D47" s="25">
        <f>SUM(E47/F47)</f>
        <v>1.0533333333333332</v>
      </c>
      <c r="E47" s="3">
        <v>395</v>
      </c>
      <c r="F47" s="22">
        <f>SUM(K47*(24/L47))*J47</f>
        <v>375</v>
      </c>
      <c r="G47" s="4"/>
      <c r="H47">
        <v>0</v>
      </c>
      <c r="I47">
        <v>138</v>
      </c>
      <c r="J47">
        <v>5</v>
      </c>
      <c r="K47" s="1">
        <v>25</v>
      </c>
      <c r="L47" s="2">
        <v>8</v>
      </c>
      <c r="M47" s="3">
        <v>240</v>
      </c>
      <c r="N47" s="4" t="s">
        <v>14</v>
      </c>
      <c r="O47" s="22">
        <f>SUM(K47*(24/L47))</f>
        <v>75</v>
      </c>
      <c r="P47" s="20">
        <f t="shared" si="0"/>
        <v>5.2666666666666666</v>
      </c>
      <c r="Q47" s="5">
        <v>7</v>
      </c>
      <c r="R47" s="5">
        <v>20</v>
      </c>
      <c r="S47" s="5">
        <v>40</v>
      </c>
      <c r="T47" s="4" t="s">
        <v>63</v>
      </c>
      <c r="U47" s="4"/>
      <c r="V47" s="4"/>
      <c r="W47" s="4"/>
      <c r="X47" s="4"/>
      <c r="Y47" s="4"/>
      <c r="Z47" s="4"/>
      <c r="AA47" s="4"/>
      <c r="AB47" s="4"/>
      <c r="AC47" s="4" t="s">
        <v>109</v>
      </c>
    </row>
    <row r="48" spans="1:29" x14ac:dyDescent="0.25">
      <c r="A48" s="17">
        <v>47</v>
      </c>
      <c r="B48" s="17">
        <v>2</v>
      </c>
      <c r="C48" s="16" t="s">
        <v>20</v>
      </c>
      <c r="D48" s="25">
        <f>SUM(E48/F48)</f>
        <v>1.7788461538461537</v>
      </c>
      <c r="E48" s="3">
        <v>185</v>
      </c>
      <c r="F48" s="22">
        <f>SUM(K48*(24/L48))*J48</f>
        <v>104</v>
      </c>
      <c r="G48" s="4"/>
      <c r="H48">
        <v>0</v>
      </c>
      <c r="I48">
        <v>122</v>
      </c>
      <c r="J48">
        <v>1</v>
      </c>
      <c r="K48" s="1">
        <v>13</v>
      </c>
      <c r="L48" s="2">
        <v>3</v>
      </c>
      <c r="M48" s="3">
        <v>120</v>
      </c>
      <c r="N48" s="4" t="s">
        <v>14</v>
      </c>
      <c r="O48" s="22">
        <f>SUM(K48*(24/L48))</f>
        <v>104</v>
      </c>
      <c r="P48" s="20">
        <f t="shared" si="0"/>
        <v>1.7788461538461537</v>
      </c>
      <c r="Q48" s="5">
        <v>9</v>
      </c>
      <c r="R48" s="5">
        <v>20</v>
      </c>
      <c r="S48" s="5">
        <v>30</v>
      </c>
      <c r="T48" s="4" t="s">
        <v>63</v>
      </c>
      <c r="U48" s="4" t="s">
        <v>110</v>
      </c>
      <c r="V48" s="4"/>
      <c r="W48" s="4"/>
      <c r="X48" s="4"/>
      <c r="Y48" s="4"/>
      <c r="Z48" s="4"/>
      <c r="AA48" s="4"/>
      <c r="AB48" s="4"/>
      <c r="AC48" s="4" t="s">
        <v>56</v>
      </c>
    </row>
    <row r="49" spans="1:29" x14ac:dyDescent="0.25">
      <c r="A49" s="17">
        <v>48</v>
      </c>
      <c r="B49" s="17">
        <v>3</v>
      </c>
      <c r="C49" s="16" t="s">
        <v>87</v>
      </c>
      <c r="D49" s="25">
        <f>SUM(E49/F49)</f>
        <v>1.4107142857142858</v>
      </c>
      <c r="E49" s="3">
        <v>395</v>
      </c>
      <c r="F49" s="22">
        <f>SUM(K49*(24/L49))*J49</f>
        <v>280</v>
      </c>
      <c r="G49" s="4"/>
      <c r="H49">
        <v>0</v>
      </c>
      <c r="I49">
        <v>122</v>
      </c>
      <c r="J49">
        <v>1</v>
      </c>
      <c r="K49" s="1">
        <v>35</v>
      </c>
      <c r="L49" s="2">
        <v>3</v>
      </c>
      <c r="M49" s="3">
        <v>210</v>
      </c>
      <c r="N49" s="4" t="s">
        <v>14</v>
      </c>
      <c r="O49" s="22">
        <f>SUM(K49*(24/L49))</f>
        <v>280</v>
      </c>
      <c r="P49" s="20">
        <f t="shared" si="0"/>
        <v>1.4107142857142858</v>
      </c>
      <c r="Q49" s="5">
        <v>9</v>
      </c>
      <c r="R49" s="5">
        <v>20</v>
      </c>
      <c r="S49" s="5">
        <v>41</v>
      </c>
      <c r="T49" s="4" t="s">
        <v>63</v>
      </c>
      <c r="U49" s="4"/>
      <c r="V49" s="4"/>
      <c r="W49" s="4"/>
      <c r="X49" s="4"/>
      <c r="Y49" s="4"/>
      <c r="Z49" s="4"/>
      <c r="AA49" s="4"/>
      <c r="AB49" s="4"/>
      <c r="AC49" s="4" t="s">
        <v>121</v>
      </c>
    </row>
    <row r="50" spans="1:29" x14ac:dyDescent="0.25">
      <c r="A50" s="17">
        <v>49</v>
      </c>
      <c r="B50" s="17">
        <v>2</v>
      </c>
      <c r="C50" s="16" t="s">
        <v>119</v>
      </c>
      <c r="D50" s="25">
        <f>SUM(E50/F50)</f>
        <v>1.5873015873015872</v>
      </c>
      <c r="E50" s="3">
        <v>200</v>
      </c>
      <c r="F50" s="22">
        <f>SUM(K50*(24/L50))*G50</f>
        <v>126</v>
      </c>
      <c r="G50" s="5">
        <v>3</v>
      </c>
      <c r="H50">
        <v>0</v>
      </c>
      <c r="I50">
        <v>122</v>
      </c>
      <c r="J50">
        <v>1</v>
      </c>
      <c r="K50" s="1">
        <v>14</v>
      </c>
      <c r="L50" s="2">
        <v>8</v>
      </c>
      <c r="M50" s="3">
        <v>135</v>
      </c>
      <c r="N50" s="4" t="s">
        <v>14</v>
      </c>
      <c r="O50" s="22">
        <f>SUM(K50*(24/L50))</f>
        <v>42</v>
      </c>
      <c r="P50" s="20">
        <f t="shared" si="0"/>
        <v>4.7619047619047619</v>
      </c>
      <c r="Q50" s="5">
        <v>9</v>
      </c>
      <c r="R50" s="5">
        <v>20</v>
      </c>
      <c r="S50" s="5">
        <v>44</v>
      </c>
      <c r="T50" s="4" t="s">
        <v>63</v>
      </c>
      <c r="U50" s="4" t="s">
        <v>120</v>
      </c>
      <c r="V50" s="4"/>
      <c r="W50" s="4"/>
      <c r="X50" s="4"/>
      <c r="Y50" s="4" t="s">
        <v>209</v>
      </c>
      <c r="Z50" s="4"/>
      <c r="AA50" s="4"/>
      <c r="AB50" s="4"/>
      <c r="AC50" s="4" t="s">
        <v>207</v>
      </c>
    </row>
    <row r="51" spans="1:29" x14ac:dyDescent="0.25">
      <c r="A51" s="17">
        <v>50</v>
      </c>
      <c r="B51" s="17">
        <v>3</v>
      </c>
      <c r="C51" s="16" t="s">
        <v>120</v>
      </c>
      <c r="D51" s="25">
        <f>SUM(E51/F51)</f>
        <v>1.3333333333333333</v>
      </c>
      <c r="E51" s="3">
        <v>480</v>
      </c>
      <c r="F51" s="22">
        <f>SUM(K51*(24/L51))*G51</f>
        <v>360</v>
      </c>
      <c r="G51" s="5">
        <v>4</v>
      </c>
      <c r="H51">
        <v>0</v>
      </c>
      <c r="I51">
        <v>122</v>
      </c>
      <c r="J51">
        <v>1</v>
      </c>
      <c r="K51" s="1">
        <v>30</v>
      </c>
      <c r="L51" s="2">
        <v>8</v>
      </c>
      <c r="M51" s="3">
        <v>280</v>
      </c>
      <c r="N51" s="4" t="s">
        <v>14</v>
      </c>
      <c r="O51" s="22">
        <f>SUM(K51*(24/L51))</f>
        <v>90</v>
      </c>
      <c r="P51" s="20">
        <f t="shared" si="0"/>
        <v>5.333333333333333</v>
      </c>
      <c r="Q51" s="5">
        <v>9</v>
      </c>
      <c r="R51" s="5">
        <v>20</v>
      </c>
      <c r="S51" s="18">
        <v>45</v>
      </c>
      <c r="T51" s="4" t="s">
        <v>63</v>
      </c>
      <c r="U51" s="4"/>
      <c r="V51" s="4"/>
      <c r="W51" s="4"/>
      <c r="X51" s="4"/>
      <c r="Y51" s="4" t="s">
        <v>206</v>
      </c>
      <c r="Z51" s="4"/>
      <c r="AA51" s="4"/>
      <c r="AB51" s="4"/>
      <c r="AC51" s="4" t="s">
        <v>208</v>
      </c>
    </row>
    <row r="52" spans="1:29" x14ac:dyDescent="0.25">
      <c r="A52" s="17">
        <v>51</v>
      </c>
      <c r="B52" s="17">
        <v>1</v>
      </c>
      <c r="C52" s="23" t="s">
        <v>140</v>
      </c>
      <c r="D52" s="25">
        <f>SUM(E52/F52)</f>
        <v>1.7857142857142858</v>
      </c>
      <c r="E52" s="3">
        <v>50</v>
      </c>
      <c r="F52" s="22">
        <f>SUM(K52*(24/L52))*J52</f>
        <v>28</v>
      </c>
      <c r="G52" s="4"/>
      <c r="H52">
        <v>0</v>
      </c>
      <c r="I52">
        <v>66</v>
      </c>
      <c r="J52">
        <v>1</v>
      </c>
      <c r="K52" s="1">
        <v>14</v>
      </c>
      <c r="L52" s="2">
        <v>12</v>
      </c>
      <c r="M52" s="3">
        <v>50</v>
      </c>
      <c r="N52" t="s">
        <v>27</v>
      </c>
      <c r="O52" s="22">
        <f>SUM(K52*(24/L52))</f>
        <v>28</v>
      </c>
      <c r="P52" s="20">
        <f t="shared" si="0"/>
        <v>1.7857142857142858</v>
      </c>
      <c r="Q52">
        <v>0</v>
      </c>
      <c r="R52">
        <v>20</v>
      </c>
      <c r="S52">
        <v>46</v>
      </c>
      <c r="T52" t="s">
        <v>63</v>
      </c>
      <c r="U52" t="s">
        <v>141</v>
      </c>
      <c r="V52" t="s">
        <v>142</v>
      </c>
      <c r="W52" t="s">
        <v>144</v>
      </c>
      <c r="AC52" t="s">
        <v>163</v>
      </c>
    </row>
    <row r="53" spans="1:29" x14ac:dyDescent="0.25">
      <c r="A53" s="17">
        <v>52</v>
      </c>
      <c r="B53" s="17">
        <v>2</v>
      </c>
      <c r="C53" s="23" t="s">
        <v>141</v>
      </c>
      <c r="D53" s="25">
        <f>SUM(E53/F53)</f>
        <v>1.5</v>
      </c>
      <c r="E53" s="3">
        <v>150</v>
      </c>
      <c r="F53" s="22">
        <f>SUM(K53*(24/L53))*J53</f>
        <v>100</v>
      </c>
      <c r="G53" s="4"/>
      <c r="H53">
        <v>0</v>
      </c>
      <c r="I53">
        <v>66</v>
      </c>
      <c r="J53">
        <v>1</v>
      </c>
      <c r="K53" s="1">
        <v>50</v>
      </c>
      <c r="L53" s="2">
        <v>12</v>
      </c>
      <c r="M53" s="3">
        <v>100</v>
      </c>
      <c r="N53" t="s">
        <v>27</v>
      </c>
      <c r="O53" s="22">
        <f>SUM(K53*(24/L53))</f>
        <v>100</v>
      </c>
      <c r="P53" s="20">
        <f t="shared" si="0"/>
        <v>1.5</v>
      </c>
      <c r="Q53">
        <v>0</v>
      </c>
      <c r="R53">
        <v>20</v>
      </c>
      <c r="S53">
        <v>47</v>
      </c>
      <c r="T53" t="s">
        <v>63</v>
      </c>
      <c r="U53" t="s">
        <v>162</v>
      </c>
      <c r="Y53" s="4" t="s">
        <v>167</v>
      </c>
      <c r="AC53" t="s">
        <v>203</v>
      </c>
    </row>
    <row r="54" spans="1:29" x14ac:dyDescent="0.25">
      <c r="A54" s="17">
        <v>53</v>
      </c>
      <c r="B54" s="17">
        <v>2</v>
      </c>
      <c r="C54" s="23" t="s">
        <v>142</v>
      </c>
      <c r="D54" s="25">
        <f>SUM(E54/F54)</f>
        <v>1.1956521739130435</v>
      </c>
      <c r="E54" s="3">
        <v>165</v>
      </c>
      <c r="F54" s="22">
        <f>SUM(K54*(24/L54))*J54</f>
        <v>138</v>
      </c>
      <c r="G54" s="4"/>
      <c r="H54">
        <v>0</v>
      </c>
      <c r="I54">
        <v>66</v>
      </c>
      <c r="J54">
        <v>1</v>
      </c>
      <c r="K54" s="1">
        <v>92</v>
      </c>
      <c r="L54" s="2">
        <v>16</v>
      </c>
      <c r="M54" s="3">
        <v>115</v>
      </c>
      <c r="N54" t="s">
        <v>27</v>
      </c>
      <c r="O54" s="22">
        <f>SUM(K54*(24/L54))</f>
        <v>138</v>
      </c>
      <c r="P54" s="20">
        <f t="shared" si="0"/>
        <v>1.1956521739130435</v>
      </c>
      <c r="Q54">
        <v>0</v>
      </c>
      <c r="R54">
        <v>20</v>
      </c>
      <c r="S54">
        <v>48</v>
      </c>
      <c r="T54" t="s">
        <v>63</v>
      </c>
      <c r="U54" t="s">
        <v>149</v>
      </c>
      <c r="Y54" s="4" t="s">
        <v>184</v>
      </c>
      <c r="AC54" t="s">
        <v>143</v>
      </c>
    </row>
    <row r="55" spans="1:29" x14ac:dyDescent="0.25">
      <c r="A55" s="17">
        <v>54</v>
      </c>
      <c r="B55" s="17">
        <v>2</v>
      </c>
      <c r="C55" s="23" t="s">
        <v>144</v>
      </c>
      <c r="D55" s="25">
        <f>SUM(E55/F55)</f>
        <v>1.4074074074074074</v>
      </c>
      <c r="E55" s="3">
        <v>190</v>
      </c>
      <c r="F55" s="22">
        <f>SUM(K55*(24/L55))*J55</f>
        <v>135</v>
      </c>
      <c r="G55" s="4"/>
      <c r="H55">
        <v>0</v>
      </c>
      <c r="I55">
        <v>82</v>
      </c>
      <c r="J55">
        <v>1</v>
      </c>
      <c r="K55" s="1">
        <v>90</v>
      </c>
      <c r="L55" s="2">
        <v>16</v>
      </c>
      <c r="M55" s="3">
        <v>140</v>
      </c>
      <c r="N55" t="s">
        <v>27</v>
      </c>
      <c r="O55" s="22">
        <f>SUM(K55*(24/L55))</f>
        <v>135</v>
      </c>
      <c r="P55" s="20">
        <f t="shared" si="0"/>
        <v>1.4074074074074074</v>
      </c>
      <c r="Q55">
        <v>0</v>
      </c>
      <c r="R55">
        <v>20</v>
      </c>
      <c r="S55">
        <v>49</v>
      </c>
      <c r="T55" t="s">
        <v>63</v>
      </c>
      <c r="U55" t="s">
        <v>148</v>
      </c>
      <c r="AC55" t="s">
        <v>145</v>
      </c>
    </row>
    <row r="56" spans="1:29" x14ac:dyDescent="0.25">
      <c r="A56" s="17">
        <v>55</v>
      </c>
      <c r="B56" s="17">
        <v>3</v>
      </c>
      <c r="C56" s="23" t="s">
        <v>146</v>
      </c>
      <c r="D56" s="25">
        <f>SUM(E56/F56)</f>
        <v>11.8125</v>
      </c>
      <c r="E56" s="3">
        <v>405</v>
      </c>
      <c r="F56" s="22">
        <f>SUM(K56*(24/L56))*J56</f>
        <v>34.285714285714285</v>
      </c>
      <c r="G56" s="4"/>
      <c r="H56">
        <v>0</v>
      </c>
      <c r="I56">
        <v>82</v>
      </c>
      <c r="J56">
        <v>1</v>
      </c>
      <c r="K56" s="1">
        <v>20</v>
      </c>
      <c r="L56" s="2">
        <v>14</v>
      </c>
      <c r="M56" s="3">
        <v>240</v>
      </c>
      <c r="N56" t="s">
        <v>27</v>
      </c>
      <c r="O56" s="22">
        <f>SUM(K56*(24/L56))</f>
        <v>34.285714285714285</v>
      </c>
      <c r="P56" s="20">
        <f t="shared" si="0"/>
        <v>11.8125</v>
      </c>
      <c r="Q56">
        <v>0</v>
      </c>
      <c r="R56">
        <v>20</v>
      </c>
      <c r="S56">
        <v>50</v>
      </c>
      <c r="T56" t="s">
        <v>63</v>
      </c>
      <c r="Y56" s="4" t="s">
        <v>164</v>
      </c>
      <c r="AC56" t="s">
        <v>196</v>
      </c>
    </row>
    <row r="57" spans="1:29" x14ac:dyDescent="0.25">
      <c r="A57" s="17">
        <v>56</v>
      </c>
      <c r="B57" s="17">
        <v>3</v>
      </c>
      <c r="C57" s="23" t="s">
        <v>147</v>
      </c>
      <c r="D57" s="25">
        <f>SUM(E57/F57)</f>
        <v>1.6481481481481481</v>
      </c>
      <c r="E57" s="3">
        <v>445</v>
      </c>
      <c r="F57" s="22">
        <f>SUM(K57*(24/L57))*G57</f>
        <v>270</v>
      </c>
      <c r="G57" s="4" t="s">
        <v>195</v>
      </c>
      <c r="H57">
        <v>0</v>
      </c>
      <c r="I57">
        <v>82</v>
      </c>
      <c r="J57">
        <v>1</v>
      </c>
      <c r="K57" s="1">
        <v>45</v>
      </c>
      <c r="L57" s="2">
        <v>16</v>
      </c>
      <c r="M57" s="3">
        <v>190</v>
      </c>
      <c r="N57" t="s">
        <v>27</v>
      </c>
      <c r="O57" s="22">
        <f>SUM(K57*(24/L57))</f>
        <v>67.5</v>
      </c>
      <c r="P57" s="20">
        <f t="shared" si="0"/>
        <v>6.5925925925925926</v>
      </c>
      <c r="Q57">
        <v>0</v>
      </c>
      <c r="R57">
        <v>50</v>
      </c>
      <c r="S57">
        <v>51</v>
      </c>
      <c r="T57" t="s">
        <v>63</v>
      </c>
      <c r="X57" t="s">
        <v>95</v>
      </c>
      <c r="Y57" s="4" t="s">
        <v>127</v>
      </c>
      <c r="AC57" t="s">
        <v>165</v>
      </c>
    </row>
    <row r="58" spans="1:29" x14ac:dyDescent="0.25">
      <c r="A58" s="17">
        <v>57</v>
      </c>
      <c r="B58" s="17">
        <v>3</v>
      </c>
      <c r="C58" s="23" t="s">
        <v>160</v>
      </c>
      <c r="D58" s="25">
        <f>SUM(E58/F58)</f>
        <v>2.2229166666666669</v>
      </c>
      <c r="E58" s="3">
        <v>485</v>
      </c>
      <c r="F58" s="22">
        <f>SUM(K58*(24/L58))*G58</f>
        <v>218.18181818181816</v>
      </c>
      <c r="G58" s="4" t="s">
        <v>195</v>
      </c>
      <c r="H58">
        <v>0</v>
      </c>
      <c r="I58">
        <v>82</v>
      </c>
      <c r="J58">
        <v>1</v>
      </c>
      <c r="K58" s="1">
        <v>50</v>
      </c>
      <c r="L58" s="2">
        <v>22</v>
      </c>
      <c r="M58" s="3">
        <v>290</v>
      </c>
      <c r="N58" t="s">
        <v>27</v>
      </c>
      <c r="O58" s="22">
        <f>SUM(K58*(24/L58))</f>
        <v>54.54545454545454</v>
      </c>
      <c r="P58" s="20">
        <f t="shared" si="0"/>
        <v>8.8916666666666675</v>
      </c>
      <c r="Q58">
        <v>0</v>
      </c>
      <c r="R58">
        <v>50</v>
      </c>
      <c r="S58">
        <v>52</v>
      </c>
      <c r="T58" t="s">
        <v>63</v>
      </c>
      <c r="X58" t="s">
        <v>95</v>
      </c>
      <c r="Y58" s="4" t="s">
        <v>166</v>
      </c>
      <c r="AC58" t="s">
        <v>194</v>
      </c>
    </row>
    <row r="59" spans="1:29" x14ac:dyDescent="0.25">
      <c r="A59" s="17">
        <v>58</v>
      </c>
      <c r="B59" s="17">
        <v>1</v>
      </c>
      <c r="C59" t="s">
        <v>202</v>
      </c>
      <c r="D59" s="25">
        <f>SUM(E59/F59)</f>
        <v>1.875</v>
      </c>
      <c r="E59" s="27">
        <v>40</v>
      </c>
      <c r="F59" s="22">
        <f>SUM(K59*(24/L59))*J59</f>
        <v>21.333333333333332</v>
      </c>
      <c r="G59" s="4"/>
      <c r="H59">
        <v>0</v>
      </c>
      <c r="I59">
        <v>66</v>
      </c>
      <c r="J59">
        <v>1</v>
      </c>
      <c r="K59" s="1">
        <v>16</v>
      </c>
      <c r="L59" s="2">
        <v>18</v>
      </c>
      <c r="M59" s="3">
        <v>40</v>
      </c>
      <c r="N59" t="s">
        <v>27</v>
      </c>
      <c r="O59" s="22">
        <f>SUM(K59*(24/L59))</f>
        <v>21.333333333333332</v>
      </c>
      <c r="P59" s="20">
        <f t="shared" si="0"/>
        <v>1.875</v>
      </c>
      <c r="Q59">
        <v>0</v>
      </c>
      <c r="R59">
        <v>50</v>
      </c>
      <c r="S59">
        <v>54</v>
      </c>
      <c r="T59" t="s">
        <v>63</v>
      </c>
      <c r="Y59" s="4" t="s">
        <v>213</v>
      </c>
      <c r="Z59" s="4" t="s">
        <v>212</v>
      </c>
      <c r="AC59" t="s">
        <v>211</v>
      </c>
    </row>
  </sheetData>
  <conditionalFormatting sqref="F59:F1048576 E1:E59 O52:O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59 W60:W1048576 V59 T52:T58">
    <cfRule type="top10" dxfId="0" priority="1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5"/>
  <sheetViews>
    <sheetView workbookViewId="0">
      <selection activeCell="C35" sqref="C35"/>
    </sheetView>
  </sheetViews>
  <sheetFormatPr defaultRowHeight="15" x14ac:dyDescent="0.25"/>
  <cols>
    <col min="1" max="1" width="10.85546875" bestFit="1" customWidth="1"/>
    <col min="2" max="2" width="57.28515625" bestFit="1" customWidth="1"/>
    <col min="3" max="3" width="13.5703125" bestFit="1" customWidth="1"/>
  </cols>
  <sheetData>
    <row r="1" spans="1:5" x14ac:dyDescent="0.25">
      <c r="A1" t="s">
        <v>159</v>
      </c>
      <c r="B1" s="24" t="s">
        <v>158</v>
      </c>
      <c r="C1" t="s">
        <v>140</v>
      </c>
      <c r="E1" t="s">
        <v>172</v>
      </c>
    </row>
    <row r="2" spans="1:5" x14ac:dyDescent="0.25">
      <c r="B2" s="24" t="s">
        <v>157</v>
      </c>
      <c r="C2" t="s">
        <v>141</v>
      </c>
    </row>
    <row r="3" spans="1:5" x14ac:dyDescent="0.25">
      <c r="B3" s="24" t="s">
        <v>156</v>
      </c>
      <c r="C3" t="s">
        <v>5</v>
      </c>
    </row>
    <row r="9" spans="1:5" x14ac:dyDescent="0.25">
      <c r="A9" t="s">
        <v>168</v>
      </c>
      <c r="B9" s="24" t="s">
        <v>169</v>
      </c>
      <c r="C9" t="s">
        <v>170</v>
      </c>
      <c r="D9" t="s">
        <v>171</v>
      </c>
      <c r="E9">
        <v>535353</v>
      </c>
    </row>
    <row r="20" spans="1:3" x14ac:dyDescent="0.25">
      <c r="A20" t="s">
        <v>155</v>
      </c>
      <c r="B20" s="24" t="s">
        <v>154</v>
      </c>
      <c r="C20" t="s">
        <v>142</v>
      </c>
    </row>
    <row r="30" spans="1:3" x14ac:dyDescent="0.25">
      <c r="A30" t="s">
        <v>153</v>
      </c>
      <c r="B30" s="24" t="s">
        <v>152</v>
      </c>
      <c r="C30" t="s">
        <v>39</v>
      </c>
    </row>
    <row r="31" spans="1:3" x14ac:dyDescent="0.25">
      <c r="B31" s="24" t="s">
        <v>151</v>
      </c>
    </row>
    <row r="32" spans="1:3" x14ac:dyDescent="0.25">
      <c r="B32" s="24" t="s">
        <v>150</v>
      </c>
    </row>
    <row r="33" spans="2:3" x14ac:dyDescent="0.25">
      <c r="B33" s="24" t="s">
        <v>161</v>
      </c>
    </row>
    <row r="34" spans="2:3" x14ac:dyDescent="0.25">
      <c r="B34" s="24" t="s">
        <v>173</v>
      </c>
      <c r="C34" t="s">
        <v>174</v>
      </c>
    </row>
    <row r="35" spans="2:3" x14ac:dyDescent="0.25">
      <c r="B35" s="24" t="s">
        <v>175</v>
      </c>
      <c r="C35" t="s">
        <v>176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2020-01-09T17:47:01Z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