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2" i="1"/>
  <c r="N2" i="1"/>
  <c r="T3" i="1"/>
  <c r="T4" i="1"/>
  <c r="T5" i="1"/>
  <c r="T6" i="1"/>
  <c r="T7" i="1"/>
  <c r="T8" i="1"/>
  <c r="T9" i="1"/>
  <c r="T10" i="1"/>
  <c r="T2" i="1"/>
  <c r="N3" i="1"/>
  <c r="N4" i="1"/>
  <c r="N5" i="1"/>
  <c r="N6" i="1"/>
  <c r="N7" i="1"/>
  <c r="N8" i="1"/>
  <c r="N9" i="1"/>
  <c r="N10" i="1"/>
  <c r="O3" i="1"/>
  <c r="O4" i="1"/>
  <c r="O5" i="1"/>
  <c r="O6" i="1"/>
  <c r="O7" i="1"/>
  <c r="O8" i="1"/>
  <c r="O9" i="1"/>
  <c r="O10" i="1"/>
  <c r="O2" i="1"/>
  <c r="K3" i="1"/>
  <c r="K4" i="1"/>
  <c r="K5" i="1"/>
  <c r="K6" i="1"/>
  <c r="K7" i="1"/>
  <c r="K8" i="1"/>
  <c r="K9" i="1"/>
  <c r="K10" i="1"/>
  <c r="K2" i="1"/>
  <c r="E2" i="1"/>
  <c r="L2" i="1"/>
  <c r="M3" i="1" l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<sst xmlns="http://schemas.openxmlformats.org/spreadsheetml/2006/main" count="21" uniqueCount="18">
  <si>
    <t>f</t>
    <phoneticPr fontId="1" type="noConversion"/>
  </si>
  <si>
    <t>delta t</t>
    <phoneticPr fontId="1" type="noConversion"/>
  </si>
  <si>
    <t>with 50kOhms</t>
    <phoneticPr fontId="1" type="noConversion"/>
  </si>
  <si>
    <t>without 50kOhms</t>
    <phoneticPr fontId="1" type="noConversion"/>
  </si>
  <si>
    <t>Vout(V)</t>
    <phoneticPr fontId="1" type="noConversion"/>
  </si>
  <si>
    <t>Vin(mV)</t>
    <phoneticPr fontId="1" type="noConversion"/>
  </si>
  <si>
    <t>Vin(mV)</t>
    <phoneticPr fontId="1" type="noConversion"/>
  </si>
  <si>
    <t>Vout(V)</t>
    <phoneticPr fontId="1" type="noConversion"/>
  </si>
  <si>
    <t>角度是反的</t>
    <phoneticPr fontId="1" type="noConversion"/>
  </si>
  <si>
    <t>gain</t>
    <phoneticPr fontId="1" type="noConversion"/>
  </si>
  <si>
    <t>phase1</t>
    <phoneticPr fontId="1" type="noConversion"/>
  </si>
  <si>
    <t>delta t ms</t>
    <phoneticPr fontId="1" type="noConversion"/>
  </si>
  <si>
    <t>gain db</t>
    <phoneticPr fontId="1" type="noConversion"/>
  </si>
  <si>
    <t>phase2</t>
    <phoneticPr fontId="1" type="noConversion"/>
  </si>
  <si>
    <t>gain2 db</t>
    <phoneticPr fontId="1" type="noConversion"/>
  </si>
  <si>
    <t>gain</t>
    <phoneticPr fontId="1" type="noConversion"/>
  </si>
  <si>
    <t>delta t ms</t>
    <phoneticPr fontId="1" type="noConversion"/>
  </si>
  <si>
    <t>phase3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</si>
</sst>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Sheet1!$T$2:$T$10</c:f>
              <c:numCache>
                <c:formatCode>General</c:formatCode>
                <c:ptCount val="9"/>
                <c:pt idx="0">
                  <c:v>-9.0023604067421843</c:v>
                </c:pt>
                <c:pt idx="1">
                  <c:v>-4.8280457198407065</c:v>
                </c:pt>
                <c:pt idx="2">
                  <c:v>-1.69578760664406</c:v>
                </c:pt>
                <c:pt idx="3">
                  <c:v>-0.93337833760591771</c:v>
                </c:pt>
                <c:pt idx="4">
                  <c:v>-0.57588386221183163</c:v>
                </c:pt>
                <c:pt idx="5">
                  <c:v>-0.57588386221183163</c:v>
                </c:pt>
                <c:pt idx="6">
                  <c:v>-0.65585026792614975</c:v>
                </c:pt>
                <c:pt idx="7">
                  <c:v>-0.73445614049479702</c:v>
                </c:pt>
                <c:pt idx="8">
                  <c:v>-0.73445614049479702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4-4711-BBB9-9A2E5FA94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087904"/>
        <c:axId val="1516090816"/>
      </c:scatterChart>
      <c:valAx>
        <c:axId val="1516087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090816"/>
        <c:crosses val="autoZero"/>
        <c:crossBetween val="midCat"/>
      </c:valAx>
      <c:valAx>
        <c:axId val="15160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08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Sheet1!$U$2:$U$10</c:f>
              <c:numCache>
                <c:formatCode>General</c:formatCode>
                <c:ptCount val="9"/>
                <c:pt idx="0">
                  <c:v>119.52000000000001</c:v>
                </c:pt>
                <c:pt idx="1">
                  <c:v>132.47999999999999</c:v>
                </c:pt>
                <c:pt idx="2">
                  <c:v>158.4</c:v>
                </c:pt>
                <c:pt idx="3">
                  <c:v>168.48000000000002</c:v>
                </c:pt>
                <c:pt idx="4">
                  <c:v>187.20000000000002</c:v>
                </c:pt>
                <c:pt idx="5">
                  <c:v>174.6</c:v>
                </c:pt>
                <c:pt idx="6">
                  <c:v>178.56</c:v>
                </c:pt>
                <c:pt idx="7">
                  <c:v>180</c:v>
                </c:pt>
                <c:pt idx="8">
                  <c:v>176.4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2-4B55-A99B-21988087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803696"/>
        <c:axId val="1453805360"/>
      </c:scatterChart>
      <c:valAx>
        <c:axId val="1453803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805360"/>
        <c:crosses val="autoZero"/>
        <c:crossBetween val="midCat"/>
      </c:valAx>
      <c:valAx>
        <c:axId val="1453805360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803696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1724024</xdr:colOff>
      <xdr:row>13</xdr:row>
      <xdr:rowOff>28575</xdr:rowOff>
    </xdr:from>
    <xdr:to>
      <xdr:col>15</xdr:col>
      <xdr:colOff>152399</xdr:colOff>
      <xdr:row>32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476249</xdr:colOff>
      <xdr:row>13</xdr:row>
      <xdr:rowOff>47625</xdr:rowOff>
    </xdr:from>
    <xdr:to>
      <xdr:col>6</xdr:col>
      <xdr:colOff>1495424</xdr:colOff>
      <xdr:row>32</xdr:row>
      <xdr:rowOff>38100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P34" sqref="P34"/>
    </sheetView>
  </sheetViews>
  <sheetFormatPr defaultRowHeight="14.25" x14ac:dyDescent="0.2"/>
  <cols>
    <col min="6" max="6" width="21" customWidth="1"/>
    <col min="7" max="7" width="23.25" customWidth="1"/>
  </cols>
  <sheetData>
    <row r="1" spans="1:21" x14ac:dyDescent="0.2">
      <c r="A1" t="s">
        <v>0</v>
      </c>
      <c r="B1" t="s">
        <v>11</v>
      </c>
      <c r="C1" t="s">
        <v>6</v>
      </c>
      <c r="D1" t="s">
        <v>7</v>
      </c>
      <c r="E1" t="s">
        <v>9</v>
      </c>
      <c r="H1" t="s">
        <v>1</v>
      </c>
      <c r="I1" t="s">
        <v>5</v>
      </c>
      <c r="J1" t="s">
        <v>4</v>
      </c>
      <c r="K1" t="s">
        <v>15</v>
      </c>
      <c r="L1" t="s">
        <v>10</v>
      </c>
      <c r="M1" t="s">
        <v>12</v>
      </c>
      <c r="N1" t="s">
        <v>13</v>
      </c>
      <c r="O1" t="s">
        <v>14</v>
      </c>
      <c r="Q1" t="s">
        <v>16</v>
      </c>
      <c r="R1" t="s">
        <v>5</v>
      </c>
      <c r="S1" t="s">
        <v>4</v>
      </c>
      <c r="T1" t="s">
        <v>15</v>
      </c>
      <c r="U1" t="s">
        <v>17</v>
      </c>
    </row>
    <row r="2" spans="1:21" x14ac:dyDescent="0.2">
      <c r="A2">
        <v>10</v>
      </c>
      <c r="B2">
        <v>50</v>
      </c>
      <c r="C2">
        <v>208</v>
      </c>
      <c r="D2">
        <v>9.1999999999999993</v>
      </c>
      <c r="E2">
        <f>D2/C2 * 1000</f>
        <v>44.230769230769226</v>
      </c>
      <c r="F2" t="s">
        <v>3</v>
      </c>
      <c r="G2" t="s">
        <v>2</v>
      </c>
      <c r="H2">
        <v>52</v>
      </c>
      <c r="I2">
        <v>216</v>
      </c>
      <c r="J2">
        <v>18.8</v>
      </c>
      <c r="K2">
        <f>J2/I2 * 1000</f>
        <v>87.037037037037038</v>
      </c>
      <c r="L2">
        <f xml:space="preserve"> 360-B2 / 1000 * A2 * 360</f>
        <v>180</v>
      </c>
      <c r="M2">
        <f>LOG10(E2) * 20</f>
        <v>32.914489847655872</v>
      </c>
      <c r="N2">
        <f>360- H2 / 1000 * A2 * 360</f>
        <v>172.79999999999998</v>
      </c>
      <c r="O2">
        <f>LOG10(K2)*20</f>
        <v>38.794081962254978</v>
      </c>
      <c r="Q2">
        <v>33.200000000000003</v>
      </c>
      <c r="R2">
        <v>1060</v>
      </c>
      <c r="S2">
        <v>0.376</v>
      </c>
      <c r="T2">
        <f>LOG10(S2*1000/R2)*20</f>
        <v>-9.0023604067421843</v>
      </c>
      <c r="U2">
        <f>Q2 / 1000 * A2 * 360</f>
        <v>119.52000000000001</v>
      </c>
    </row>
    <row r="3" spans="1:21" x14ac:dyDescent="0.2">
      <c r="A3">
        <v>20</v>
      </c>
      <c r="B3">
        <v>25.2</v>
      </c>
      <c r="C3">
        <v>208</v>
      </c>
      <c r="D3">
        <v>9.1999999999999993</v>
      </c>
      <c r="E3">
        <f t="shared" ref="E3:E10" si="0">D3/C3 * 1000</f>
        <v>44.230769230769226</v>
      </c>
      <c r="H3">
        <v>25.4</v>
      </c>
      <c r="I3">
        <v>216</v>
      </c>
      <c r="J3">
        <v>18.8</v>
      </c>
      <c r="K3">
        <f t="shared" ref="K3:K10" si="1">J3/I3 * 1000</f>
        <v>87.037037037037038</v>
      </c>
      <c r="L3">
        <f t="shared" ref="L3:L10" si="2" xml:space="preserve"> 360-B3 / 1000 * A3 * 360</f>
        <v>178.56</v>
      </c>
      <c r="M3">
        <f t="shared" ref="M3:M10" si="3">LOG10(E3) * 20</f>
        <v>32.914489847655872</v>
      </c>
      <c r="N3">
        <f t="shared" ref="N3:N10" si="4">360- H3 / 1000 * A3 * 360</f>
        <v>177.12</v>
      </c>
      <c r="O3">
        <f t="shared" ref="O3:O10" si="5">LOG10(K3)*20</f>
        <v>38.794081962254978</v>
      </c>
      <c r="Q3">
        <v>18.399999999999999</v>
      </c>
      <c r="R3">
        <v>1060</v>
      </c>
      <c r="S3">
        <v>0.60799999999999998</v>
      </c>
      <c r="T3">
        <f t="shared" ref="T3:T10" si="6">LOG10(S3*1000/R3)*20</f>
        <v>-4.8280457198407065</v>
      </c>
      <c r="U3">
        <f t="shared" ref="U3:U10" si="7">Q3 / 1000 * A3 * 360</f>
        <v>132.47999999999999</v>
      </c>
    </row>
    <row r="4" spans="1:21" x14ac:dyDescent="0.2">
      <c r="A4">
        <v>50</v>
      </c>
      <c r="B4">
        <v>9.8000000000000007</v>
      </c>
      <c r="C4">
        <v>216</v>
      </c>
      <c r="D4">
        <v>9.1999999999999993</v>
      </c>
      <c r="E4">
        <f t="shared" si="0"/>
        <v>42.592592592592588</v>
      </c>
      <c r="H4">
        <v>10.1</v>
      </c>
      <c r="I4">
        <v>212</v>
      </c>
      <c r="J4">
        <v>18.8</v>
      </c>
      <c r="K4">
        <f t="shared" si="1"/>
        <v>88.679245283018872</v>
      </c>
      <c r="L4">
        <f t="shared" si="2"/>
        <v>183.6</v>
      </c>
      <c r="M4">
        <f t="shared" si="3"/>
        <v>32.586681523892487</v>
      </c>
      <c r="N4">
        <f t="shared" si="4"/>
        <v>178.2</v>
      </c>
      <c r="O4">
        <f t="shared" si="5"/>
        <v>38.956439766698566</v>
      </c>
      <c r="Q4">
        <v>8.8000000000000007</v>
      </c>
      <c r="R4">
        <v>1060</v>
      </c>
      <c r="S4">
        <v>0.872</v>
      </c>
      <c r="T4">
        <f t="shared" si="6"/>
        <v>-1.69578760664406</v>
      </c>
      <c r="U4">
        <f t="shared" si="7"/>
        <v>158.4</v>
      </c>
    </row>
    <row r="5" spans="1:21" x14ac:dyDescent="0.2">
      <c r="A5">
        <v>100</v>
      </c>
      <c r="B5">
        <v>5.16</v>
      </c>
      <c r="C5">
        <v>208</v>
      </c>
      <c r="D5">
        <v>9.1999999999999993</v>
      </c>
      <c r="E5">
        <f t="shared" si="0"/>
        <v>44.230769230769226</v>
      </c>
      <c r="H5">
        <v>5.08</v>
      </c>
      <c r="I5">
        <v>212</v>
      </c>
      <c r="J5">
        <v>18.8</v>
      </c>
      <c r="K5">
        <f t="shared" si="1"/>
        <v>88.679245283018872</v>
      </c>
      <c r="L5">
        <f t="shared" si="2"/>
        <v>174.24</v>
      </c>
      <c r="M5">
        <f t="shared" si="3"/>
        <v>32.914489847655872</v>
      </c>
      <c r="N5">
        <f t="shared" si="4"/>
        <v>177.12</v>
      </c>
      <c r="O5">
        <f t="shared" si="5"/>
        <v>38.956439766698566</v>
      </c>
      <c r="Q5">
        <v>4.68</v>
      </c>
      <c r="R5">
        <v>1060</v>
      </c>
      <c r="S5">
        <v>0.95199999999999996</v>
      </c>
      <c r="T5">
        <f t="shared" si="6"/>
        <v>-0.93337833760591771</v>
      </c>
      <c r="U5">
        <f t="shared" si="7"/>
        <v>168.48000000000002</v>
      </c>
    </row>
    <row r="6" spans="1:21" x14ac:dyDescent="0.2">
      <c r="A6">
        <v>200</v>
      </c>
      <c r="B6">
        <v>2.52</v>
      </c>
      <c r="C6">
        <v>212</v>
      </c>
      <c r="D6">
        <v>9.1999999999999993</v>
      </c>
      <c r="E6">
        <f t="shared" si="0"/>
        <v>43.39622641509434</v>
      </c>
      <c r="H6">
        <v>2.52</v>
      </c>
      <c r="I6">
        <v>212</v>
      </c>
      <c r="J6">
        <v>18.8</v>
      </c>
      <c r="K6">
        <f t="shared" si="1"/>
        <v>88.679245283018872</v>
      </c>
      <c r="L6">
        <f t="shared" si="2"/>
        <v>178.56</v>
      </c>
      <c r="M6">
        <f t="shared" si="3"/>
        <v>32.749039328336082</v>
      </c>
      <c r="N6">
        <f t="shared" si="4"/>
        <v>178.56</v>
      </c>
      <c r="O6">
        <f t="shared" si="5"/>
        <v>38.956439766698566</v>
      </c>
      <c r="Q6">
        <v>2.6</v>
      </c>
      <c r="R6">
        <v>1060</v>
      </c>
      <c r="S6">
        <v>0.99199999999999999</v>
      </c>
      <c r="T6">
        <f t="shared" si="6"/>
        <v>-0.57588386221183163</v>
      </c>
      <c r="U6">
        <f t="shared" si="7"/>
        <v>187.20000000000002</v>
      </c>
    </row>
    <row r="7" spans="1:21" x14ac:dyDescent="0.2">
      <c r="A7">
        <v>500</v>
      </c>
      <c r="B7">
        <v>1</v>
      </c>
      <c r="C7">
        <v>208</v>
      </c>
      <c r="D7">
        <v>9.1999999999999993</v>
      </c>
      <c r="E7">
        <f t="shared" si="0"/>
        <v>44.230769230769226</v>
      </c>
      <c r="F7" t="s">
        <v>8</v>
      </c>
      <c r="H7">
        <v>1.03</v>
      </c>
      <c r="I7">
        <v>212</v>
      </c>
      <c r="J7">
        <v>18.8</v>
      </c>
      <c r="K7">
        <f t="shared" si="1"/>
        <v>88.679245283018872</v>
      </c>
      <c r="L7">
        <f t="shared" si="2"/>
        <v>180</v>
      </c>
      <c r="M7">
        <f t="shared" si="3"/>
        <v>32.914489847655872</v>
      </c>
      <c r="N7">
        <f t="shared" si="4"/>
        <v>174.6</v>
      </c>
      <c r="O7">
        <f t="shared" si="5"/>
        <v>38.956439766698566</v>
      </c>
      <c r="Q7">
        <v>0.97</v>
      </c>
      <c r="R7">
        <v>1060</v>
      </c>
      <c r="S7">
        <v>0.99199999999999999</v>
      </c>
      <c r="T7">
        <f t="shared" si="6"/>
        <v>-0.57588386221183163</v>
      </c>
      <c r="U7">
        <f t="shared" si="7"/>
        <v>174.6</v>
      </c>
    </row>
    <row r="8" spans="1:21" x14ac:dyDescent="0.2">
      <c r="A8">
        <v>1000</v>
      </c>
      <c r="B8">
        <v>0.51200000000000001</v>
      </c>
      <c r="C8">
        <v>216</v>
      </c>
      <c r="D8">
        <v>9.8000000000000007</v>
      </c>
      <c r="E8">
        <f t="shared" si="0"/>
        <v>45.370370370370374</v>
      </c>
      <c r="H8">
        <v>0.51200000000000001</v>
      </c>
      <c r="I8">
        <v>216</v>
      </c>
      <c r="J8">
        <v>20</v>
      </c>
      <c r="K8">
        <f t="shared" si="1"/>
        <v>92.592592592592581</v>
      </c>
      <c r="L8">
        <f t="shared" si="2"/>
        <v>175.68</v>
      </c>
      <c r="M8">
        <f t="shared" si="3"/>
        <v>33.135446490831278</v>
      </c>
      <c r="N8">
        <f t="shared" si="4"/>
        <v>175.68</v>
      </c>
      <c r="O8">
        <f t="shared" si="5"/>
        <v>39.331524890261008</v>
      </c>
      <c r="Q8">
        <v>0.496</v>
      </c>
      <c r="R8">
        <v>1100</v>
      </c>
      <c r="S8">
        <v>1.02</v>
      </c>
      <c r="T8">
        <f t="shared" si="6"/>
        <v>-0.65585026792614975</v>
      </c>
      <c r="U8">
        <f t="shared" si="7"/>
        <v>178.56</v>
      </c>
    </row>
    <row r="9" spans="1:21" x14ac:dyDescent="0.2">
      <c r="A9">
        <v>2000</v>
      </c>
      <c r="B9">
        <v>0.26</v>
      </c>
      <c r="C9">
        <v>216</v>
      </c>
      <c r="D9">
        <v>9.8000000000000007</v>
      </c>
      <c r="E9">
        <f t="shared" si="0"/>
        <v>45.370370370370374</v>
      </c>
      <c r="H9">
        <v>0.27</v>
      </c>
      <c r="I9">
        <v>220</v>
      </c>
      <c r="J9">
        <v>19.600000000000001</v>
      </c>
      <c r="K9">
        <f t="shared" si="1"/>
        <v>89.090909090909093</v>
      </c>
      <c r="L9">
        <f t="shared" si="2"/>
        <v>172.79999999999998</v>
      </c>
      <c r="M9">
        <f t="shared" si="3"/>
        <v>33.135446490831278</v>
      </c>
      <c r="N9">
        <f t="shared" si="4"/>
        <v>165.6</v>
      </c>
      <c r="O9">
        <f t="shared" si="5"/>
        <v>38.996667810685395</v>
      </c>
      <c r="Q9">
        <v>0.25</v>
      </c>
      <c r="R9">
        <v>1110</v>
      </c>
      <c r="S9">
        <v>1.02</v>
      </c>
      <c r="T9">
        <f t="shared" si="6"/>
        <v>-0.73445614049479702</v>
      </c>
      <c r="U9">
        <f t="shared" si="7"/>
        <v>180</v>
      </c>
    </row>
    <row r="10" spans="1:21" x14ac:dyDescent="0.2">
      <c r="A10">
        <v>5000</v>
      </c>
      <c r="B10">
        <v>0.11</v>
      </c>
      <c r="C10">
        <v>220</v>
      </c>
      <c r="D10">
        <v>9.4</v>
      </c>
      <c r="E10">
        <f t="shared" si="0"/>
        <v>42.727272727272734</v>
      </c>
      <c r="H10">
        <v>0.11899999999999999</v>
      </c>
      <c r="I10">
        <v>224</v>
      </c>
      <c r="J10">
        <v>17.600000000000001</v>
      </c>
      <c r="K10">
        <f t="shared" si="1"/>
        <v>78.571428571428584</v>
      </c>
      <c r="L10">
        <f t="shared" si="2"/>
        <v>161.99999999999997</v>
      </c>
      <c r="M10">
        <f t="shared" si="3"/>
        <v>32.614103455549845</v>
      </c>
      <c r="N10">
        <f t="shared" si="4"/>
        <v>145.80000000000001</v>
      </c>
      <c r="O10">
        <f t="shared" si="5"/>
        <v>37.905292989599744</v>
      </c>
      <c r="Q10">
        <v>9.8000000000000004E-2</v>
      </c>
      <c r="R10">
        <v>1110</v>
      </c>
      <c r="S10">
        <v>1.02</v>
      </c>
      <c r="T10">
        <f t="shared" si="6"/>
        <v>-0.73445614049479702</v>
      </c>
      <c r="U10">
        <f t="shared" si="7"/>
        <v>176.4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2017-07-24T23:09:33Z</dcterms:modified>
</cp:coreProperties>
</file>